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<sst xmlns="http://schemas.openxmlformats.org/spreadsheetml/2006/main" count="117" uniqueCount="75">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</sst>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15024521.261099996</v>
      </c>
      <c r="F3" s="25">
        <f>RA!I7</f>
        <v>1320049.3051</v>
      </c>
      <c r="G3" s="16">
        <f>SUM(G4:G40)</f>
        <v>13704471.955999997</v>
      </c>
      <c r="H3" s="27">
        <f>RA!J7</f>
        <v>8.7859658365138102</v>
      </c>
      <c r="I3" s="20">
        <f>SUM(I4:I40)</f>
        <v>15024526.219482325</v>
      </c>
      <c r="J3" s="21">
        <f>SUM(J4:J40)</f>
        <v>13704471.8777248</v>
      </c>
      <c r="K3" s="22">
        <f>E3-I3</f>
        <v>-4.9583823289722204</v>
      </c>
      <c r="L3" s="22">
        <f>G3-J3</f>
        <v>7.8275196254253387E-2</v>
      </c>
    </row>
    <row r="4" spans="1:13" x14ac:dyDescent="0.15">
      <c r="A4" s="43">
        <f>RA!A8</f>
        <v>42292</v>
      </c>
      <c r="B4" s="12">
        <v>12</v>
      </c>
      <c r="C4" s="41" t="s">
        <v>6</v>
      </c>
      <c r="D4" s="41"/>
      <c r="E4" s="15">
        <f>VLOOKUP(C4,RA!B8:D36,3,0)</f>
        <v>507047.69699999999</v>
      </c>
      <c r="F4" s="25">
        <f>VLOOKUP(C4,RA!B8:I39,8,0)</f>
        <v>118902.557</v>
      </c>
      <c r="G4" s="16">
        <f t="shared" ref="G4:G40" si="0">E4-F4</f>
        <v>388145.14</v>
      </c>
      <c r="H4" s="27">
        <f>RA!J8</f>
        <v>23.4499747663778</v>
      </c>
      <c r="I4" s="20">
        <f>VLOOKUP(B4,RMS!B:D,3,FALSE)</f>
        <v>507048.43342991499</v>
      </c>
      <c r="J4" s="21">
        <f>VLOOKUP(B4,RMS!B:E,4,FALSE)</f>
        <v>388145.14934359002</v>
      </c>
      <c r="K4" s="22">
        <f t="shared" ref="K4:K40" si="1">E4-I4</f>
        <v>-0.73642991500673816</v>
      </c>
      <c r="L4" s="22">
        <f t="shared" ref="L4:L40" si="2">G4-J4</f>
        <v>-9.3435900053009391E-3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61796.631000000001</v>
      </c>
      <c r="F5" s="25">
        <f>VLOOKUP(C5,RA!B9:I40,8,0)</f>
        <v>13885.9431</v>
      </c>
      <c r="G5" s="16">
        <f t="shared" si="0"/>
        <v>47910.687900000004</v>
      </c>
      <c r="H5" s="27">
        <f>RA!J9</f>
        <v>22.470388555648</v>
      </c>
      <c r="I5" s="20">
        <f>VLOOKUP(B5,RMS!B:D,3,FALSE)</f>
        <v>61796.668594410403</v>
      </c>
      <c r="J5" s="21">
        <f>VLOOKUP(B5,RMS!B:E,4,FALSE)</f>
        <v>47910.684411103502</v>
      </c>
      <c r="K5" s="22">
        <f t="shared" si="1"/>
        <v>-3.7594410401652567E-2</v>
      </c>
      <c r="L5" s="22">
        <f t="shared" si="2"/>
        <v>3.488896501949057E-3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89383.865999999995</v>
      </c>
      <c r="F6" s="25">
        <f>VLOOKUP(C6,RA!B10:I41,8,0)</f>
        <v>25390.5962</v>
      </c>
      <c r="G6" s="16">
        <f t="shared" si="0"/>
        <v>63993.269799999995</v>
      </c>
      <c r="H6" s="27">
        <f>RA!J10</f>
        <v>28.4062407862287</v>
      </c>
      <c r="I6" s="20">
        <f>VLOOKUP(B6,RMS!B:D,3,FALSE)</f>
        <v>89385.786149981097</v>
      </c>
      <c r="J6" s="21">
        <f>VLOOKUP(B6,RMS!B:E,4,FALSE)</f>
        <v>63993.268425025897</v>
      </c>
      <c r="K6" s="22">
        <f>E6-I6</f>
        <v>-1.9201499811024405</v>
      </c>
      <c r="L6" s="22">
        <f t="shared" si="2"/>
        <v>1.3749740974162705E-3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36553.642999999996</v>
      </c>
      <c r="F7" s="25">
        <f>VLOOKUP(C7,RA!B11:I42,8,0)</f>
        <v>7703.8077000000003</v>
      </c>
      <c r="G7" s="16">
        <f t="shared" si="0"/>
        <v>28849.835299999995</v>
      </c>
      <c r="H7" s="27">
        <f>RA!J11</f>
        <v>21.0753486321459</v>
      </c>
      <c r="I7" s="20">
        <f>VLOOKUP(B7,RMS!B:D,3,FALSE)</f>
        <v>36553.669352991499</v>
      </c>
      <c r="J7" s="21">
        <f>VLOOKUP(B7,RMS!B:E,4,FALSE)</f>
        <v>28849.8351735043</v>
      </c>
      <c r="K7" s="22">
        <f t="shared" si="1"/>
        <v>-2.6352991502790246E-2</v>
      </c>
      <c r="L7" s="22">
        <f t="shared" si="2"/>
        <v>1.2649569544009864E-4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170845.272</v>
      </c>
      <c r="F8" s="25">
        <f>VLOOKUP(C8,RA!B12:I43,8,0)</f>
        <v>27390.985799999999</v>
      </c>
      <c r="G8" s="16">
        <f t="shared" si="0"/>
        <v>143454.2862</v>
      </c>
      <c r="H8" s="27">
        <f>RA!J12</f>
        <v>16.0326273471589</v>
      </c>
      <c r="I8" s="20">
        <f>VLOOKUP(B8,RMS!B:D,3,FALSE)</f>
        <v>170845.30457008499</v>
      </c>
      <c r="J8" s="21">
        <f>VLOOKUP(B8,RMS!B:E,4,FALSE)</f>
        <v>143454.28720598301</v>
      </c>
      <c r="K8" s="22">
        <f t="shared" si="1"/>
        <v>-3.2570084993494675E-2</v>
      </c>
      <c r="L8" s="22">
        <f t="shared" si="2"/>
        <v>-1.0059830092359334E-3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205850.7096</v>
      </c>
      <c r="F9" s="25">
        <f>VLOOKUP(C9,RA!B13:I44,8,0)</f>
        <v>57133.876799999998</v>
      </c>
      <c r="G9" s="16">
        <f t="shared" si="0"/>
        <v>148716.8328</v>
      </c>
      <c r="H9" s="27">
        <f>RA!J13</f>
        <v>27.7550059997461</v>
      </c>
      <c r="I9" s="20">
        <f>VLOOKUP(B9,RMS!B:D,3,FALSE)</f>
        <v>205850.91215299099</v>
      </c>
      <c r="J9" s="21">
        <f>VLOOKUP(B9,RMS!B:E,4,FALSE)</f>
        <v>148716.82915641001</v>
      </c>
      <c r="K9" s="22">
        <f t="shared" si="1"/>
        <v>-0.20255299098789692</v>
      </c>
      <c r="L9" s="22">
        <f t="shared" si="2"/>
        <v>3.6435899964999408E-3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121061.1623</v>
      </c>
      <c r="F10" s="25">
        <f>VLOOKUP(C10,RA!B14:I45,8,0)</f>
        <v>22288.2582</v>
      </c>
      <c r="G10" s="16">
        <f t="shared" si="0"/>
        <v>98772.9041</v>
      </c>
      <c r="H10" s="27">
        <f>RA!J14</f>
        <v>18.410741956010401</v>
      </c>
      <c r="I10" s="20">
        <f>VLOOKUP(B10,RMS!B:D,3,FALSE)</f>
        <v>121061.18645812001</v>
      </c>
      <c r="J10" s="21">
        <f>VLOOKUP(B10,RMS!B:E,4,FALSE)</f>
        <v>98772.905774358995</v>
      </c>
      <c r="K10" s="22">
        <f t="shared" si="1"/>
        <v>-2.415812000981532E-2</v>
      </c>
      <c r="L10" s="22">
        <f t="shared" si="2"/>
        <v>-1.6743589949328452E-3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79954.741999999998</v>
      </c>
      <c r="F11" s="25">
        <f>VLOOKUP(C11,RA!B15:I46,8,0)</f>
        <v>8466.1029999999992</v>
      </c>
      <c r="G11" s="16">
        <f t="shared" si="0"/>
        <v>71488.638999999996</v>
      </c>
      <c r="H11" s="27">
        <f>RA!J15</f>
        <v>10.5886189964818</v>
      </c>
      <c r="I11" s="20">
        <f>VLOOKUP(B11,RMS!B:D,3,FALSE)</f>
        <v>79954.869367521402</v>
      </c>
      <c r="J11" s="21">
        <f>VLOOKUP(B11,RMS!B:E,4,FALSE)</f>
        <v>71488.639144444402</v>
      </c>
      <c r="K11" s="22">
        <f t="shared" si="1"/>
        <v>-0.12736752140335739</v>
      </c>
      <c r="L11" s="22">
        <f t="shared" si="2"/>
        <v>-1.4444440603256226E-4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660882.16830000002</v>
      </c>
      <c r="F12" s="25">
        <f>VLOOKUP(C12,RA!B16:I47,8,0)</f>
        <v>7322.8755000000001</v>
      </c>
      <c r="G12" s="16">
        <f t="shared" si="0"/>
        <v>653559.29280000005</v>
      </c>
      <c r="H12" s="27">
        <f>RA!J16</f>
        <v>1.1080455565682401</v>
      </c>
      <c r="I12" s="20">
        <f>VLOOKUP(B12,RMS!B:D,3,FALSE)</f>
        <v>660881.874755556</v>
      </c>
      <c r="J12" s="21">
        <f>VLOOKUP(B12,RMS!B:E,4,FALSE)</f>
        <v>653559.29290598305</v>
      </c>
      <c r="K12" s="22">
        <f t="shared" si="1"/>
        <v>0.29354444402270019</v>
      </c>
      <c r="L12" s="22">
        <f t="shared" si="2"/>
        <v>-1.059829955920577E-4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366505.02370000002</v>
      </c>
      <c r="F13" s="25">
        <f>VLOOKUP(C13,RA!B17:I48,8,0)</f>
        <v>44990.759899999997</v>
      </c>
      <c r="G13" s="16">
        <f t="shared" si="0"/>
        <v>321514.26380000002</v>
      </c>
      <c r="H13" s="27">
        <f>RA!J17</f>
        <v>12.2756188839657</v>
      </c>
      <c r="I13" s="20">
        <f>VLOOKUP(B13,RMS!B:D,3,FALSE)</f>
        <v>366504.96622393199</v>
      </c>
      <c r="J13" s="21">
        <f>VLOOKUP(B13,RMS!B:E,4,FALSE)</f>
        <v>321514.261434188</v>
      </c>
      <c r="K13" s="22">
        <f t="shared" si="1"/>
        <v>5.7476068031974137E-2</v>
      </c>
      <c r="L13" s="22">
        <f t="shared" si="2"/>
        <v>2.3658120189793408E-3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1190094.169</v>
      </c>
      <c r="F14" s="25">
        <f>VLOOKUP(C14,RA!B18:I49,8,0)</f>
        <v>167103.17189999999</v>
      </c>
      <c r="G14" s="16">
        <f t="shared" si="0"/>
        <v>1022990.9971</v>
      </c>
      <c r="H14" s="27">
        <f>RA!J18</f>
        <v>14.0411722242461</v>
      </c>
      <c r="I14" s="20">
        <f>VLOOKUP(B14,RMS!B:D,3,FALSE)</f>
        <v>1190094.1909965801</v>
      </c>
      <c r="J14" s="21">
        <f>VLOOKUP(B14,RMS!B:E,4,FALSE)</f>
        <v>1022990.97144786</v>
      </c>
      <c r="K14" s="22">
        <f t="shared" si="1"/>
        <v>-2.1996580064296722E-2</v>
      </c>
      <c r="L14" s="22">
        <f t="shared" si="2"/>
        <v>2.5652140029706061E-2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417592.63860000001</v>
      </c>
      <c r="F15" s="25">
        <f>VLOOKUP(C15,RA!B19:I50,8,0)</f>
        <v>41329.018300000003</v>
      </c>
      <c r="G15" s="16">
        <f t="shared" si="0"/>
        <v>376263.62030000001</v>
      </c>
      <c r="H15" s="27">
        <f>RA!J19</f>
        <v>9.8969700324597607</v>
      </c>
      <c r="I15" s="20">
        <f>VLOOKUP(B15,RMS!B:D,3,FALSE)</f>
        <v>417592.65519999998</v>
      </c>
      <c r="J15" s="21">
        <f>VLOOKUP(B15,RMS!B:E,4,FALSE)</f>
        <v>376263.62186752103</v>
      </c>
      <c r="K15" s="22">
        <f t="shared" si="1"/>
        <v>-1.6599999973550439E-2</v>
      </c>
      <c r="L15" s="22">
        <f t="shared" si="2"/>
        <v>-1.5675210161134601E-3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1172888.6166999999</v>
      </c>
      <c r="F16" s="25">
        <f>VLOOKUP(C16,RA!B20:I51,8,0)</f>
        <v>58107.8851</v>
      </c>
      <c r="G16" s="16">
        <f t="shared" si="0"/>
        <v>1114780.7315999998</v>
      </c>
      <c r="H16" s="27">
        <f>RA!J20</f>
        <v>4.9542543317958296</v>
      </c>
      <c r="I16" s="20">
        <f>VLOOKUP(B16,RMS!B:D,3,FALSE)</f>
        <v>1172888.5408000001</v>
      </c>
      <c r="J16" s="21">
        <f>VLOOKUP(B16,RMS!B:E,4,FALSE)</f>
        <v>1114780.7316000001</v>
      </c>
      <c r="K16" s="22">
        <f t="shared" si="1"/>
        <v>7.5899999821558595E-2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300002.7574</v>
      </c>
      <c r="F17" s="25">
        <f>VLOOKUP(C17,RA!B21:I52,8,0)</f>
        <v>33593.949699999997</v>
      </c>
      <c r="G17" s="16">
        <f t="shared" si="0"/>
        <v>266408.8077</v>
      </c>
      <c r="H17" s="27">
        <f>RA!J21</f>
        <v>11.1978803098828</v>
      </c>
      <c r="I17" s="20">
        <f>VLOOKUP(B17,RMS!B:D,3,FALSE)</f>
        <v>300002.34457090998</v>
      </c>
      <c r="J17" s="21">
        <f>VLOOKUP(B17,RMS!B:E,4,FALSE)</f>
        <v>266408.807728182</v>
      </c>
      <c r="K17" s="22">
        <f t="shared" si="1"/>
        <v>0.41282909002620727</v>
      </c>
      <c r="L17" s="22">
        <f t="shared" si="2"/>
        <v>-2.818199573084712E-5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1004693.3724</v>
      </c>
      <c r="F18" s="25">
        <f>VLOOKUP(C18,RA!B22:I53,8,0)</f>
        <v>121550.47930000001</v>
      </c>
      <c r="G18" s="16">
        <f t="shared" si="0"/>
        <v>883142.89309999999</v>
      </c>
      <c r="H18" s="27">
        <f>RA!J22</f>
        <v>12.0982662610426</v>
      </c>
      <c r="I18" s="20">
        <f>VLOOKUP(B18,RMS!B:D,3,FALSE)</f>
        <v>1004694.67073333</v>
      </c>
      <c r="J18" s="21">
        <f>VLOOKUP(B18,RMS!B:E,4,FALSE)</f>
        <v>883142.89159999997</v>
      </c>
      <c r="K18" s="22">
        <f t="shared" si="1"/>
        <v>-1.2983333299634978</v>
      </c>
      <c r="L18" s="22">
        <f t="shared" si="2"/>
        <v>1.500000013038516E-3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2518495.7231999999</v>
      </c>
      <c r="F19" s="25">
        <f>VLOOKUP(C19,RA!B23:I54,8,0)</f>
        <v>277749.48849999998</v>
      </c>
      <c r="G19" s="16">
        <f t="shared" si="0"/>
        <v>2240746.2346999999</v>
      </c>
      <c r="H19" s="27">
        <f>RA!J23</f>
        <v>11.028388332821599</v>
      </c>
      <c r="I19" s="20">
        <f>VLOOKUP(B19,RMS!B:D,3,FALSE)</f>
        <v>2518497.72139573</v>
      </c>
      <c r="J19" s="21">
        <f>VLOOKUP(B19,RMS!B:E,4,FALSE)</f>
        <v>2240746.2618213701</v>
      </c>
      <c r="K19" s="22">
        <f t="shared" si="1"/>
        <v>-1.9981957301497459</v>
      </c>
      <c r="L19" s="22">
        <f t="shared" si="2"/>
        <v>-2.7121370192617178E-2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224398.77979999999</v>
      </c>
      <c r="F20" s="25">
        <f>VLOOKUP(C20,RA!B24:I55,8,0)</f>
        <v>33263.507400000002</v>
      </c>
      <c r="G20" s="16">
        <f t="shared" si="0"/>
        <v>191135.27239999999</v>
      </c>
      <c r="H20" s="27">
        <f>RA!J24</f>
        <v>14.8233904968854</v>
      </c>
      <c r="I20" s="20">
        <f>VLOOKUP(B20,RMS!B:D,3,FALSE)</f>
        <v>224398.81297689301</v>
      </c>
      <c r="J20" s="21">
        <f>VLOOKUP(B20,RMS!B:E,4,FALSE)</f>
        <v>191135.268250347</v>
      </c>
      <c r="K20" s="22">
        <f t="shared" si="1"/>
        <v>-3.3176893019117415E-2</v>
      </c>
      <c r="L20" s="22">
        <f t="shared" si="2"/>
        <v>4.1496529884170741E-3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382173.13540000003</v>
      </c>
      <c r="F21" s="25">
        <f>VLOOKUP(C21,RA!B25:I56,8,0)</f>
        <v>20728.845300000001</v>
      </c>
      <c r="G21" s="16">
        <f t="shared" si="0"/>
        <v>361444.29010000004</v>
      </c>
      <c r="H21" s="27">
        <f>RA!J25</f>
        <v>5.4239409785578596</v>
      </c>
      <c r="I21" s="20">
        <f>VLOOKUP(B21,RMS!B:D,3,FALSE)</f>
        <v>382173.134471628</v>
      </c>
      <c r="J21" s="21">
        <f>VLOOKUP(B21,RMS!B:E,4,FALSE)</f>
        <v>361444.29531078303</v>
      </c>
      <c r="K21" s="22">
        <f t="shared" si="1"/>
        <v>9.2837202828377485E-4</v>
      </c>
      <c r="L21" s="22">
        <f t="shared" si="2"/>
        <v>-5.210782983340323E-3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567668.49710000004</v>
      </c>
      <c r="F22" s="25">
        <f>VLOOKUP(C22,RA!B26:I57,8,0)</f>
        <v>74216.915500000003</v>
      </c>
      <c r="G22" s="16">
        <f t="shared" si="0"/>
        <v>493451.58160000003</v>
      </c>
      <c r="H22" s="27">
        <f>RA!J26</f>
        <v>13.073988759134201</v>
      </c>
      <c r="I22" s="20">
        <f>VLOOKUP(B22,RMS!B:D,3,FALSE)</f>
        <v>567668.04805982101</v>
      </c>
      <c r="J22" s="21">
        <f>VLOOKUP(B22,RMS!B:E,4,FALSE)</f>
        <v>493451.57922287902</v>
      </c>
      <c r="K22" s="22">
        <f t="shared" si="1"/>
        <v>0.44904017902445048</v>
      </c>
      <c r="L22" s="22">
        <f t="shared" si="2"/>
        <v>2.3771210107952356E-3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175955.8364</v>
      </c>
      <c r="F23" s="25">
        <f>VLOOKUP(C23,RA!B27:I58,8,0)</f>
        <v>46087.507100000003</v>
      </c>
      <c r="G23" s="16">
        <f t="shared" si="0"/>
        <v>129868.3293</v>
      </c>
      <c r="H23" s="27">
        <f>RA!J27</f>
        <v>26.1926560908326</v>
      </c>
      <c r="I23" s="20">
        <f>VLOOKUP(B23,RMS!B:D,3,FALSE)</f>
        <v>175955.72372337201</v>
      </c>
      <c r="J23" s="21">
        <f>VLOOKUP(B23,RMS!B:E,4,FALSE)</f>
        <v>129868.338813148</v>
      </c>
      <c r="K23" s="22">
        <f t="shared" si="1"/>
        <v>0.1126766279921867</v>
      </c>
      <c r="L23" s="22">
        <f t="shared" si="2"/>
        <v>-9.5131480047712103E-3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1149547.0673</v>
      </c>
      <c r="F24" s="25">
        <f>VLOOKUP(C24,RA!B28:I59,8,0)</f>
        <v>-20030.082299999998</v>
      </c>
      <c r="G24" s="16">
        <f t="shared" si="0"/>
        <v>1169577.1495999999</v>
      </c>
      <c r="H24" s="27">
        <f>RA!J28</f>
        <v>-1.7424325518959101</v>
      </c>
      <c r="I24" s="20">
        <f>VLOOKUP(B24,RMS!B:D,3,FALSE)</f>
        <v>1149547.0669646</v>
      </c>
      <c r="J24" s="21">
        <f>VLOOKUP(B24,RMS!B:E,4,FALSE)</f>
        <v>1169577.14208938</v>
      </c>
      <c r="K24" s="22">
        <f t="shared" si="1"/>
        <v>3.3539999276399612E-4</v>
      </c>
      <c r="L24" s="22">
        <f t="shared" si="2"/>
        <v>7.5106199365109205E-3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730965.60900000005</v>
      </c>
      <c r="F25" s="25">
        <f>VLOOKUP(C25,RA!B29:I60,8,0)</f>
        <v>14410.687400000001</v>
      </c>
      <c r="G25" s="16">
        <f t="shared" si="0"/>
        <v>716554.9216</v>
      </c>
      <c r="H25" s="27">
        <f>RA!J29</f>
        <v>1.9714590156593801</v>
      </c>
      <c r="I25" s="20">
        <f>VLOOKUP(B25,RMS!B:D,3,FALSE)</f>
        <v>730965.62250000006</v>
      </c>
      <c r="J25" s="21">
        <f>VLOOKUP(B25,RMS!B:E,4,FALSE)</f>
        <v>716554.87962915597</v>
      </c>
      <c r="K25" s="22">
        <f t="shared" si="1"/>
        <v>-1.3500000000931323E-2</v>
      </c>
      <c r="L25" s="22">
        <f t="shared" si="2"/>
        <v>4.1970844031311572E-2</v>
      </c>
      <c r="M25" s="34"/>
    </row>
    <row r="26" spans="1:13" x14ac:dyDescent="0.15">
      <c r="A26" s="43"/>
      <c r="B26" s="12">
        <v>37</v>
      </c>
      <c r="C26" s="41" t="s">
        <v>74</v>
      </c>
      <c r="D26" s="41"/>
      <c r="E26" s="15">
        <f>VLOOKUP(C26,RA!B30:D57,3,0)</f>
        <v>950256.18740000005</v>
      </c>
      <c r="F26" s="25">
        <f>VLOOKUP(C26,RA!B30:I61,8,0)</f>
        <v>86378.095600000001</v>
      </c>
      <c r="G26" s="16">
        <f t="shared" si="0"/>
        <v>863878.09180000005</v>
      </c>
      <c r="H26" s="27">
        <f>RA!J30</f>
        <v>9.0899798123219302</v>
      </c>
      <c r="I26" s="20">
        <f>VLOOKUP(B26,RMS!B:D,3,FALSE)</f>
        <v>950256.21217610606</v>
      </c>
      <c r="J26" s="21">
        <f>VLOOKUP(B26,RMS!B:E,4,FALSE)</f>
        <v>863878.08404207404</v>
      </c>
      <c r="K26" s="22">
        <f t="shared" si="1"/>
        <v>-2.4776106001809239E-2</v>
      </c>
      <c r="L26" s="22">
        <f t="shared" si="2"/>
        <v>7.7579260105267167E-3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784351.78330000001</v>
      </c>
      <c r="F27" s="25">
        <f>VLOOKUP(C27,RA!B31:I62,8,0)</f>
        <v>16410.7562</v>
      </c>
      <c r="G27" s="16">
        <f t="shared" si="0"/>
        <v>767941.02710000006</v>
      </c>
      <c r="H27" s="27">
        <f>RA!J31</f>
        <v>2.0922698908078101</v>
      </c>
      <c r="I27" s="20">
        <f>VLOOKUP(B27,RMS!B:D,3,FALSE)</f>
        <v>784351.74361681403</v>
      </c>
      <c r="J27" s="21">
        <f>VLOOKUP(B27,RMS!B:E,4,FALSE)</f>
        <v>767941.01180619502</v>
      </c>
      <c r="K27" s="22">
        <f t="shared" si="1"/>
        <v>3.9683185983449221E-2</v>
      </c>
      <c r="L27" s="22">
        <f t="shared" si="2"/>
        <v>1.5293805045075715E-2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80142.681400000001</v>
      </c>
      <c r="F28" s="25">
        <f>VLOOKUP(C28,RA!B32:I63,8,0)</f>
        <v>19404.156800000001</v>
      </c>
      <c r="G28" s="16">
        <f t="shared" si="0"/>
        <v>60738.524600000004</v>
      </c>
      <c r="H28" s="27">
        <f>RA!J32</f>
        <v>24.2120134503012</v>
      </c>
      <c r="I28" s="20">
        <f>VLOOKUP(B28,RMS!B:D,3,FALSE)</f>
        <v>80142.577925209902</v>
      </c>
      <c r="J28" s="21">
        <f>VLOOKUP(B28,RMS!B:E,4,FALSE)</f>
        <v>60738.515570633899</v>
      </c>
      <c r="K28" s="22">
        <f t="shared" si="1"/>
        <v>0.10347479009942617</v>
      </c>
      <c r="L28" s="22">
        <f t="shared" si="2"/>
        <v>9.0293661050964147E-3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285274.0612</v>
      </c>
      <c r="F30" s="25">
        <f>VLOOKUP(C30,RA!B34:I66,8,0)</f>
        <v>-5591.8248999999996</v>
      </c>
      <c r="G30" s="16">
        <f t="shared" si="0"/>
        <v>290865.8861</v>
      </c>
      <c r="H30" s="27">
        <f>RA!J34</f>
        <v>0</v>
      </c>
      <c r="I30" s="20">
        <f>VLOOKUP(B30,RMS!B:D,3,FALSE)</f>
        <v>285274.06109999999</v>
      </c>
      <c r="J30" s="21">
        <f>VLOOKUP(B30,RMS!B:E,4,FALSE)</f>
        <v>290865.8885</v>
      </c>
      <c r="K30" s="22">
        <f t="shared" si="1"/>
        <v>1.0000000474974513E-4</v>
      </c>
      <c r="L30" s="22">
        <f t="shared" si="2"/>
        <v>-2.3999999975785613E-3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147531.49</v>
      </c>
      <c r="F31" s="25">
        <f>VLOOKUP(C31,RA!B35:I67,8,0)</f>
        <v>1019.36</v>
      </c>
      <c r="G31" s="16">
        <f t="shared" si="0"/>
        <v>146512.13</v>
      </c>
      <c r="H31" s="27">
        <f>RA!J35</f>
        <v>-1.9601588999988599</v>
      </c>
      <c r="I31" s="20">
        <f>VLOOKUP(B31,RMS!B:D,3,FALSE)</f>
        <v>147531.49</v>
      </c>
      <c r="J31" s="21">
        <f>VLOOKUP(B31,RMS!B:E,4,FALSE)</f>
        <v>146512.13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115830.94</v>
      </c>
      <c r="F32" s="25">
        <f>VLOOKUP(C32,RA!B34:I67,8,0)</f>
        <v>-18702.57</v>
      </c>
      <c r="G32" s="16">
        <f t="shared" si="0"/>
        <v>134533.51</v>
      </c>
      <c r="H32" s="27">
        <f>RA!J35</f>
        <v>-1.9601588999988599</v>
      </c>
      <c r="I32" s="20">
        <f>VLOOKUP(B32,RMS!B:D,3,FALSE)</f>
        <v>115830.94</v>
      </c>
      <c r="J32" s="21">
        <f>VLOOKUP(B32,RMS!B:E,4,FALSE)</f>
        <v>134533.51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-1728.21</v>
      </c>
      <c r="F33" s="25">
        <f>VLOOKUP(C33,RA!B34:I68,8,0)</f>
        <v>4866.67</v>
      </c>
      <c r="G33" s="16">
        <f t="shared" si="0"/>
        <v>-6594.88</v>
      </c>
      <c r="H33" s="27">
        <f>RA!J34</f>
        <v>0</v>
      </c>
      <c r="I33" s="20">
        <f>VLOOKUP(B33,RMS!B:D,3,FALSE)</f>
        <v>-1728.21</v>
      </c>
      <c r="J33" s="21">
        <f>VLOOKUP(B33,RMS!B:E,4,FALSE)</f>
        <v>-6594.88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49639.39</v>
      </c>
      <c r="F34" s="25">
        <f>VLOOKUP(C34,RA!B35:I69,8,0)</f>
        <v>-5228.6400000000003</v>
      </c>
      <c r="G34" s="16">
        <f t="shared" si="0"/>
        <v>54868.03</v>
      </c>
      <c r="H34" s="27">
        <f>RA!J35</f>
        <v>-1.9601588999988599</v>
      </c>
      <c r="I34" s="20">
        <f>VLOOKUP(B34,RMS!B:D,3,FALSE)</f>
        <v>49639.39</v>
      </c>
      <c r="J34" s="21">
        <f>VLOOKUP(B34,RMS!B:E,4,FALSE)</f>
        <v>54868.03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19.62</v>
      </c>
      <c r="F35" s="25">
        <f>VLOOKUP(C35,RA!B36:I70,8,0)</f>
        <v>14.5</v>
      </c>
      <c r="G35" s="16">
        <f t="shared" si="0"/>
        <v>5.120000000000001</v>
      </c>
      <c r="H35" s="27">
        <f>RA!J36</f>
        <v>0.69094401473204103</v>
      </c>
      <c r="I35" s="20">
        <f>VLOOKUP(B35,RMS!B:D,3,FALSE)</f>
        <v>19.62</v>
      </c>
      <c r="J35" s="21">
        <f>VLOOKUP(B35,RMS!B:E,4,FALSE)</f>
        <v>5.12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81672.6495</v>
      </c>
      <c r="F36" s="25">
        <f>VLOOKUP(C36,RA!B8:I70,8,0)</f>
        <v>5270.8540999999996</v>
      </c>
      <c r="G36" s="16">
        <f t="shared" si="0"/>
        <v>76401.795400000003</v>
      </c>
      <c r="H36" s="27">
        <f>RA!J36</f>
        <v>0.69094401473204103</v>
      </c>
      <c r="I36" s="20">
        <f>VLOOKUP(B36,RMS!B:D,3,FALSE)</f>
        <v>81672.649572649607</v>
      </c>
      <c r="J36" s="21">
        <f>VLOOKUP(B36,RMS!B:E,4,FALSE)</f>
        <v>76401.794871794904</v>
      </c>
      <c r="K36" s="22">
        <f t="shared" si="1"/>
        <v>-7.2649607318453491E-5</v>
      </c>
      <c r="L36" s="22">
        <f t="shared" si="2"/>
        <v>5.2820509881712496E-4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289635.8653</v>
      </c>
      <c r="F37" s="25">
        <f>VLOOKUP(C37,RA!B8:I71,8,0)</f>
        <v>13951.7117</v>
      </c>
      <c r="G37" s="16">
        <f t="shared" si="0"/>
        <v>275684.15360000002</v>
      </c>
      <c r="H37" s="27">
        <f>RA!J37</f>
        <v>-16.1464372127171</v>
      </c>
      <c r="I37" s="20">
        <f>VLOOKUP(B37,RMS!B:D,3,FALSE)</f>
        <v>289635.855801709</v>
      </c>
      <c r="J37" s="21">
        <f>VLOOKUP(B37,RMS!B:E,4,FALSE)</f>
        <v>275684.14418376097</v>
      </c>
      <c r="K37" s="22">
        <f t="shared" si="1"/>
        <v>9.4982910086400807E-3</v>
      </c>
      <c r="L37" s="22">
        <f t="shared" si="2"/>
        <v>9.4162390450946987E-3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70920.58</v>
      </c>
      <c r="F38" s="25">
        <f>VLOOKUP(C38,RA!B9:I72,8,0)</f>
        <v>-4170.07</v>
      </c>
      <c r="G38" s="16">
        <f t="shared" si="0"/>
        <v>75090.649999999994</v>
      </c>
      <c r="H38" s="27">
        <f>RA!J38</f>
        <v>-281.60177293268799</v>
      </c>
      <c r="I38" s="20">
        <f>VLOOKUP(B38,RMS!B:D,3,FALSE)</f>
        <v>70920.58</v>
      </c>
      <c r="J38" s="21">
        <f>VLOOKUP(B38,RMS!B:E,4,FALSE)</f>
        <v>75090.649999999994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32195.73</v>
      </c>
      <c r="F39" s="25">
        <f>VLOOKUP(C39,RA!B10:I73,8,0)</f>
        <v>4454.05</v>
      </c>
      <c r="G39" s="16">
        <f t="shared" si="0"/>
        <v>27741.68</v>
      </c>
      <c r="H39" s="27">
        <f>RA!J39</f>
        <v>-10.533247890435399</v>
      </c>
      <c r="I39" s="20">
        <f>VLOOKUP(B39,RMS!B:D,3,FALSE)</f>
        <v>32195.73</v>
      </c>
      <c r="J39" s="21">
        <f>VLOOKUP(B39,RMS!B:E,4,FALSE)</f>
        <v>27741.68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4421.3757999999998</v>
      </c>
      <c r="F40" s="25">
        <f>VLOOKUP(C40,RA!B8:I74,8,0)</f>
        <v>385.11919999999998</v>
      </c>
      <c r="G40" s="16">
        <f t="shared" si="0"/>
        <v>4036.2565999999997</v>
      </c>
      <c r="H40" s="27">
        <f>RA!J40</f>
        <v>73.904179408766595</v>
      </c>
      <c r="I40" s="20">
        <f>VLOOKUP(B40,RMS!B:D,3,FALSE)</f>
        <v>4421.3758414643398</v>
      </c>
      <c r="J40" s="21">
        <f>VLOOKUP(B40,RMS!B:E,4,FALSE)</f>
        <v>4036.2563951289599</v>
      </c>
      <c r="K40" s="22">
        <f t="shared" si="1"/>
        <v>-4.1464340029051527E-5</v>
      </c>
      <c r="L40" s="22">
        <f t="shared" si="2"/>
        <v>2.0487103984123678E-4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15024521.2611</v>
      </c>
      <c r="E7" s="67">
        <v>14597230.043400001</v>
      </c>
      <c r="F7" s="68">
        <v>102.92720753478299</v>
      </c>
      <c r="G7" s="67">
        <v>13947388.612500001</v>
      </c>
      <c r="H7" s="68">
        <v>7.7228266776380803</v>
      </c>
      <c r="I7" s="67">
        <v>1320049.3051</v>
      </c>
      <c r="J7" s="68">
        <v>8.7859658365138102</v>
      </c>
      <c r="K7" s="67">
        <v>1428657.1155000001</v>
      </c>
      <c r="L7" s="68">
        <v>10.2431871312426</v>
      </c>
      <c r="M7" s="68">
        <v>-7.6020907481350999E-2</v>
      </c>
      <c r="N7" s="67">
        <v>332530584.6904</v>
      </c>
      <c r="O7" s="67">
        <v>6345502493.1435003</v>
      </c>
      <c r="P7" s="67">
        <v>876674</v>
      </c>
      <c r="Q7" s="67">
        <v>737896</v>
      </c>
      <c r="R7" s="68">
        <v>18.8072573912855</v>
      </c>
      <c r="S7" s="67">
        <v>17.138093819481401</v>
      </c>
      <c r="T7" s="67">
        <v>16.745628609316199</v>
      </c>
      <c r="U7" s="69">
        <v>2.29001669788396</v>
      </c>
      <c r="V7" s="57"/>
      <c r="W7" s="57"/>
    </row>
    <row r="8" spans="1:23" ht="14.25" thickBot="1" x14ac:dyDescent="0.2">
      <c r="A8" s="54">
        <v>42292</v>
      </c>
      <c r="B8" s="44" t="s">
        <v>6</v>
      </c>
      <c r="C8" s="45"/>
      <c r="D8" s="70">
        <v>507047.69699999999</v>
      </c>
      <c r="E8" s="70">
        <v>546225.04610000004</v>
      </c>
      <c r="F8" s="71">
        <v>92.827617594666705</v>
      </c>
      <c r="G8" s="70">
        <v>519514.48830000003</v>
      </c>
      <c r="H8" s="71">
        <v>-2.3997004088942502</v>
      </c>
      <c r="I8" s="70">
        <v>118902.557</v>
      </c>
      <c r="J8" s="71">
        <v>23.4499747663778</v>
      </c>
      <c r="K8" s="70">
        <v>116578.6964</v>
      </c>
      <c r="L8" s="71">
        <v>22.439931710370399</v>
      </c>
      <c r="M8" s="71">
        <v>1.9933835870204999E-2</v>
      </c>
      <c r="N8" s="70">
        <v>10969184.3344</v>
      </c>
      <c r="O8" s="70">
        <v>226926529.09850001</v>
      </c>
      <c r="P8" s="70">
        <v>22017</v>
      </c>
      <c r="Q8" s="70">
        <v>18492</v>
      </c>
      <c r="R8" s="71">
        <v>19.0622972096042</v>
      </c>
      <c r="S8" s="70">
        <v>23.029826815642501</v>
      </c>
      <c r="T8" s="70">
        <v>24.110904564135801</v>
      </c>
      <c r="U8" s="72">
        <v>-4.6942504481149001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61796.631000000001</v>
      </c>
      <c r="E9" s="70">
        <v>75652.697100000005</v>
      </c>
      <c r="F9" s="71">
        <v>81.684636990952697</v>
      </c>
      <c r="G9" s="70">
        <v>64472.340900000003</v>
      </c>
      <c r="H9" s="71">
        <v>-4.1501671300413401</v>
      </c>
      <c r="I9" s="70">
        <v>13885.9431</v>
      </c>
      <c r="J9" s="71">
        <v>22.470388555648</v>
      </c>
      <c r="K9" s="70">
        <v>14463.550999999999</v>
      </c>
      <c r="L9" s="71">
        <v>22.433730182736401</v>
      </c>
      <c r="M9" s="71">
        <v>-3.9935414200841998E-2</v>
      </c>
      <c r="N9" s="70">
        <v>1719178.1191</v>
      </c>
      <c r="O9" s="70">
        <v>37235802.957800001</v>
      </c>
      <c r="P9" s="70">
        <v>3729</v>
      </c>
      <c r="Q9" s="70">
        <v>3583</v>
      </c>
      <c r="R9" s="71">
        <v>4.0747976555958596</v>
      </c>
      <c r="S9" s="70">
        <v>16.571904263877698</v>
      </c>
      <c r="T9" s="70">
        <v>16.715284454367801</v>
      </c>
      <c r="U9" s="72">
        <v>-0.86520045136068702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89383.865999999995</v>
      </c>
      <c r="E10" s="70">
        <v>110457.1335</v>
      </c>
      <c r="F10" s="71">
        <v>80.9217686243868</v>
      </c>
      <c r="G10" s="70">
        <v>88012.8459</v>
      </c>
      <c r="H10" s="71">
        <v>1.5577499920383899</v>
      </c>
      <c r="I10" s="70">
        <v>25390.5962</v>
      </c>
      <c r="J10" s="71">
        <v>28.4062407862287</v>
      </c>
      <c r="K10" s="70">
        <v>25123.798200000001</v>
      </c>
      <c r="L10" s="71">
        <v>28.545603704879198</v>
      </c>
      <c r="M10" s="71">
        <v>1.0619333823498001E-2</v>
      </c>
      <c r="N10" s="70">
        <v>2246589.6401</v>
      </c>
      <c r="O10" s="70">
        <v>57264937.398400001</v>
      </c>
      <c r="P10" s="70">
        <v>77544</v>
      </c>
      <c r="Q10" s="70">
        <v>67886</v>
      </c>
      <c r="R10" s="71">
        <v>14.2267919747813</v>
      </c>
      <c r="S10" s="70">
        <v>1.1526857783967801</v>
      </c>
      <c r="T10" s="70">
        <v>1.1287357791002599</v>
      </c>
      <c r="U10" s="72">
        <v>2.0777561192640102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36553.642999999996</v>
      </c>
      <c r="E11" s="70">
        <v>40497.167800000003</v>
      </c>
      <c r="F11" s="71">
        <v>90.262220757077202</v>
      </c>
      <c r="G11" s="70">
        <v>53235.078600000001</v>
      </c>
      <c r="H11" s="71">
        <v>-31.335420250511302</v>
      </c>
      <c r="I11" s="70">
        <v>7703.8077000000003</v>
      </c>
      <c r="J11" s="71">
        <v>21.0753486321459</v>
      </c>
      <c r="K11" s="70">
        <v>9041.8264999999992</v>
      </c>
      <c r="L11" s="71">
        <v>16.984715224972</v>
      </c>
      <c r="M11" s="71">
        <v>-0.14798103016022299</v>
      </c>
      <c r="N11" s="70">
        <v>714807.3591</v>
      </c>
      <c r="O11" s="70">
        <v>18609934.929499999</v>
      </c>
      <c r="P11" s="70">
        <v>1940</v>
      </c>
      <c r="Q11" s="70">
        <v>1816</v>
      </c>
      <c r="R11" s="71">
        <v>6.8281938325991201</v>
      </c>
      <c r="S11" s="70">
        <v>18.8420840206186</v>
      </c>
      <c r="T11" s="70">
        <v>19.551301156387701</v>
      </c>
      <c r="U11" s="72">
        <v>-3.7640058020812601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170845.272</v>
      </c>
      <c r="E12" s="70">
        <v>218885.98379999999</v>
      </c>
      <c r="F12" s="71">
        <v>78.052175399272897</v>
      </c>
      <c r="G12" s="70">
        <v>225097.8812</v>
      </c>
      <c r="H12" s="71">
        <v>-24.101785814588101</v>
      </c>
      <c r="I12" s="70">
        <v>27390.985799999999</v>
      </c>
      <c r="J12" s="71">
        <v>16.0326273471589</v>
      </c>
      <c r="K12" s="70">
        <v>36722.876499999998</v>
      </c>
      <c r="L12" s="71">
        <v>16.314181326021298</v>
      </c>
      <c r="M12" s="71">
        <v>-0.25411655048318399</v>
      </c>
      <c r="N12" s="70">
        <v>3869487.0466</v>
      </c>
      <c r="O12" s="70">
        <v>67959991.737499997</v>
      </c>
      <c r="P12" s="70">
        <v>1799</v>
      </c>
      <c r="Q12" s="70">
        <v>1052</v>
      </c>
      <c r="R12" s="71">
        <v>71.007604562737598</v>
      </c>
      <c r="S12" s="70">
        <v>94.966799332962793</v>
      </c>
      <c r="T12" s="70">
        <v>147.91533716730001</v>
      </c>
      <c r="U12" s="72">
        <v>-55.754788206239297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205850.7096</v>
      </c>
      <c r="E13" s="70">
        <v>237613.42050000001</v>
      </c>
      <c r="F13" s="71">
        <v>86.632610719898295</v>
      </c>
      <c r="G13" s="70">
        <v>236061.28700000001</v>
      </c>
      <c r="H13" s="71">
        <v>-12.797768657424999</v>
      </c>
      <c r="I13" s="70">
        <v>57133.876799999998</v>
      </c>
      <c r="J13" s="71">
        <v>27.7550059997461</v>
      </c>
      <c r="K13" s="70">
        <v>66730.429600000003</v>
      </c>
      <c r="L13" s="71">
        <v>28.268264757872</v>
      </c>
      <c r="M13" s="71">
        <v>-0.14381074507573699</v>
      </c>
      <c r="N13" s="70">
        <v>4463565.0971999997</v>
      </c>
      <c r="O13" s="70">
        <v>103519785.76000001</v>
      </c>
      <c r="P13" s="70">
        <v>8023</v>
      </c>
      <c r="Q13" s="70">
        <v>6541</v>
      </c>
      <c r="R13" s="71">
        <v>22.657086072466001</v>
      </c>
      <c r="S13" s="70">
        <v>25.6575731771158</v>
      </c>
      <c r="T13" s="70">
        <v>28.3054083167711</v>
      </c>
      <c r="U13" s="72">
        <v>-10.3198970587638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121061.1623</v>
      </c>
      <c r="E14" s="70">
        <v>138174.64000000001</v>
      </c>
      <c r="F14" s="71">
        <v>87.614603012535397</v>
      </c>
      <c r="G14" s="70">
        <v>144166.75409999999</v>
      </c>
      <c r="H14" s="71">
        <v>-16.026990372532801</v>
      </c>
      <c r="I14" s="70">
        <v>22288.2582</v>
      </c>
      <c r="J14" s="71">
        <v>18.410741956010401</v>
      </c>
      <c r="K14" s="70">
        <v>26178.865699999998</v>
      </c>
      <c r="L14" s="71">
        <v>18.158739761763101</v>
      </c>
      <c r="M14" s="71">
        <v>-0.14861635124244499</v>
      </c>
      <c r="N14" s="70">
        <v>2548514.9352000002</v>
      </c>
      <c r="O14" s="70">
        <v>53383769.733400002</v>
      </c>
      <c r="P14" s="70">
        <v>1834</v>
      </c>
      <c r="Q14" s="70">
        <v>1504</v>
      </c>
      <c r="R14" s="71">
        <v>21.9414893617021</v>
      </c>
      <c r="S14" s="70">
        <v>66.009357851690297</v>
      </c>
      <c r="T14" s="70">
        <v>70.973188896276596</v>
      </c>
      <c r="U14" s="72">
        <v>-7.5198899158192498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79954.741999999998</v>
      </c>
      <c r="E15" s="70">
        <v>80783.825800000006</v>
      </c>
      <c r="F15" s="71">
        <v>98.973700747903905</v>
      </c>
      <c r="G15" s="70">
        <v>94363.036999999997</v>
      </c>
      <c r="H15" s="71">
        <v>-15.269003052540601</v>
      </c>
      <c r="I15" s="70">
        <v>8466.1029999999992</v>
      </c>
      <c r="J15" s="71">
        <v>10.5886189964818</v>
      </c>
      <c r="K15" s="70">
        <v>16638.260300000002</v>
      </c>
      <c r="L15" s="71">
        <v>17.632179748517402</v>
      </c>
      <c r="M15" s="71">
        <v>-0.49116657346681802</v>
      </c>
      <c r="N15" s="70">
        <v>1695503.6113</v>
      </c>
      <c r="O15" s="70">
        <v>40950524.004100002</v>
      </c>
      <c r="P15" s="70">
        <v>2693</v>
      </c>
      <c r="Q15" s="70">
        <v>1413</v>
      </c>
      <c r="R15" s="71">
        <v>90.587402689313507</v>
      </c>
      <c r="S15" s="70">
        <v>29.6898410694393</v>
      </c>
      <c r="T15" s="70">
        <v>38.200583085633397</v>
      </c>
      <c r="U15" s="72">
        <v>-28.6655021031908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660882.16830000002</v>
      </c>
      <c r="E16" s="70">
        <v>694361.31539999996</v>
      </c>
      <c r="F16" s="71">
        <v>95.178425647069105</v>
      </c>
      <c r="G16" s="70">
        <v>612469.46459999995</v>
      </c>
      <c r="H16" s="71">
        <v>7.9045089589271402</v>
      </c>
      <c r="I16" s="70">
        <v>7322.8755000000001</v>
      </c>
      <c r="J16" s="71">
        <v>1.1080455565682401</v>
      </c>
      <c r="K16" s="70">
        <v>49886.019</v>
      </c>
      <c r="L16" s="71">
        <v>8.1450622248703102</v>
      </c>
      <c r="M16" s="71">
        <v>-0.853207859701132</v>
      </c>
      <c r="N16" s="70">
        <v>14308149.148399999</v>
      </c>
      <c r="O16" s="70">
        <v>317789549.75040001</v>
      </c>
      <c r="P16" s="70">
        <v>35405</v>
      </c>
      <c r="Q16" s="70">
        <v>30495</v>
      </c>
      <c r="R16" s="71">
        <v>16.101000163961299</v>
      </c>
      <c r="S16" s="70">
        <v>18.666351314786102</v>
      </c>
      <c r="T16" s="70">
        <v>17.0887510575504</v>
      </c>
      <c r="U16" s="72">
        <v>8.4515727290848606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366505.02370000002</v>
      </c>
      <c r="E17" s="70">
        <v>490662.56</v>
      </c>
      <c r="F17" s="71">
        <v>74.695942502725302</v>
      </c>
      <c r="G17" s="70">
        <v>388585.28519999998</v>
      </c>
      <c r="H17" s="71">
        <v>-5.6822176085838096</v>
      </c>
      <c r="I17" s="70">
        <v>44990.759899999997</v>
      </c>
      <c r="J17" s="71">
        <v>12.2756188839657</v>
      </c>
      <c r="K17" s="70">
        <v>31572.3387</v>
      </c>
      <c r="L17" s="71">
        <v>8.1249444851598298</v>
      </c>
      <c r="M17" s="71">
        <v>0.42500561417073601</v>
      </c>
      <c r="N17" s="70">
        <v>13194936.163000001</v>
      </c>
      <c r="O17" s="70">
        <v>313201723.2155</v>
      </c>
      <c r="P17" s="70">
        <v>8049</v>
      </c>
      <c r="Q17" s="70">
        <v>7570</v>
      </c>
      <c r="R17" s="71">
        <v>6.3276089828269404</v>
      </c>
      <c r="S17" s="70">
        <v>45.534230798857003</v>
      </c>
      <c r="T17" s="70">
        <v>46.149278348745</v>
      </c>
      <c r="U17" s="72">
        <v>-1.3507366635992</v>
      </c>
    </row>
    <row r="18" spans="1:21" ht="12" thickBot="1" x14ac:dyDescent="0.2">
      <c r="A18" s="55"/>
      <c r="B18" s="44" t="s">
        <v>16</v>
      </c>
      <c r="C18" s="45"/>
      <c r="D18" s="70">
        <v>1190094.169</v>
      </c>
      <c r="E18" s="70">
        <v>1320710.9389</v>
      </c>
      <c r="F18" s="71">
        <v>90.110116752058701</v>
      </c>
      <c r="G18" s="70">
        <v>1171300.1592999999</v>
      </c>
      <c r="H18" s="71">
        <v>1.60454257184015</v>
      </c>
      <c r="I18" s="70">
        <v>167103.17189999999</v>
      </c>
      <c r="J18" s="71">
        <v>14.0411722242461</v>
      </c>
      <c r="K18" s="70">
        <v>167488.12899999999</v>
      </c>
      <c r="L18" s="71">
        <v>14.299334604384899</v>
      </c>
      <c r="M18" s="71">
        <v>-2.2984142356740002E-3</v>
      </c>
      <c r="N18" s="70">
        <v>26570079.706900001</v>
      </c>
      <c r="O18" s="70">
        <v>660101974.95949996</v>
      </c>
      <c r="P18" s="70">
        <v>59686</v>
      </c>
      <c r="Q18" s="70">
        <v>52040</v>
      </c>
      <c r="R18" s="71">
        <v>14.692544196771699</v>
      </c>
      <c r="S18" s="70">
        <v>19.9392515665315</v>
      </c>
      <c r="T18" s="70">
        <v>20.083025680245999</v>
      </c>
      <c r="U18" s="72">
        <v>-0.72106073407378102</v>
      </c>
    </row>
    <row r="19" spans="1:21" ht="12" thickBot="1" x14ac:dyDescent="0.2">
      <c r="A19" s="55"/>
      <c r="B19" s="44" t="s">
        <v>17</v>
      </c>
      <c r="C19" s="45"/>
      <c r="D19" s="70">
        <v>417592.63860000001</v>
      </c>
      <c r="E19" s="70">
        <v>525331.09669999999</v>
      </c>
      <c r="F19" s="71">
        <v>79.491322943418695</v>
      </c>
      <c r="G19" s="70">
        <v>732623.55649999995</v>
      </c>
      <c r="H19" s="71">
        <v>-43.000380632724003</v>
      </c>
      <c r="I19" s="70">
        <v>41329.018300000003</v>
      </c>
      <c r="J19" s="71">
        <v>9.8969700324597607</v>
      </c>
      <c r="K19" s="70">
        <v>42204.934200000003</v>
      </c>
      <c r="L19" s="71">
        <v>5.7607940429362898</v>
      </c>
      <c r="M19" s="71">
        <v>-2.0753874318326E-2</v>
      </c>
      <c r="N19" s="70">
        <v>10901316.322699999</v>
      </c>
      <c r="O19" s="70">
        <v>205172638.31099999</v>
      </c>
      <c r="P19" s="70">
        <v>10430</v>
      </c>
      <c r="Q19" s="70">
        <v>8737</v>
      </c>
      <c r="R19" s="71">
        <v>19.377360650108699</v>
      </c>
      <c r="S19" s="70">
        <v>40.037645119846601</v>
      </c>
      <c r="T19" s="70">
        <v>53.078011949181601</v>
      </c>
      <c r="U19" s="72">
        <v>-32.570264285775799</v>
      </c>
    </row>
    <row r="20" spans="1:21" ht="12" thickBot="1" x14ac:dyDescent="0.2">
      <c r="A20" s="55"/>
      <c r="B20" s="44" t="s">
        <v>18</v>
      </c>
      <c r="C20" s="45"/>
      <c r="D20" s="70">
        <v>1172888.6166999999</v>
      </c>
      <c r="E20" s="70">
        <v>908247.22970000003</v>
      </c>
      <c r="F20" s="71">
        <v>129.137593635977</v>
      </c>
      <c r="G20" s="70">
        <v>786855.93920000002</v>
      </c>
      <c r="H20" s="71">
        <v>49.060146625121902</v>
      </c>
      <c r="I20" s="70">
        <v>58107.8851</v>
      </c>
      <c r="J20" s="71">
        <v>4.9542543317958296</v>
      </c>
      <c r="K20" s="70">
        <v>56694.915999999997</v>
      </c>
      <c r="L20" s="71">
        <v>7.2052472600819399</v>
      </c>
      <c r="M20" s="71">
        <v>2.4922324604908001E-2</v>
      </c>
      <c r="N20" s="70">
        <v>19906508.526299998</v>
      </c>
      <c r="O20" s="70">
        <v>343746475.01520002</v>
      </c>
      <c r="P20" s="70">
        <v>41368</v>
      </c>
      <c r="Q20" s="70">
        <v>33319</v>
      </c>
      <c r="R20" s="71">
        <v>24.157387676700999</v>
      </c>
      <c r="S20" s="70">
        <v>28.352557936085901</v>
      </c>
      <c r="T20" s="70">
        <v>23.033229991896501</v>
      </c>
      <c r="U20" s="72">
        <v>18.761368749093201</v>
      </c>
    </row>
    <row r="21" spans="1:21" ht="12" thickBot="1" x14ac:dyDescent="0.2">
      <c r="A21" s="55"/>
      <c r="B21" s="44" t="s">
        <v>19</v>
      </c>
      <c r="C21" s="45"/>
      <c r="D21" s="70">
        <v>300002.7574</v>
      </c>
      <c r="E21" s="70">
        <v>338977.02069999999</v>
      </c>
      <c r="F21" s="71">
        <v>88.5023877962239</v>
      </c>
      <c r="G21" s="70">
        <v>331956.24949999998</v>
      </c>
      <c r="H21" s="71">
        <v>-9.6258142897231291</v>
      </c>
      <c r="I21" s="70">
        <v>33593.949699999997</v>
      </c>
      <c r="J21" s="71">
        <v>11.1978803098828</v>
      </c>
      <c r="K21" s="70">
        <v>3225.6585</v>
      </c>
      <c r="L21" s="71">
        <v>0.97171193639479903</v>
      </c>
      <c r="M21" s="71">
        <v>9.4146020727240707</v>
      </c>
      <c r="N21" s="70">
        <v>6108996.5816000002</v>
      </c>
      <c r="O21" s="70">
        <v>125079204.176</v>
      </c>
      <c r="P21" s="70">
        <v>27238</v>
      </c>
      <c r="Q21" s="70">
        <v>23055</v>
      </c>
      <c r="R21" s="71">
        <v>18.143569724571702</v>
      </c>
      <c r="S21" s="70">
        <v>11.014125758132</v>
      </c>
      <c r="T21" s="70">
        <v>11.3040084363479</v>
      </c>
      <c r="U21" s="72">
        <v>-2.6319172722520898</v>
      </c>
    </row>
    <row r="22" spans="1:21" ht="12" thickBot="1" x14ac:dyDescent="0.2">
      <c r="A22" s="55"/>
      <c r="B22" s="44" t="s">
        <v>20</v>
      </c>
      <c r="C22" s="45"/>
      <c r="D22" s="70">
        <v>1004693.3724</v>
      </c>
      <c r="E22" s="70">
        <v>976969.38899999997</v>
      </c>
      <c r="F22" s="71">
        <v>102.83775353784399</v>
      </c>
      <c r="G22" s="70">
        <v>910333.83</v>
      </c>
      <c r="H22" s="71">
        <v>10.365377984469699</v>
      </c>
      <c r="I22" s="70">
        <v>121550.47930000001</v>
      </c>
      <c r="J22" s="71">
        <v>12.0982662610426</v>
      </c>
      <c r="K22" s="70">
        <v>71784.853700000007</v>
      </c>
      <c r="L22" s="71">
        <v>7.8855526768680004</v>
      </c>
      <c r="M22" s="71">
        <v>0.69326080691030201</v>
      </c>
      <c r="N22" s="70">
        <v>19423820.603700001</v>
      </c>
      <c r="O22" s="70">
        <v>418082101.6092</v>
      </c>
      <c r="P22" s="70">
        <v>62958</v>
      </c>
      <c r="Q22" s="70">
        <v>59794</v>
      </c>
      <c r="R22" s="71">
        <v>5.2915008194802198</v>
      </c>
      <c r="S22" s="70">
        <v>15.9581526160297</v>
      </c>
      <c r="T22" s="70">
        <v>15.913476492624699</v>
      </c>
      <c r="U22" s="72">
        <v>0.27995799062717103</v>
      </c>
    </row>
    <row r="23" spans="1:21" ht="12" thickBot="1" x14ac:dyDescent="0.2">
      <c r="A23" s="55"/>
      <c r="B23" s="44" t="s">
        <v>21</v>
      </c>
      <c r="C23" s="45"/>
      <c r="D23" s="70">
        <v>2518495.7231999999</v>
      </c>
      <c r="E23" s="70">
        <v>2487299.2436000002</v>
      </c>
      <c r="F23" s="71">
        <v>101.254231057251</v>
      </c>
      <c r="G23" s="70">
        <v>2298770.9443000001</v>
      </c>
      <c r="H23" s="71">
        <v>9.5583589763402106</v>
      </c>
      <c r="I23" s="70">
        <v>277749.48849999998</v>
      </c>
      <c r="J23" s="71">
        <v>11.028388332821599</v>
      </c>
      <c r="K23" s="70">
        <v>226399.80290000001</v>
      </c>
      <c r="L23" s="71">
        <v>9.8487325786580797</v>
      </c>
      <c r="M23" s="71">
        <v>0.226809762827757</v>
      </c>
      <c r="N23" s="70">
        <v>51363652.926700003</v>
      </c>
      <c r="O23" s="70">
        <v>917153754.20869994</v>
      </c>
      <c r="P23" s="70">
        <v>78422</v>
      </c>
      <c r="Q23" s="70">
        <v>64671</v>
      </c>
      <c r="R23" s="71">
        <v>21.2630081489385</v>
      </c>
      <c r="S23" s="70">
        <v>32.114658172451598</v>
      </c>
      <c r="T23" s="70">
        <v>30.553028242952799</v>
      </c>
      <c r="U23" s="72">
        <v>4.86267025204834</v>
      </c>
    </row>
    <row r="24" spans="1:21" ht="12" thickBot="1" x14ac:dyDescent="0.2">
      <c r="A24" s="55"/>
      <c r="B24" s="44" t="s">
        <v>22</v>
      </c>
      <c r="C24" s="45"/>
      <c r="D24" s="70">
        <v>224398.77979999999</v>
      </c>
      <c r="E24" s="70">
        <v>216149.7267</v>
      </c>
      <c r="F24" s="71">
        <v>103.81636064312499</v>
      </c>
      <c r="G24" s="70">
        <v>200665.37100000001</v>
      </c>
      <c r="H24" s="71">
        <v>11.8273564998916</v>
      </c>
      <c r="I24" s="70">
        <v>33263.507400000002</v>
      </c>
      <c r="J24" s="71">
        <v>14.8233904968854</v>
      </c>
      <c r="K24" s="70">
        <v>38850.455399999999</v>
      </c>
      <c r="L24" s="71">
        <v>19.3608170689301</v>
      </c>
      <c r="M24" s="71">
        <v>-0.14380649962728601</v>
      </c>
      <c r="N24" s="70">
        <v>4301644.5362999998</v>
      </c>
      <c r="O24" s="70">
        <v>85249896.671000004</v>
      </c>
      <c r="P24" s="70">
        <v>22253</v>
      </c>
      <c r="Q24" s="70">
        <v>20325</v>
      </c>
      <c r="R24" s="71">
        <v>9.4858548585485796</v>
      </c>
      <c r="S24" s="70">
        <v>10.0839787803892</v>
      </c>
      <c r="T24" s="70">
        <v>9.3122272915129098</v>
      </c>
      <c r="U24" s="72">
        <v>7.6532438800556903</v>
      </c>
    </row>
    <row r="25" spans="1:21" ht="12" thickBot="1" x14ac:dyDescent="0.2">
      <c r="A25" s="55"/>
      <c r="B25" s="44" t="s">
        <v>23</v>
      </c>
      <c r="C25" s="45"/>
      <c r="D25" s="70">
        <v>382173.13540000003</v>
      </c>
      <c r="E25" s="70">
        <v>275533.70640000002</v>
      </c>
      <c r="F25" s="71">
        <v>138.702861582092</v>
      </c>
      <c r="G25" s="70">
        <v>226061.3175</v>
      </c>
      <c r="H25" s="71">
        <v>69.057289246312607</v>
      </c>
      <c r="I25" s="70">
        <v>20728.845300000001</v>
      </c>
      <c r="J25" s="71">
        <v>5.4239409785578596</v>
      </c>
      <c r="K25" s="70">
        <v>18722.737099999998</v>
      </c>
      <c r="L25" s="71">
        <v>8.2821498640518207</v>
      </c>
      <c r="M25" s="71">
        <v>0.107148233150163</v>
      </c>
      <c r="N25" s="70">
        <v>5065536.8863000004</v>
      </c>
      <c r="O25" s="70">
        <v>93557758.987499997</v>
      </c>
      <c r="P25" s="70">
        <v>19545</v>
      </c>
      <c r="Q25" s="70">
        <v>15975</v>
      </c>
      <c r="R25" s="71">
        <v>22.347417840375599</v>
      </c>
      <c r="S25" s="70">
        <v>19.553498869276002</v>
      </c>
      <c r="T25" s="70">
        <v>16.9949079123631</v>
      </c>
      <c r="U25" s="72">
        <v>13.0850799338691</v>
      </c>
    </row>
    <row r="26" spans="1:21" ht="12" thickBot="1" x14ac:dyDescent="0.2">
      <c r="A26" s="55"/>
      <c r="B26" s="44" t="s">
        <v>24</v>
      </c>
      <c r="C26" s="45"/>
      <c r="D26" s="70">
        <v>567668.49710000004</v>
      </c>
      <c r="E26" s="70">
        <v>532440.93640000001</v>
      </c>
      <c r="F26" s="71">
        <v>106.616238213798</v>
      </c>
      <c r="G26" s="70">
        <v>403764.46269999997</v>
      </c>
      <c r="H26" s="71">
        <v>40.593972362986797</v>
      </c>
      <c r="I26" s="70">
        <v>74216.915500000003</v>
      </c>
      <c r="J26" s="71">
        <v>13.073988759134201</v>
      </c>
      <c r="K26" s="70">
        <v>95736.318299999999</v>
      </c>
      <c r="L26" s="71">
        <v>23.710932274674398</v>
      </c>
      <c r="M26" s="71">
        <v>-0.22477783961324499</v>
      </c>
      <c r="N26" s="70">
        <v>8170697.9582000002</v>
      </c>
      <c r="O26" s="70">
        <v>191248600.39019999</v>
      </c>
      <c r="P26" s="70">
        <v>41281</v>
      </c>
      <c r="Q26" s="70">
        <v>32038</v>
      </c>
      <c r="R26" s="71">
        <v>28.850115487858201</v>
      </c>
      <c r="S26" s="70">
        <v>13.751326205760501</v>
      </c>
      <c r="T26" s="70">
        <v>13.404123278606701</v>
      </c>
      <c r="U26" s="72">
        <v>2.5248686705462702</v>
      </c>
    </row>
    <row r="27" spans="1:21" ht="12" thickBot="1" x14ac:dyDescent="0.2">
      <c r="A27" s="55"/>
      <c r="B27" s="44" t="s">
        <v>25</v>
      </c>
      <c r="C27" s="45"/>
      <c r="D27" s="70">
        <v>175955.8364</v>
      </c>
      <c r="E27" s="70">
        <v>211467.03969999999</v>
      </c>
      <c r="F27" s="71">
        <v>83.207215956501599</v>
      </c>
      <c r="G27" s="70">
        <v>192826.125</v>
      </c>
      <c r="H27" s="71">
        <v>-8.7489641769236393</v>
      </c>
      <c r="I27" s="70">
        <v>46087.507100000003</v>
      </c>
      <c r="J27" s="71">
        <v>26.1926560908326</v>
      </c>
      <c r="K27" s="70">
        <v>59765.434000000001</v>
      </c>
      <c r="L27" s="71">
        <v>30.9944692400991</v>
      </c>
      <c r="M27" s="71">
        <v>-0.228860161878855</v>
      </c>
      <c r="N27" s="70">
        <v>3324212.0573999998</v>
      </c>
      <c r="O27" s="70">
        <v>77698593.952399999</v>
      </c>
      <c r="P27" s="70">
        <v>25521</v>
      </c>
      <c r="Q27" s="70">
        <v>24372</v>
      </c>
      <c r="R27" s="71">
        <v>4.71442639094042</v>
      </c>
      <c r="S27" s="70">
        <v>6.8945510128913501</v>
      </c>
      <c r="T27" s="70">
        <v>6.9265258903659896</v>
      </c>
      <c r="U27" s="72">
        <v>-0.46377026458811099</v>
      </c>
    </row>
    <row r="28" spans="1:21" ht="12" thickBot="1" x14ac:dyDescent="0.2">
      <c r="A28" s="55"/>
      <c r="B28" s="44" t="s">
        <v>26</v>
      </c>
      <c r="C28" s="45"/>
      <c r="D28" s="70">
        <v>1149547.0673</v>
      </c>
      <c r="E28" s="70">
        <v>967185.95140000002</v>
      </c>
      <c r="F28" s="71">
        <v>118.854814385593</v>
      </c>
      <c r="G28" s="70">
        <v>907058.40300000005</v>
      </c>
      <c r="H28" s="71">
        <v>26.733522725548301</v>
      </c>
      <c r="I28" s="70">
        <v>-20030.082299999998</v>
      </c>
      <c r="J28" s="71">
        <v>-1.7424325518959101</v>
      </c>
      <c r="K28" s="70">
        <v>18309.590899999999</v>
      </c>
      <c r="L28" s="71">
        <v>2.0185680259885102</v>
      </c>
      <c r="M28" s="71">
        <v>-2.0939666762297802</v>
      </c>
      <c r="N28" s="70">
        <v>15851382.1897</v>
      </c>
      <c r="O28" s="70">
        <v>277189876.7744</v>
      </c>
      <c r="P28" s="70">
        <v>50201</v>
      </c>
      <c r="Q28" s="70">
        <v>41095</v>
      </c>
      <c r="R28" s="71">
        <v>22.158413432290999</v>
      </c>
      <c r="S28" s="70">
        <v>22.898887816975801</v>
      </c>
      <c r="T28" s="70">
        <v>20.734354067404801</v>
      </c>
      <c r="U28" s="72">
        <v>9.4525715260560297</v>
      </c>
    </row>
    <row r="29" spans="1:21" ht="12" thickBot="1" x14ac:dyDescent="0.2">
      <c r="A29" s="55"/>
      <c r="B29" s="44" t="s">
        <v>27</v>
      </c>
      <c r="C29" s="45"/>
      <c r="D29" s="70">
        <v>730965.60900000005</v>
      </c>
      <c r="E29" s="70">
        <v>648326.52509999997</v>
      </c>
      <c r="F29" s="71">
        <v>112.74652211511101</v>
      </c>
      <c r="G29" s="70">
        <v>631277.93720000004</v>
      </c>
      <c r="H29" s="71">
        <v>15.7914075442204</v>
      </c>
      <c r="I29" s="70">
        <v>14410.687400000001</v>
      </c>
      <c r="J29" s="71">
        <v>1.9714590156593801</v>
      </c>
      <c r="K29" s="70">
        <v>58627.129200000003</v>
      </c>
      <c r="L29" s="71">
        <v>9.2870549951480204</v>
      </c>
      <c r="M29" s="71">
        <v>-0.75419762835666904</v>
      </c>
      <c r="N29" s="70">
        <v>11330388.990700001</v>
      </c>
      <c r="O29" s="70">
        <v>202224378.4289</v>
      </c>
      <c r="P29" s="70">
        <v>118286</v>
      </c>
      <c r="Q29" s="70">
        <v>100183</v>
      </c>
      <c r="R29" s="71">
        <v>18.069932024395399</v>
      </c>
      <c r="S29" s="70">
        <v>6.1796460189709697</v>
      </c>
      <c r="T29" s="70">
        <v>6.0336343441502098</v>
      </c>
      <c r="U29" s="72">
        <v>2.3627837965559801</v>
      </c>
    </row>
    <row r="30" spans="1:21" ht="12" thickBot="1" x14ac:dyDescent="0.2">
      <c r="A30" s="55"/>
      <c r="B30" s="44" t="s">
        <v>28</v>
      </c>
      <c r="C30" s="45"/>
      <c r="D30" s="70">
        <v>950256.18740000005</v>
      </c>
      <c r="E30" s="70">
        <v>1075532.2557000001</v>
      </c>
      <c r="F30" s="71">
        <v>88.352179338548495</v>
      </c>
      <c r="G30" s="70">
        <v>967816.94819999998</v>
      </c>
      <c r="H30" s="71">
        <v>-1.8144713039651299</v>
      </c>
      <c r="I30" s="70">
        <v>86378.095600000001</v>
      </c>
      <c r="J30" s="71">
        <v>9.0899798123219302</v>
      </c>
      <c r="K30" s="70">
        <v>105567.6266</v>
      </c>
      <c r="L30" s="71">
        <v>10.907809250121201</v>
      </c>
      <c r="M30" s="71">
        <v>-0.18177476957694499</v>
      </c>
      <c r="N30" s="70">
        <v>16159067.3531</v>
      </c>
      <c r="O30" s="70">
        <v>365854447.8247</v>
      </c>
      <c r="P30" s="70">
        <v>86590</v>
      </c>
      <c r="Q30" s="70">
        <v>66252</v>
      </c>
      <c r="R30" s="71">
        <v>30.6979411942281</v>
      </c>
      <c r="S30" s="70">
        <v>10.9742024182931</v>
      </c>
      <c r="T30" s="70">
        <v>11.4410039108253</v>
      </c>
      <c r="U30" s="72">
        <v>-4.2536256826656196</v>
      </c>
    </row>
    <row r="31" spans="1:21" ht="12" thickBot="1" x14ac:dyDescent="0.2">
      <c r="A31" s="55"/>
      <c r="B31" s="44" t="s">
        <v>29</v>
      </c>
      <c r="C31" s="45"/>
      <c r="D31" s="70">
        <v>784351.78330000001</v>
      </c>
      <c r="E31" s="70">
        <v>726865.29689999996</v>
      </c>
      <c r="F31" s="71">
        <v>107.908822534956</v>
      </c>
      <c r="G31" s="70">
        <v>657980.39639999997</v>
      </c>
      <c r="H31" s="71">
        <v>19.205950145538399</v>
      </c>
      <c r="I31" s="70">
        <v>16410.7562</v>
      </c>
      <c r="J31" s="71">
        <v>2.0922698908078101</v>
      </c>
      <c r="K31" s="70">
        <v>17327.247500000001</v>
      </c>
      <c r="L31" s="71">
        <v>2.6333987448261902</v>
      </c>
      <c r="M31" s="71">
        <v>-5.2893069138650002E-2</v>
      </c>
      <c r="N31" s="70">
        <v>21501966.247000001</v>
      </c>
      <c r="O31" s="70">
        <v>350574063.10299999</v>
      </c>
      <c r="P31" s="70">
        <v>28671</v>
      </c>
      <c r="Q31" s="70">
        <v>26386</v>
      </c>
      <c r="R31" s="71">
        <v>8.6598953990752605</v>
      </c>
      <c r="S31" s="70">
        <v>27.356973363328802</v>
      </c>
      <c r="T31" s="70">
        <v>23.802446206321498</v>
      </c>
      <c r="U31" s="72">
        <v>12.9931301602684</v>
      </c>
    </row>
    <row r="32" spans="1:21" ht="12" thickBot="1" x14ac:dyDescent="0.2">
      <c r="A32" s="55"/>
      <c r="B32" s="44" t="s">
        <v>30</v>
      </c>
      <c r="C32" s="45"/>
      <c r="D32" s="70">
        <v>80142.681400000001</v>
      </c>
      <c r="E32" s="70">
        <v>107164.8852</v>
      </c>
      <c r="F32" s="71">
        <v>74.784460647189704</v>
      </c>
      <c r="G32" s="70">
        <v>94416.726699999999</v>
      </c>
      <c r="H32" s="71">
        <v>-15.118131923122499</v>
      </c>
      <c r="I32" s="70">
        <v>19404.156800000001</v>
      </c>
      <c r="J32" s="71">
        <v>24.2120134503012</v>
      </c>
      <c r="K32" s="70">
        <v>26967.384399999999</v>
      </c>
      <c r="L32" s="71">
        <v>28.562083586827001</v>
      </c>
      <c r="M32" s="71">
        <v>-0.280458330248743</v>
      </c>
      <c r="N32" s="70">
        <v>1517449.6133999999</v>
      </c>
      <c r="O32" s="70">
        <v>36836570.441699997</v>
      </c>
      <c r="P32" s="70">
        <v>18385</v>
      </c>
      <c r="Q32" s="70">
        <v>19416</v>
      </c>
      <c r="R32" s="71">
        <v>-5.3100535640708699</v>
      </c>
      <c r="S32" s="70">
        <v>4.3591341528419898</v>
      </c>
      <c r="T32" s="70">
        <v>4.3277547795632501</v>
      </c>
      <c r="U32" s="72">
        <v>0.71985335111297599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0">
        <v>20</v>
      </c>
      <c r="O33" s="70">
        <v>241.31389999999999</v>
      </c>
      <c r="P33" s="73"/>
      <c r="Q33" s="73"/>
      <c r="R33" s="73"/>
      <c r="S33" s="73"/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285274.0612</v>
      </c>
      <c r="E35" s="70">
        <v>160085.76800000001</v>
      </c>
      <c r="F35" s="71">
        <v>178.20076373060201</v>
      </c>
      <c r="G35" s="70">
        <v>122669.5834</v>
      </c>
      <c r="H35" s="71">
        <v>132.55484635484601</v>
      </c>
      <c r="I35" s="70">
        <v>-5591.8248999999996</v>
      </c>
      <c r="J35" s="71">
        <v>-1.9601588999988599</v>
      </c>
      <c r="K35" s="70">
        <v>14236.8109</v>
      </c>
      <c r="L35" s="71">
        <v>11.605819882485999</v>
      </c>
      <c r="M35" s="71">
        <v>-1.3927722956550601</v>
      </c>
      <c r="N35" s="70">
        <v>2937125.2429999998</v>
      </c>
      <c r="O35" s="70">
        <v>54965006.252099998</v>
      </c>
      <c r="P35" s="70">
        <v>20687</v>
      </c>
      <c r="Q35" s="70">
        <v>7949</v>
      </c>
      <c r="R35" s="71">
        <v>160.24657189583601</v>
      </c>
      <c r="S35" s="70">
        <v>13.7900160100546</v>
      </c>
      <c r="T35" s="70">
        <v>14.1468511636684</v>
      </c>
      <c r="U35" s="72">
        <v>-2.5876340778254701</v>
      </c>
    </row>
    <row r="36" spans="1:21" ht="12" customHeight="1" thickBot="1" x14ac:dyDescent="0.2">
      <c r="A36" s="55"/>
      <c r="B36" s="44" t="s">
        <v>70</v>
      </c>
      <c r="C36" s="45"/>
      <c r="D36" s="70">
        <v>147531.49</v>
      </c>
      <c r="E36" s="73"/>
      <c r="F36" s="73"/>
      <c r="G36" s="73"/>
      <c r="H36" s="73"/>
      <c r="I36" s="70">
        <v>1019.36</v>
      </c>
      <c r="J36" s="71">
        <v>0.69094401473204103</v>
      </c>
      <c r="K36" s="73"/>
      <c r="L36" s="73"/>
      <c r="M36" s="73"/>
      <c r="N36" s="70">
        <v>3077220.09</v>
      </c>
      <c r="O36" s="70">
        <v>24953911.649999999</v>
      </c>
      <c r="P36" s="70">
        <v>81</v>
      </c>
      <c r="Q36" s="70">
        <v>41</v>
      </c>
      <c r="R36" s="71">
        <v>97.560975609756099</v>
      </c>
      <c r="S36" s="70">
        <v>1821.37641975309</v>
      </c>
      <c r="T36" s="70">
        <v>1895.1856097560999</v>
      </c>
      <c r="U36" s="72">
        <v>-4.0523852841477499</v>
      </c>
    </row>
    <row r="37" spans="1:21" ht="12" thickBot="1" x14ac:dyDescent="0.2">
      <c r="A37" s="55"/>
      <c r="B37" s="44" t="s">
        <v>36</v>
      </c>
      <c r="C37" s="45"/>
      <c r="D37" s="70">
        <v>115830.94</v>
      </c>
      <c r="E37" s="70">
        <v>55161.99</v>
      </c>
      <c r="F37" s="71">
        <v>209.983251148118</v>
      </c>
      <c r="G37" s="70">
        <v>148538.65</v>
      </c>
      <c r="H37" s="71">
        <v>-22.019662895818701</v>
      </c>
      <c r="I37" s="70">
        <v>-18702.57</v>
      </c>
      <c r="J37" s="71">
        <v>-16.1464372127171</v>
      </c>
      <c r="K37" s="70">
        <v>-13608.6</v>
      </c>
      <c r="L37" s="71">
        <v>-9.1616559057188205</v>
      </c>
      <c r="M37" s="71">
        <v>0.37431991534764802</v>
      </c>
      <c r="N37" s="70">
        <v>13175131.890000001</v>
      </c>
      <c r="O37" s="70">
        <v>144679128.65000001</v>
      </c>
      <c r="P37" s="70">
        <v>61</v>
      </c>
      <c r="Q37" s="70">
        <v>51</v>
      </c>
      <c r="R37" s="71">
        <v>19.6078431372549</v>
      </c>
      <c r="S37" s="70">
        <v>1898.8678688524601</v>
      </c>
      <c r="T37" s="70">
        <v>1967.2207843137301</v>
      </c>
      <c r="U37" s="72">
        <v>-3.5996667584129498</v>
      </c>
    </row>
    <row r="38" spans="1:21" ht="12" thickBot="1" x14ac:dyDescent="0.2">
      <c r="A38" s="55"/>
      <c r="B38" s="44" t="s">
        <v>37</v>
      </c>
      <c r="C38" s="45"/>
      <c r="D38" s="70">
        <v>-1728.21</v>
      </c>
      <c r="E38" s="70">
        <v>32005.223000000002</v>
      </c>
      <c r="F38" s="71">
        <v>-5.3997749054896396</v>
      </c>
      <c r="G38" s="70">
        <v>14500.86</v>
      </c>
      <c r="H38" s="71">
        <v>-111.91798279550299</v>
      </c>
      <c r="I38" s="70">
        <v>4866.67</v>
      </c>
      <c r="J38" s="71">
        <v>-281.60177293268799</v>
      </c>
      <c r="K38" s="70">
        <v>217.95</v>
      </c>
      <c r="L38" s="71">
        <v>1.5030143039792101</v>
      </c>
      <c r="M38" s="71">
        <v>21.3292957100252</v>
      </c>
      <c r="N38" s="70">
        <v>6932131.1299999999</v>
      </c>
      <c r="O38" s="70">
        <v>132262122.63</v>
      </c>
      <c r="P38" s="70">
        <v>21</v>
      </c>
      <c r="Q38" s="70">
        <v>9</v>
      </c>
      <c r="R38" s="71">
        <v>133.333333333333</v>
      </c>
      <c r="S38" s="70">
        <v>-82.295714285714297</v>
      </c>
      <c r="T38" s="70">
        <v>2639.6955555555601</v>
      </c>
      <c r="U38" s="72">
        <v>3307.57353948112</v>
      </c>
    </row>
    <row r="39" spans="1:21" ht="12" thickBot="1" x14ac:dyDescent="0.2">
      <c r="A39" s="55"/>
      <c r="B39" s="44" t="s">
        <v>38</v>
      </c>
      <c r="C39" s="45"/>
      <c r="D39" s="70">
        <v>49639.39</v>
      </c>
      <c r="E39" s="70">
        <v>32675.943800000001</v>
      </c>
      <c r="F39" s="71">
        <v>151.914173631306</v>
      </c>
      <c r="G39" s="70">
        <v>59345.67</v>
      </c>
      <c r="H39" s="71">
        <v>-16.355498219162399</v>
      </c>
      <c r="I39" s="70">
        <v>-5228.6400000000003</v>
      </c>
      <c r="J39" s="71">
        <v>-10.533247890435399</v>
      </c>
      <c r="K39" s="70">
        <v>-11192.93</v>
      </c>
      <c r="L39" s="71">
        <v>-18.860567249472499</v>
      </c>
      <c r="M39" s="71">
        <v>-0.53286226216013099</v>
      </c>
      <c r="N39" s="70">
        <v>8057240.2300000004</v>
      </c>
      <c r="O39" s="70">
        <v>98055633.659999996</v>
      </c>
      <c r="P39" s="70">
        <v>47</v>
      </c>
      <c r="Q39" s="70">
        <v>54</v>
      </c>
      <c r="R39" s="71">
        <v>-12.962962962962999</v>
      </c>
      <c r="S39" s="70">
        <v>1056.15723404255</v>
      </c>
      <c r="T39" s="70">
        <v>1451.31555555556</v>
      </c>
      <c r="U39" s="72">
        <v>-37.414724699701402</v>
      </c>
    </row>
    <row r="40" spans="1:21" ht="12" thickBot="1" x14ac:dyDescent="0.2">
      <c r="A40" s="55"/>
      <c r="B40" s="44" t="s">
        <v>73</v>
      </c>
      <c r="C40" s="45"/>
      <c r="D40" s="70">
        <v>19.62</v>
      </c>
      <c r="E40" s="73"/>
      <c r="F40" s="73"/>
      <c r="G40" s="70">
        <v>1.84</v>
      </c>
      <c r="H40" s="71">
        <v>966.304347826087</v>
      </c>
      <c r="I40" s="70">
        <v>14.5</v>
      </c>
      <c r="J40" s="71">
        <v>73.904179408766595</v>
      </c>
      <c r="K40" s="70">
        <v>1.1000000000000001</v>
      </c>
      <c r="L40" s="71">
        <v>59.7826086956522</v>
      </c>
      <c r="M40" s="71">
        <v>12.181818181818199</v>
      </c>
      <c r="N40" s="70">
        <v>41.34</v>
      </c>
      <c r="O40" s="70">
        <v>4237.2700000000004</v>
      </c>
      <c r="P40" s="70">
        <v>25</v>
      </c>
      <c r="Q40" s="70">
        <v>1</v>
      </c>
      <c r="R40" s="71">
        <v>2400</v>
      </c>
      <c r="S40" s="70">
        <v>0.78480000000000005</v>
      </c>
      <c r="T40" s="70">
        <v>0.85</v>
      </c>
      <c r="U40" s="72">
        <v>-8.3078491335372</v>
      </c>
    </row>
    <row r="41" spans="1:21" ht="12" customHeight="1" thickBot="1" x14ac:dyDescent="0.2">
      <c r="A41" s="55"/>
      <c r="B41" s="44" t="s">
        <v>33</v>
      </c>
      <c r="C41" s="45"/>
      <c r="D41" s="70">
        <v>81672.6495</v>
      </c>
      <c r="E41" s="70">
        <v>82342.315100000007</v>
      </c>
      <c r="F41" s="71">
        <v>99.186729691548294</v>
      </c>
      <c r="G41" s="70">
        <v>204529.91519999999</v>
      </c>
      <c r="H41" s="71">
        <v>-60.068115502743801</v>
      </c>
      <c r="I41" s="70">
        <v>5270.8540999999996</v>
      </c>
      <c r="J41" s="71">
        <v>6.4536342732459104</v>
      </c>
      <c r="K41" s="70">
        <v>11418.2266</v>
      </c>
      <c r="L41" s="71">
        <v>5.5826682316054699</v>
      </c>
      <c r="M41" s="71">
        <v>-0.53838242271352399</v>
      </c>
      <c r="N41" s="70">
        <v>3363513.6697999998</v>
      </c>
      <c r="O41" s="70">
        <v>58644075.454000004</v>
      </c>
      <c r="P41" s="70">
        <v>171</v>
      </c>
      <c r="Q41" s="70">
        <v>187</v>
      </c>
      <c r="R41" s="71">
        <v>-8.5561497326203195</v>
      </c>
      <c r="S41" s="70">
        <v>477.61783333333301</v>
      </c>
      <c r="T41" s="70">
        <v>532.85341657753997</v>
      </c>
      <c r="U41" s="72">
        <v>-11.564807548896001</v>
      </c>
    </row>
    <row r="42" spans="1:21" ht="12" thickBot="1" x14ac:dyDescent="0.2">
      <c r="A42" s="55"/>
      <c r="B42" s="44" t="s">
        <v>34</v>
      </c>
      <c r="C42" s="45"/>
      <c r="D42" s="70">
        <v>289635.8653</v>
      </c>
      <c r="E42" s="70">
        <v>255650.3909</v>
      </c>
      <c r="F42" s="71">
        <v>113.29373066098501</v>
      </c>
      <c r="G42" s="70">
        <v>309243.6986</v>
      </c>
      <c r="H42" s="71">
        <v>-6.3405765060914998</v>
      </c>
      <c r="I42" s="70">
        <v>13951.7117</v>
      </c>
      <c r="J42" s="71">
        <v>4.8169834511168199</v>
      </c>
      <c r="K42" s="70">
        <v>25180.419900000001</v>
      </c>
      <c r="L42" s="71">
        <v>8.1425814055374897</v>
      </c>
      <c r="M42" s="71">
        <v>-0.445930141141133</v>
      </c>
      <c r="N42" s="70">
        <v>7061766.1908</v>
      </c>
      <c r="O42" s="70">
        <v>144438582.93110001</v>
      </c>
      <c r="P42" s="70">
        <v>1603</v>
      </c>
      <c r="Q42" s="70">
        <v>1461</v>
      </c>
      <c r="R42" s="71">
        <v>9.7193702943189493</v>
      </c>
      <c r="S42" s="70">
        <v>180.68363399875199</v>
      </c>
      <c r="T42" s="70">
        <v>186.83668418891199</v>
      </c>
      <c r="U42" s="72">
        <v>-3.40542751658506</v>
      </c>
    </row>
    <row r="43" spans="1:21" ht="12" thickBot="1" x14ac:dyDescent="0.2">
      <c r="A43" s="55"/>
      <c r="B43" s="44" t="s">
        <v>39</v>
      </c>
      <c r="C43" s="45"/>
      <c r="D43" s="70">
        <v>70920.58</v>
      </c>
      <c r="E43" s="70">
        <v>22955.409899999999</v>
      </c>
      <c r="F43" s="71">
        <v>308.94930784921399</v>
      </c>
      <c r="G43" s="70">
        <v>68064.160000000003</v>
      </c>
      <c r="H43" s="71">
        <v>4.1966579768265797</v>
      </c>
      <c r="I43" s="70">
        <v>-4170.07</v>
      </c>
      <c r="J43" s="71">
        <v>-5.8799152516801199</v>
      </c>
      <c r="K43" s="70">
        <v>-7107.54</v>
      </c>
      <c r="L43" s="71">
        <v>-10.4424119830466</v>
      </c>
      <c r="M43" s="71">
        <v>-0.41328926745400002</v>
      </c>
      <c r="N43" s="70">
        <v>7414019.0899999999</v>
      </c>
      <c r="O43" s="70">
        <v>66564742.049999997</v>
      </c>
      <c r="P43" s="70">
        <v>66</v>
      </c>
      <c r="Q43" s="70">
        <v>63</v>
      </c>
      <c r="R43" s="71">
        <v>4.7619047619047699</v>
      </c>
      <c r="S43" s="70">
        <v>1074.5542424242401</v>
      </c>
      <c r="T43" s="70">
        <v>1322.1815873015901</v>
      </c>
      <c r="U43" s="72">
        <v>-23.0446575054868</v>
      </c>
    </row>
    <row r="44" spans="1:21" ht="12" thickBot="1" x14ac:dyDescent="0.2">
      <c r="A44" s="55"/>
      <c r="B44" s="44" t="s">
        <v>40</v>
      </c>
      <c r="C44" s="45"/>
      <c r="D44" s="70">
        <v>32195.73</v>
      </c>
      <c r="E44" s="70">
        <v>4837.9705999999996</v>
      </c>
      <c r="F44" s="71">
        <v>665.480067200078</v>
      </c>
      <c r="G44" s="70">
        <v>37134.230000000003</v>
      </c>
      <c r="H44" s="71">
        <v>-13.2990504986908</v>
      </c>
      <c r="I44" s="70">
        <v>4454.05</v>
      </c>
      <c r="J44" s="71">
        <v>13.8342879630311</v>
      </c>
      <c r="K44" s="70">
        <v>5142.09</v>
      </c>
      <c r="L44" s="71">
        <v>13.847304764364299</v>
      </c>
      <c r="M44" s="71">
        <v>-0.13380551487819201</v>
      </c>
      <c r="N44" s="70">
        <v>2845580.83</v>
      </c>
      <c r="O44" s="70">
        <v>26276263.219999999</v>
      </c>
      <c r="P44" s="70">
        <v>31</v>
      </c>
      <c r="Q44" s="70">
        <v>54</v>
      </c>
      <c r="R44" s="71">
        <v>-42.592592592592602</v>
      </c>
      <c r="S44" s="70">
        <v>1038.57193548387</v>
      </c>
      <c r="T44" s="70">
        <v>1074.4859259259299</v>
      </c>
      <c r="U44" s="72">
        <v>-3.4580166491137301</v>
      </c>
    </row>
    <row r="45" spans="1:21" ht="12" thickBot="1" x14ac:dyDescent="0.2">
      <c r="A45" s="56"/>
      <c r="B45" s="44" t="s">
        <v>35</v>
      </c>
      <c r="C45" s="45"/>
      <c r="D45" s="75">
        <v>4421.3757999999998</v>
      </c>
      <c r="E45" s="76"/>
      <c r="F45" s="76"/>
      <c r="G45" s="75">
        <v>43673.175999999999</v>
      </c>
      <c r="H45" s="77">
        <v>-89.876221046987794</v>
      </c>
      <c r="I45" s="75">
        <v>385.11919999999998</v>
      </c>
      <c r="J45" s="77">
        <v>8.7103928148337904</v>
      </c>
      <c r="K45" s="75">
        <v>3760.7085000000002</v>
      </c>
      <c r="L45" s="77">
        <v>8.6110259075273099</v>
      </c>
      <c r="M45" s="77">
        <v>-0.89759397730507395</v>
      </c>
      <c r="N45" s="75">
        <v>440159.03240000003</v>
      </c>
      <c r="O45" s="75">
        <v>8045663.6239</v>
      </c>
      <c r="P45" s="75">
        <v>13</v>
      </c>
      <c r="Q45" s="75">
        <v>16</v>
      </c>
      <c r="R45" s="77">
        <v>-18.75</v>
      </c>
      <c r="S45" s="75">
        <v>340.10583076923098</v>
      </c>
      <c r="T45" s="75">
        <v>636.35684375000005</v>
      </c>
      <c r="U45" s="78">
        <v>-87.105537800021494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8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55711</v>
      </c>
      <c r="D2" s="32">
        <v>507048.43342991499</v>
      </c>
      <c r="E2" s="32">
        <v>388145.14934359002</v>
      </c>
      <c r="F2" s="32">
        <v>118903.284086325</v>
      </c>
      <c r="G2" s="32">
        <v>388145.14934359002</v>
      </c>
      <c r="H2" s="32">
        <v>0.23450084103801899</v>
      </c>
    </row>
    <row r="3" spans="1:8" ht="14.25" x14ac:dyDescent="0.2">
      <c r="A3" s="32">
        <v>2</v>
      </c>
      <c r="B3" s="33">
        <v>13</v>
      </c>
      <c r="C3" s="32">
        <v>6124</v>
      </c>
      <c r="D3" s="32">
        <v>61796.668594410403</v>
      </c>
      <c r="E3" s="32">
        <v>47910.684411103502</v>
      </c>
      <c r="F3" s="32">
        <v>13885.9841833069</v>
      </c>
      <c r="G3" s="32">
        <v>47910.684411103502</v>
      </c>
      <c r="H3" s="32">
        <v>0.22470441367065599</v>
      </c>
    </row>
    <row r="4" spans="1:8" ht="14.25" x14ac:dyDescent="0.2">
      <c r="A4" s="32">
        <v>3</v>
      </c>
      <c r="B4" s="33">
        <v>14</v>
      </c>
      <c r="C4" s="32">
        <v>93580</v>
      </c>
      <c r="D4" s="32">
        <v>89385.786149981097</v>
      </c>
      <c r="E4" s="32">
        <v>63993.268425025897</v>
      </c>
      <c r="F4" s="32">
        <v>25392.5177249552</v>
      </c>
      <c r="G4" s="32">
        <v>63993.268425025897</v>
      </c>
      <c r="H4" s="32">
        <v>0.28407780273195599</v>
      </c>
    </row>
    <row r="5" spans="1:8" ht="14.25" x14ac:dyDescent="0.2">
      <c r="A5" s="32">
        <v>4</v>
      </c>
      <c r="B5" s="33">
        <v>15</v>
      </c>
      <c r="C5" s="32">
        <v>2499</v>
      </c>
      <c r="D5" s="32">
        <v>36553.669352991499</v>
      </c>
      <c r="E5" s="32">
        <v>28849.8351735043</v>
      </c>
      <c r="F5" s="32">
        <v>7703.8341794871803</v>
      </c>
      <c r="G5" s="32">
        <v>28849.8351735043</v>
      </c>
      <c r="H5" s="32">
        <v>0.210754058781153</v>
      </c>
    </row>
    <row r="6" spans="1:8" ht="14.25" x14ac:dyDescent="0.2">
      <c r="A6" s="32">
        <v>5</v>
      </c>
      <c r="B6" s="33">
        <v>16</v>
      </c>
      <c r="C6" s="32">
        <v>6588</v>
      </c>
      <c r="D6" s="32">
        <v>170845.30457008499</v>
      </c>
      <c r="E6" s="32">
        <v>143454.28720598301</v>
      </c>
      <c r="F6" s="32">
        <v>27391.017364102601</v>
      </c>
      <c r="G6" s="32">
        <v>143454.28720598301</v>
      </c>
      <c r="H6" s="32">
        <v>0.16032642765939201</v>
      </c>
    </row>
    <row r="7" spans="1:8" ht="14.25" x14ac:dyDescent="0.2">
      <c r="A7" s="32">
        <v>6</v>
      </c>
      <c r="B7" s="33">
        <v>17</v>
      </c>
      <c r="C7" s="32">
        <v>14097</v>
      </c>
      <c r="D7" s="32">
        <v>205850.91215299099</v>
      </c>
      <c r="E7" s="32">
        <v>148716.82915641001</v>
      </c>
      <c r="F7" s="32">
        <v>57134.082996581201</v>
      </c>
      <c r="G7" s="32">
        <v>148716.82915641001</v>
      </c>
      <c r="H7" s="32">
        <v>0.27755078857322901</v>
      </c>
    </row>
    <row r="8" spans="1:8" ht="14.25" x14ac:dyDescent="0.2">
      <c r="A8" s="32">
        <v>7</v>
      </c>
      <c r="B8" s="33">
        <v>18</v>
      </c>
      <c r="C8" s="32">
        <v>55876</v>
      </c>
      <c r="D8" s="32">
        <v>121061.18645812001</v>
      </c>
      <c r="E8" s="32">
        <v>98772.905774358995</v>
      </c>
      <c r="F8" s="32">
        <v>22288.280683760699</v>
      </c>
      <c r="G8" s="32">
        <v>98772.905774358995</v>
      </c>
      <c r="H8" s="32">
        <v>0.184107568543211</v>
      </c>
    </row>
    <row r="9" spans="1:8" ht="14.25" x14ac:dyDescent="0.2">
      <c r="A9" s="32">
        <v>8</v>
      </c>
      <c r="B9" s="33">
        <v>19</v>
      </c>
      <c r="C9" s="32">
        <v>17044</v>
      </c>
      <c r="D9" s="32">
        <v>79954.869367521402</v>
      </c>
      <c r="E9" s="32">
        <v>71488.639144444402</v>
      </c>
      <c r="F9" s="32">
        <v>8466.2302230769201</v>
      </c>
      <c r="G9" s="32">
        <v>71488.639144444402</v>
      </c>
      <c r="H9" s="32">
        <v>0.10588761247499499</v>
      </c>
    </row>
    <row r="10" spans="1:8" ht="14.25" x14ac:dyDescent="0.2">
      <c r="A10" s="32">
        <v>9</v>
      </c>
      <c r="B10" s="33">
        <v>21</v>
      </c>
      <c r="C10" s="32">
        <v>174275</v>
      </c>
      <c r="D10" s="32">
        <v>660881.874755556</v>
      </c>
      <c r="E10" s="32">
        <v>653559.29290598305</v>
      </c>
      <c r="F10" s="32">
        <v>7322.5818495726498</v>
      </c>
      <c r="G10" s="32">
        <v>653559.29290598305</v>
      </c>
      <c r="H10" s="35">
        <v>1.1080016156111301E-2</v>
      </c>
    </row>
    <row r="11" spans="1:8" ht="14.25" x14ac:dyDescent="0.2">
      <c r="A11" s="32">
        <v>10</v>
      </c>
      <c r="B11" s="33">
        <v>22</v>
      </c>
      <c r="C11" s="32">
        <v>19425.498</v>
      </c>
      <c r="D11" s="32">
        <v>366504.96622393199</v>
      </c>
      <c r="E11" s="32">
        <v>321514.261434188</v>
      </c>
      <c r="F11" s="32">
        <v>44990.704789743599</v>
      </c>
      <c r="G11" s="32">
        <v>321514.261434188</v>
      </c>
      <c r="H11" s="32">
        <v>0.12275605772352501</v>
      </c>
    </row>
    <row r="12" spans="1:8" ht="14.25" x14ac:dyDescent="0.2">
      <c r="A12" s="32">
        <v>11</v>
      </c>
      <c r="B12" s="33">
        <v>23</v>
      </c>
      <c r="C12" s="32">
        <v>135283.49400000001</v>
      </c>
      <c r="D12" s="32">
        <v>1190094.1909965801</v>
      </c>
      <c r="E12" s="32">
        <v>1022990.97144786</v>
      </c>
      <c r="F12" s="32">
        <v>167103.21954871801</v>
      </c>
      <c r="G12" s="32">
        <v>1022990.97144786</v>
      </c>
      <c r="H12" s="32">
        <v>0.140411759684993</v>
      </c>
    </row>
    <row r="13" spans="1:8" ht="14.25" x14ac:dyDescent="0.2">
      <c r="A13" s="32">
        <v>12</v>
      </c>
      <c r="B13" s="33">
        <v>24</v>
      </c>
      <c r="C13" s="32">
        <v>17148</v>
      </c>
      <c r="D13" s="32">
        <v>417592.65519999998</v>
      </c>
      <c r="E13" s="32">
        <v>376263.62186752103</v>
      </c>
      <c r="F13" s="32">
        <v>41329.033332478597</v>
      </c>
      <c r="G13" s="32">
        <v>376263.62186752103</v>
      </c>
      <c r="H13" s="32">
        <v>9.8969732388335896E-2</v>
      </c>
    </row>
    <row r="14" spans="1:8" ht="14.25" x14ac:dyDescent="0.2">
      <c r="A14" s="32">
        <v>13</v>
      </c>
      <c r="B14" s="33">
        <v>25</v>
      </c>
      <c r="C14" s="32">
        <v>85580</v>
      </c>
      <c r="D14" s="32">
        <v>1172888.5408000001</v>
      </c>
      <c r="E14" s="32">
        <v>1114780.7316000001</v>
      </c>
      <c r="F14" s="32">
        <v>58107.809200000003</v>
      </c>
      <c r="G14" s="32">
        <v>1114780.7316000001</v>
      </c>
      <c r="H14" s="32">
        <v>4.9542481811925602E-2</v>
      </c>
    </row>
    <row r="15" spans="1:8" ht="14.25" x14ac:dyDescent="0.2">
      <c r="A15" s="32">
        <v>14</v>
      </c>
      <c r="B15" s="33">
        <v>26</v>
      </c>
      <c r="C15" s="32">
        <v>57140</v>
      </c>
      <c r="D15" s="32">
        <v>300002.34457090998</v>
      </c>
      <c r="E15" s="32">
        <v>266408.807728182</v>
      </c>
      <c r="F15" s="32">
        <v>33593.536842727503</v>
      </c>
      <c r="G15" s="32">
        <v>266408.807728182</v>
      </c>
      <c r="H15" s="32">
        <v>0.11197758101116199</v>
      </c>
    </row>
    <row r="16" spans="1:8" ht="14.25" x14ac:dyDescent="0.2">
      <c r="A16" s="32">
        <v>15</v>
      </c>
      <c r="B16" s="33">
        <v>27</v>
      </c>
      <c r="C16" s="32">
        <v>140497.38399999999</v>
      </c>
      <c r="D16" s="32">
        <v>1004694.67073333</v>
      </c>
      <c r="E16" s="32">
        <v>883142.89159999997</v>
      </c>
      <c r="F16" s="32">
        <v>121551.779133333</v>
      </c>
      <c r="G16" s="32">
        <v>883142.89159999997</v>
      </c>
      <c r="H16" s="32">
        <v>0.120983800028134</v>
      </c>
    </row>
    <row r="17" spans="1:8" ht="14.25" x14ac:dyDescent="0.2">
      <c r="A17" s="32">
        <v>16</v>
      </c>
      <c r="B17" s="33">
        <v>29</v>
      </c>
      <c r="C17" s="32">
        <v>186926</v>
      </c>
      <c r="D17" s="32">
        <v>2518497.72139573</v>
      </c>
      <c r="E17" s="32">
        <v>2240746.2618213701</v>
      </c>
      <c r="F17" s="32">
        <v>277751.459574359</v>
      </c>
      <c r="G17" s="32">
        <v>2240746.2618213701</v>
      </c>
      <c r="H17" s="32">
        <v>0.110284578467052</v>
      </c>
    </row>
    <row r="18" spans="1:8" ht="14.25" x14ac:dyDescent="0.2">
      <c r="A18" s="32">
        <v>17</v>
      </c>
      <c r="B18" s="33">
        <v>31</v>
      </c>
      <c r="C18" s="32">
        <v>24036.532999999999</v>
      </c>
      <c r="D18" s="32">
        <v>224398.81297689301</v>
      </c>
      <c r="E18" s="32">
        <v>191135.268250347</v>
      </c>
      <c r="F18" s="32">
        <v>33263.544726545399</v>
      </c>
      <c r="G18" s="32">
        <v>191135.268250347</v>
      </c>
      <c r="H18" s="32">
        <v>0.14823404939299101</v>
      </c>
    </row>
    <row r="19" spans="1:8" ht="14.25" x14ac:dyDescent="0.2">
      <c r="A19" s="32">
        <v>18</v>
      </c>
      <c r="B19" s="33">
        <v>32</v>
      </c>
      <c r="C19" s="32">
        <v>32012.084999999999</v>
      </c>
      <c r="D19" s="32">
        <v>382173.134471628</v>
      </c>
      <c r="E19" s="32">
        <v>361444.29531078303</v>
      </c>
      <c r="F19" s="32">
        <v>20728.839160845098</v>
      </c>
      <c r="G19" s="32">
        <v>361444.29531078303</v>
      </c>
      <c r="H19" s="32">
        <v>5.4239393853530903E-2</v>
      </c>
    </row>
    <row r="20" spans="1:8" ht="14.25" x14ac:dyDescent="0.2">
      <c r="A20" s="32">
        <v>19</v>
      </c>
      <c r="B20" s="33">
        <v>33</v>
      </c>
      <c r="C20" s="32">
        <v>38588.637000000002</v>
      </c>
      <c r="D20" s="32">
        <v>567668.04805982101</v>
      </c>
      <c r="E20" s="32">
        <v>493451.57922287902</v>
      </c>
      <c r="F20" s="32">
        <v>74216.468836942702</v>
      </c>
      <c r="G20" s="32">
        <v>493451.57922287902</v>
      </c>
      <c r="H20" s="32">
        <v>0.13073920417152299</v>
      </c>
    </row>
    <row r="21" spans="1:8" ht="14.25" x14ac:dyDescent="0.2">
      <c r="A21" s="32">
        <v>20</v>
      </c>
      <c r="B21" s="33">
        <v>34</v>
      </c>
      <c r="C21" s="32">
        <v>32760.882000000001</v>
      </c>
      <c r="D21" s="32">
        <v>175955.72372337201</v>
      </c>
      <c r="E21" s="32">
        <v>129868.338813148</v>
      </c>
      <c r="F21" s="32">
        <v>46087.384910224202</v>
      </c>
      <c r="G21" s="32">
        <v>129868.338813148</v>
      </c>
      <c r="H21" s="32">
        <v>0.26192603420324201</v>
      </c>
    </row>
    <row r="22" spans="1:8" ht="14.25" x14ac:dyDescent="0.2">
      <c r="A22" s="32">
        <v>21</v>
      </c>
      <c r="B22" s="33">
        <v>35</v>
      </c>
      <c r="C22" s="32">
        <v>45364.421999999999</v>
      </c>
      <c r="D22" s="32">
        <v>1149547.0669646</v>
      </c>
      <c r="E22" s="32">
        <v>1169577.14208938</v>
      </c>
      <c r="F22" s="32">
        <v>-20030.075124778799</v>
      </c>
      <c r="G22" s="32">
        <v>1169577.14208938</v>
      </c>
      <c r="H22" s="32">
        <v>-1.7424319282261801E-2</v>
      </c>
    </row>
    <row r="23" spans="1:8" ht="14.25" x14ac:dyDescent="0.2">
      <c r="A23" s="32">
        <v>22</v>
      </c>
      <c r="B23" s="33">
        <v>36</v>
      </c>
      <c r="C23" s="32">
        <v>158398.34</v>
      </c>
      <c r="D23" s="32">
        <v>730965.62250000006</v>
      </c>
      <c r="E23" s="32">
        <v>716554.87962915597</v>
      </c>
      <c r="F23" s="32">
        <v>14410.7428708439</v>
      </c>
      <c r="G23" s="32">
        <v>716554.87962915597</v>
      </c>
      <c r="H23" s="32">
        <v>1.9714665679566701E-2</v>
      </c>
    </row>
    <row r="24" spans="1:8" ht="14.25" x14ac:dyDescent="0.2">
      <c r="A24" s="32">
        <v>23</v>
      </c>
      <c r="B24" s="33">
        <v>37</v>
      </c>
      <c r="C24" s="32">
        <v>154540.83199999999</v>
      </c>
      <c r="D24" s="32">
        <v>950256.21217610606</v>
      </c>
      <c r="E24" s="32">
        <v>863878.08404207404</v>
      </c>
      <c r="F24" s="32">
        <v>86378.128134032697</v>
      </c>
      <c r="G24" s="32">
        <v>863878.08404207404</v>
      </c>
      <c r="H24" s="32">
        <v>9.0899829990298095E-2</v>
      </c>
    </row>
    <row r="25" spans="1:8" ht="14.25" x14ac:dyDescent="0.2">
      <c r="A25" s="32">
        <v>24</v>
      </c>
      <c r="B25" s="33">
        <v>38</v>
      </c>
      <c r="C25" s="32">
        <v>162741.57999999999</v>
      </c>
      <c r="D25" s="32">
        <v>784351.74361681403</v>
      </c>
      <c r="E25" s="32">
        <v>767941.01180619502</v>
      </c>
      <c r="F25" s="32">
        <v>16410.731810619502</v>
      </c>
      <c r="G25" s="32">
        <v>767941.01180619502</v>
      </c>
      <c r="H25" s="32">
        <v>2.0922668871680001E-2</v>
      </c>
    </row>
    <row r="26" spans="1:8" ht="14.25" x14ac:dyDescent="0.2">
      <c r="A26" s="32">
        <v>25</v>
      </c>
      <c r="B26" s="33">
        <v>39</v>
      </c>
      <c r="C26" s="32">
        <v>54558.042999999998</v>
      </c>
      <c r="D26" s="32">
        <v>80142.577925209902</v>
      </c>
      <c r="E26" s="32">
        <v>60738.515570633899</v>
      </c>
      <c r="F26" s="32">
        <v>19404.062354575999</v>
      </c>
      <c r="G26" s="32">
        <v>60738.515570633899</v>
      </c>
      <c r="H26" s="32">
        <v>0.242119268644991</v>
      </c>
    </row>
    <row r="27" spans="1:8" ht="14.25" x14ac:dyDescent="0.2">
      <c r="A27" s="32">
        <v>26</v>
      </c>
      <c r="B27" s="33">
        <v>42</v>
      </c>
      <c r="C27" s="32">
        <v>21712.973000000002</v>
      </c>
      <c r="D27" s="32">
        <v>285274.06109999999</v>
      </c>
      <c r="E27" s="32">
        <v>290865.8885</v>
      </c>
      <c r="F27" s="32">
        <v>-5591.8274000000001</v>
      </c>
      <c r="G27" s="32">
        <v>290865.8885</v>
      </c>
      <c r="H27" s="32">
        <v>-1.9601597770362401E-2</v>
      </c>
    </row>
    <row r="28" spans="1:8" ht="14.25" x14ac:dyDescent="0.2">
      <c r="A28" s="32">
        <v>27</v>
      </c>
      <c r="B28" s="33">
        <v>75</v>
      </c>
      <c r="C28" s="32">
        <v>476</v>
      </c>
      <c r="D28" s="32">
        <v>81672.649572649607</v>
      </c>
      <c r="E28" s="32">
        <v>76401.794871794904</v>
      </c>
      <c r="F28" s="32">
        <v>5270.8547008547002</v>
      </c>
      <c r="G28" s="32">
        <v>76401.794871794904</v>
      </c>
      <c r="H28" s="32">
        <v>6.4536350031918099E-2</v>
      </c>
    </row>
    <row r="29" spans="1:8" ht="14.25" x14ac:dyDescent="0.2">
      <c r="A29" s="32">
        <v>28</v>
      </c>
      <c r="B29" s="33">
        <v>76</v>
      </c>
      <c r="C29" s="32">
        <v>1851</v>
      </c>
      <c r="D29" s="32">
        <v>289635.855801709</v>
      </c>
      <c r="E29" s="32">
        <v>275684.14418376097</v>
      </c>
      <c r="F29" s="32">
        <v>13951.7116179487</v>
      </c>
      <c r="G29" s="32">
        <v>275684.14418376097</v>
      </c>
      <c r="H29" s="32">
        <v>4.8169835807553997E-2</v>
      </c>
    </row>
    <row r="30" spans="1:8" ht="14.25" x14ac:dyDescent="0.2">
      <c r="A30" s="32">
        <v>29</v>
      </c>
      <c r="B30" s="33">
        <v>99</v>
      </c>
      <c r="C30" s="32">
        <v>14</v>
      </c>
      <c r="D30" s="32">
        <v>4421.3758414643398</v>
      </c>
      <c r="E30" s="32">
        <v>4036.2563951289599</v>
      </c>
      <c r="F30" s="32">
        <v>385.11944633537598</v>
      </c>
      <c r="G30" s="32">
        <v>4036.2563951289599</v>
      </c>
      <c r="H30" s="32">
        <v>8.7103983046106698E-2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79</v>
      </c>
      <c r="D32" s="37">
        <v>147531.49</v>
      </c>
      <c r="E32" s="37">
        <v>146512.13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52</v>
      </c>
      <c r="D33" s="37">
        <v>115830.94</v>
      </c>
      <c r="E33" s="37">
        <v>134533.51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6</v>
      </c>
      <c r="D34" s="37">
        <v>-1728.21</v>
      </c>
      <c r="E34" s="37">
        <v>-6594.88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35</v>
      </c>
      <c r="D35" s="37">
        <v>49639.39</v>
      </c>
      <c r="E35" s="37">
        <v>54868.03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28</v>
      </c>
      <c r="D36" s="37">
        <v>19.62</v>
      </c>
      <c r="E36" s="37">
        <v>5.12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58</v>
      </c>
      <c r="D37" s="37">
        <v>70920.58</v>
      </c>
      <c r="E37" s="37">
        <v>75090.649999999994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27</v>
      </c>
      <c r="D38" s="37">
        <v>32195.73</v>
      </c>
      <c r="E38" s="37">
        <v>27741.68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2015-10-16T00:20:20Z</dcterms:modified>
</cp:coreProperties>
</file>