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<sst xmlns="http://schemas.openxmlformats.org/spreadsheetml/2006/main" count="117" uniqueCount="75">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</sst>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22198725.923700005</v>
      </c>
      <c r="F3" s="25">
        <f>RA!I7</f>
        <v>1614094.9467</v>
      </c>
      <c r="G3" s="16">
        <f>SUM(G4:G40)</f>
        <v>20584630.977000009</v>
      </c>
      <c r="H3" s="27">
        <f>RA!J7</f>
        <v>7.2711152534062604</v>
      </c>
      <c r="I3" s="20">
        <f>SUM(I4:I40)</f>
        <v>22198733.65084298</v>
      </c>
      <c r="J3" s="21">
        <f>SUM(J4:J40)</f>
        <v>20584631.043068431</v>
      </c>
      <c r="K3" s="22">
        <f>E3-I3</f>
        <v>-7.7271429747343063</v>
      </c>
      <c r="L3" s="22">
        <f>G3-J3</f>
        <v>-6.6068422049283981E-2</v>
      </c>
    </row>
    <row r="4" spans="1:13" x14ac:dyDescent="0.15">
      <c r="A4" s="42">
        <f>RA!A8</f>
        <v>42294</v>
      </c>
      <c r="B4" s="12">
        <v>12</v>
      </c>
      <c r="C4" s="39" t="s">
        <v>6</v>
      </c>
      <c r="D4" s="39"/>
      <c r="E4" s="15">
        <f>VLOOKUP(C4,RA!B8:D36,3,0)</f>
        <v>788136.61190000002</v>
      </c>
      <c r="F4" s="25">
        <f>VLOOKUP(C4,RA!B8:I39,8,0)</f>
        <v>112807.092</v>
      </c>
      <c r="G4" s="16">
        <f t="shared" ref="G4:G40" si="0">E4-F4</f>
        <v>675329.51989999996</v>
      </c>
      <c r="H4" s="27">
        <f>RA!J8</f>
        <v>14.3131394096831</v>
      </c>
      <c r="I4" s="20">
        <f>VLOOKUP(B4,RMS!B:D,3,FALSE)</f>
        <v>788137.54697350401</v>
      </c>
      <c r="J4" s="21">
        <f>VLOOKUP(B4,RMS!B:E,4,FALSE)</f>
        <v>675329.53928974399</v>
      </c>
      <c r="K4" s="22">
        <f t="shared" ref="K4:K40" si="1">E4-I4</f>
        <v>-0.93507350399158895</v>
      </c>
      <c r="L4" s="22">
        <f t="shared" ref="L4:L40" si="2">G4-J4</f>
        <v>-1.9389744033105671E-2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135262.36480000001</v>
      </c>
      <c r="F5" s="25">
        <f>VLOOKUP(C5,RA!B9:I40,8,0)</f>
        <v>28889.366000000002</v>
      </c>
      <c r="G5" s="16">
        <f t="shared" si="0"/>
        <v>106372.9988</v>
      </c>
      <c r="H5" s="27">
        <f>RA!J9</f>
        <v>21.358022272282501</v>
      </c>
      <c r="I5" s="20">
        <f>VLOOKUP(B5,RMS!B:D,3,FALSE)</f>
        <v>135262.44552830301</v>
      </c>
      <c r="J5" s="21">
        <f>VLOOKUP(B5,RMS!B:E,4,FALSE)</f>
        <v>106373.008678746</v>
      </c>
      <c r="K5" s="22">
        <f t="shared" si="1"/>
        <v>-8.0728303000796586E-2</v>
      </c>
      <c r="L5" s="22">
        <f t="shared" si="2"/>
        <v>-9.8787460010498762E-3</v>
      </c>
      <c r="M5" s="32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190332.77739999999</v>
      </c>
      <c r="F6" s="25">
        <f>VLOOKUP(C6,RA!B10:I41,8,0)</f>
        <v>46349.999900000003</v>
      </c>
      <c r="G6" s="16">
        <f t="shared" si="0"/>
        <v>143982.7775</v>
      </c>
      <c r="H6" s="27">
        <f>RA!J10</f>
        <v>24.352085086528</v>
      </c>
      <c r="I6" s="20">
        <f>VLOOKUP(B6,RMS!B:D,3,FALSE)</f>
        <v>190335.34376281701</v>
      </c>
      <c r="J6" s="21">
        <f>VLOOKUP(B6,RMS!B:E,4,FALSE)</f>
        <v>143982.77664046001</v>
      </c>
      <c r="K6" s="22">
        <f>E6-I6</f>
        <v>-2.5663628170150332</v>
      </c>
      <c r="L6" s="22">
        <f t="shared" si="2"/>
        <v>8.5953998495824635E-4</v>
      </c>
      <c r="M6" s="32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49690.942799999997</v>
      </c>
      <c r="F7" s="25">
        <f>VLOOKUP(C7,RA!B11:I42,8,0)</f>
        <v>10652.6145</v>
      </c>
      <c r="G7" s="16">
        <f t="shared" si="0"/>
        <v>39038.328299999994</v>
      </c>
      <c r="H7" s="27">
        <f>RA!J11</f>
        <v>21.4377387502497</v>
      </c>
      <c r="I7" s="20">
        <f>VLOOKUP(B7,RMS!B:D,3,FALSE)</f>
        <v>49690.991107692302</v>
      </c>
      <c r="J7" s="21">
        <f>VLOOKUP(B7,RMS!B:E,4,FALSE)</f>
        <v>39038.328456410301</v>
      </c>
      <c r="K7" s="22">
        <f t="shared" si="1"/>
        <v>-4.8307692304661032E-2</v>
      </c>
      <c r="L7" s="22">
        <f t="shared" si="2"/>
        <v>-1.5641030768165365E-4</v>
      </c>
      <c r="M7" s="32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153611.71090000001</v>
      </c>
      <c r="F8" s="25">
        <f>VLOOKUP(C8,RA!B12:I43,8,0)</f>
        <v>26142.033200000002</v>
      </c>
      <c r="G8" s="16">
        <f t="shared" si="0"/>
        <v>127469.6777</v>
      </c>
      <c r="H8" s="27">
        <f>RA!J12</f>
        <v>17.0182553444888</v>
      </c>
      <c r="I8" s="20">
        <f>VLOOKUP(B8,RMS!B:D,3,FALSE)</f>
        <v>153611.716993162</v>
      </c>
      <c r="J8" s="21">
        <f>VLOOKUP(B8,RMS!B:E,4,FALSE)</f>
        <v>127469.67865213699</v>
      </c>
      <c r="K8" s="22">
        <f t="shared" si="1"/>
        <v>-6.0931619955226779E-3</v>
      </c>
      <c r="L8" s="22">
        <f t="shared" si="2"/>
        <v>-9.5213699387386441E-4</v>
      </c>
      <c r="M8" s="32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270420.48359999998</v>
      </c>
      <c r="F9" s="25">
        <f>VLOOKUP(C9,RA!B13:I44,8,0)</f>
        <v>71840.944399999993</v>
      </c>
      <c r="G9" s="16">
        <f t="shared" si="0"/>
        <v>198579.5392</v>
      </c>
      <c r="H9" s="27">
        <f>RA!J13</f>
        <v>26.5663841154376</v>
      </c>
      <c r="I9" s="20">
        <f>VLOOKUP(B9,RMS!B:D,3,FALSE)</f>
        <v>270420.73191880301</v>
      </c>
      <c r="J9" s="21">
        <f>VLOOKUP(B9,RMS!B:E,4,FALSE)</f>
        <v>198579.535423077</v>
      </c>
      <c r="K9" s="22">
        <f t="shared" si="1"/>
        <v>-0.24831880303099751</v>
      </c>
      <c r="L9" s="22">
        <f t="shared" si="2"/>
        <v>3.7769229966215789E-3</v>
      </c>
      <c r="M9" s="32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148879.67809999999</v>
      </c>
      <c r="F10" s="25">
        <f>VLOOKUP(C10,RA!B14:I45,8,0)</f>
        <v>30872.275699999998</v>
      </c>
      <c r="G10" s="16">
        <f t="shared" si="0"/>
        <v>118007.40239999999</v>
      </c>
      <c r="H10" s="27">
        <f>RA!J14</f>
        <v>20.736393370802201</v>
      </c>
      <c r="I10" s="20">
        <f>VLOOKUP(B10,RMS!B:D,3,FALSE)</f>
        <v>148879.69762906001</v>
      </c>
      <c r="J10" s="21">
        <f>VLOOKUP(B10,RMS!B:E,4,FALSE)</f>
        <v>118007.40457521399</v>
      </c>
      <c r="K10" s="22">
        <f t="shared" si="1"/>
        <v>-1.9529060024069622E-2</v>
      </c>
      <c r="L10" s="22">
        <f t="shared" si="2"/>
        <v>-2.1752140019088984E-3</v>
      </c>
      <c r="M10" s="32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83653.941099999996</v>
      </c>
      <c r="F11" s="25">
        <f>VLOOKUP(C11,RA!B15:I46,8,0)</f>
        <v>15780.035</v>
      </c>
      <c r="G11" s="16">
        <f t="shared" si="0"/>
        <v>67873.906099999993</v>
      </c>
      <c r="H11" s="27">
        <f>RA!J15</f>
        <v>18.863468705122401</v>
      </c>
      <c r="I11" s="20">
        <f>VLOOKUP(B11,RMS!B:D,3,FALSE)</f>
        <v>83654.011841880303</v>
      </c>
      <c r="J11" s="21">
        <f>VLOOKUP(B11,RMS!B:E,4,FALSE)</f>
        <v>67873.906583760705</v>
      </c>
      <c r="K11" s="22">
        <f t="shared" si="1"/>
        <v>-7.0741880306741223E-2</v>
      </c>
      <c r="L11" s="22">
        <f t="shared" si="2"/>
        <v>-4.8376071208622307E-4</v>
      </c>
      <c r="M11" s="32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1893493.4066999999</v>
      </c>
      <c r="F12" s="25">
        <f>VLOOKUP(C12,RA!B16:I47,8,0)</f>
        <v>-195865.31020000001</v>
      </c>
      <c r="G12" s="16">
        <f t="shared" si="0"/>
        <v>2089358.7168999999</v>
      </c>
      <c r="H12" s="27">
        <f>RA!J16</f>
        <v>-10.3441242259912</v>
      </c>
      <c r="I12" s="20">
        <f>VLOOKUP(B12,RMS!B:D,3,FALSE)</f>
        <v>1893493.2651384601</v>
      </c>
      <c r="J12" s="21">
        <f>VLOOKUP(B12,RMS!B:E,4,FALSE)</f>
        <v>2089358.7168521399</v>
      </c>
      <c r="K12" s="22">
        <f t="shared" si="1"/>
        <v>0.14156153984367847</v>
      </c>
      <c r="L12" s="22">
        <f t="shared" si="2"/>
        <v>4.7859968617558479E-5</v>
      </c>
      <c r="M12" s="32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762105.48210000002</v>
      </c>
      <c r="F13" s="25">
        <f>VLOOKUP(C13,RA!B17:I48,8,0)</f>
        <v>133774.32199999999</v>
      </c>
      <c r="G13" s="16">
        <f t="shared" si="0"/>
        <v>628331.16009999998</v>
      </c>
      <c r="H13" s="27">
        <f>RA!J17</f>
        <v>17.553255440622401</v>
      </c>
      <c r="I13" s="20">
        <f>VLOOKUP(B13,RMS!B:D,3,FALSE)</f>
        <v>762105.45195897401</v>
      </c>
      <c r="J13" s="21">
        <f>VLOOKUP(B13,RMS!B:E,4,FALSE)</f>
        <v>628331.16228461498</v>
      </c>
      <c r="K13" s="22">
        <f t="shared" si="1"/>
        <v>3.0141026014462113E-2</v>
      </c>
      <c r="L13" s="22">
        <f t="shared" si="2"/>
        <v>-2.1846150048077106E-3</v>
      </c>
      <c r="M13" s="32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2240454.5696</v>
      </c>
      <c r="F14" s="25">
        <f>VLOOKUP(C14,RA!B18:I49,8,0)</f>
        <v>126464.3784</v>
      </c>
      <c r="G14" s="16">
        <f t="shared" si="0"/>
        <v>2113990.1912000002</v>
      </c>
      <c r="H14" s="27">
        <f>RA!J18</f>
        <v>5.6445857066665903</v>
      </c>
      <c r="I14" s="20">
        <f>VLOOKUP(B14,RMS!B:D,3,FALSE)</f>
        <v>2240454.4676598301</v>
      </c>
      <c r="J14" s="21">
        <f>VLOOKUP(B14,RMS!B:E,4,FALSE)</f>
        <v>2113990.1966512799</v>
      </c>
      <c r="K14" s="22">
        <f t="shared" si="1"/>
        <v>0.10194016993045807</v>
      </c>
      <c r="L14" s="22">
        <f t="shared" si="2"/>
        <v>-5.4512796923518181E-3</v>
      </c>
      <c r="M14" s="32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600350.90449999995</v>
      </c>
      <c r="F15" s="25">
        <f>VLOOKUP(C15,RA!B19:I50,8,0)</f>
        <v>60635.1705</v>
      </c>
      <c r="G15" s="16">
        <f t="shared" si="0"/>
        <v>539715.73399999994</v>
      </c>
      <c r="H15" s="27">
        <f>RA!J19</f>
        <v>10.099954883969</v>
      </c>
      <c r="I15" s="20">
        <f>VLOOKUP(B15,RMS!B:D,3,FALSE)</f>
        <v>600350.95152051304</v>
      </c>
      <c r="J15" s="21">
        <f>VLOOKUP(B15,RMS!B:E,4,FALSE)</f>
        <v>539715.73152906005</v>
      </c>
      <c r="K15" s="22">
        <f t="shared" si="1"/>
        <v>-4.7020513098686934E-2</v>
      </c>
      <c r="L15" s="22">
        <f t="shared" si="2"/>
        <v>2.4709398858249187E-3</v>
      </c>
      <c r="M15" s="32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1380303.6324</v>
      </c>
      <c r="F16" s="25">
        <f>VLOOKUP(C16,RA!B20:I51,8,0)</f>
        <v>77279.088499999998</v>
      </c>
      <c r="G16" s="16">
        <f t="shared" si="0"/>
        <v>1303024.5438999999</v>
      </c>
      <c r="H16" s="27">
        <f>RA!J20</f>
        <v>5.5987021033648299</v>
      </c>
      <c r="I16" s="20">
        <f>VLOOKUP(B16,RMS!B:D,3,FALSE)</f>
        <v>1380303.6569999999</v>
      </c>
      <c r="J16" s="21">
        <f>VLOOKUP(B16,RMS!B:E,4,FALSE)</f>
        <v>1303024.5438999999</v>
      </c>
      <c r="K16" s="22">
        <f t="shared" si="1"/>
        <v>-2.4599999887868762E-2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397072.89069999999</v>
      </c>
      <c r="F17" s="25">
        <f>VLOOKUP(C17,RA!B21:I52,8,0)</f>
        <v>49754.4715</v>
      </c>
      <c r="G17" s="16">
        <f t="shared" si="0"/>
        <v>347318.4192</v>
      </c>
      <c r="H17" s="27">
        <f>RA!J21</f>
        <v>12.5303118559134</v>
      </c>
      <c r="I17" s="20">
        <f>VLOOKUP(B17,RMS!B:D,3,FALSE)</f>
        <v>397072.51270056702</v>
      </c>
      <c r="J17" s="21">
        <f>VLOOKUP(B17,RMS!B:E,4,FALSE)</f>
        <v>347318.41917542502</v>
      </c>
      <c r="K17" s="22">
        <f t="shared" si="1"/>
        <v>0.37799943296704441</v>
      </c>
      <c r="L17" s="22">
        <f t="shared" si="2"/>
        <v>2.4574983399361372E-5</v>
      </c>
      <c r="M17" s="32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1497662.7989000001</v>
      </c>
      <c r="F18" s="25">
        <f>VLOOKUP(C18,RA!B22:I53,8,0)</f>
        <v>186595.94620000001</v>
      </c>
      <c r="G18" s="16">
        <f t="shared" si="0"/>
        <v>1311066.8527000002</v>
      </c>
      <c r="H18" s="27">
        <f>RA!J22</f>
        <v>12.459142761444699</v>
      </c>
      <c r="I18" s="20">
        <f>VLOOKUP(B18,RMS!B:D,3,FALSE)</f>
        <v>1497664.922</v>
      </c>
      <c r="J18" s="21">
        <f>VLOOKUP(B18,RMS!B:E,4,FALSE)</f>
        <v>1311066.8543</v>
      </c>
      <c r="K18" s="22">
        <f t="shared" si="1"/>
        <v>-2.1230999999679625</v>
      </c>
      <c r="L18" s="22">
        <f t="shared" si="2"/>
        <v>-1.5999998431652784E-3</v>
      </c>
      <c r="M18" s="32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3398227.3191999998</v>
      </c>
      <c r="F19" s="25">
        <f>VLOOKUP(C19,RA!B23:I54,8,0)</f>
        <v>381245.83059999999</v>
      </c>
      <c r="G19" s="16">
        <f t="shared" si="0"/>
        <v>3016981.4885999998</v>
      </c>
      <c r="H19" s="27">
        <f>RA!J23</f>
        <v>11.218961970141301</v>
      </c>
      <c r="I19" s="20">
        <f>VLOOKUP(B19,RMS!B:D,3,FALSE)</f>
        <v>3398229.9290888901</v>
      </c>
      <c r="J19" s="21">
        <f>VLOOKUP(B19,RMS!B:E,4,FALSE)</f>
        <v>3016981.5285581201</v>
      </c>
      <c r="K19" s="22">
        <f t="shared" si="1"/>
        <v>-2.6098888902924955</v>
      </c>
      <c r="L19" s="22">
        <f t="shared" si="2"/>
        <v>-3.9958120323717594E-2</v>
      </c>
      <c r="M19" s="32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303354.59240000002</v>
      </c>
      <c r="F20" s="25">
        <f>VLOOKUP(C20,RA!B24:I55,8,0)</f>
        <v>45704.808499999999</v>
      </c>
      <c r="G20" s="16">
        <f t="shared" si="0"/>
        <v>257649.78390000004</v>
      </c>
      <c r="H20" s="27">
        <f>RA!J24</f>
        <v>15.0664633551135</v>
      </c>
      <c r="I20" s="20">
        <f>VLOOKUP(B20,RMS!B:D,3,FALSE)</f>
        <v>303354.622415733</v>
      </c>
      <c r="J20" s="21">
        <f>VLOOKUP(B20,RMS!B:E,4,FALSE)</f>
        <v>257649.781353536</v>
      </c>
      <c r="K20" s="22">
        <f t="shared" si="1"/>
        <v>-3.0015732976607978E-2</v>
      </c>
      <c r="L20" s="22">
        <f t="shared" si="2"/>
        <v>2.5464640348218381E-3</v>
      </c>
      <c r="M20" s="32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388164.48759999999</v>
      </c>
      <c r="F21" s="25">
        <f>VLOOKUP(C21,RA!B25:I56,8,0)</f>
        <v>28106.454099999999</v>
      </c>
      <c r="G21" s="16">
        <f t="shared" si="0"/>
        <v>360058.03350000002</v>
      </c>
      <c r="H21" s="27">
        <f>RA!J25</f>
        <v>7.2408617990225501</v>
      </c>
      <c r="I21" s="20">
        <f>VLOOKUP(B21,RMS!B:D,3,FALSE)</f>
        <v>388164.50859214901</v>
      </c>
      <c r="J21" s="21">
        <f>VLOOKUP(B21,RMS!B:E,4,FALSE)</f>
        <v>360058.03118751501</v>
      </c>
      <c r="K21" s="22">
        <f t="shared" si="1"/>
        <v>-2.0992149016819894E-2</v>
      </c>
      <c r="L21" s="22">
        <f t="shared" si="2"/>
        <v>2.3124850122258067E-3</v>
      </c>
      <c r="M21" s="32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710778.49010000005</v>
      </c>
      <c r="F22" s="25">
        <f>VLOOKUP(C22,RA!B26:I57,8,0)</f>
        <v>67152.862399999998</v>
      </c>
      <c r="G22" s="16">
        <f t="shared" si="0"/>
        <v>643625.62770000007</v>
      </c>
      <c r="H22" s="27">
        <f>RA!J26</f>
        <v>9.4477904628982508</v>
      </c>
      <c r="I22" s="20">
        <f>VLOOKUP(B22,RMS!B:D,3,FALSE)</f>
        <v>710778.109577619</v>
      </c>
      <c r="J22" s="21">
        <f>VLOOKUP(B22,RMS!B:E,4,FALSE)</f>
        <v>643625.57019110501</v>
      </c>
      <c r="K22" s="22">
        <f t="shared" si="1"/>
        <v>0.38052238104864955</v>
      </c>
      <c r="L22" s="22">
        <f t="shared" si="2"/>
        <v>5.750889505725354E-2</v>
      </c>
      <c r="M22" s="32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249964.8112</v>
      </c>
      <c r="F23" s="25">
        <f>VLOOKUP(C23,RA!B27:I58,8,0)</f>
        <v>62503.673900000002</v>
      </c>
      <c r="G23" s="16">
        <f t="shared" si="0"/>
        <v>187461.1373</v>
      </c>
      <c r="H23" s="27">
        <f>RA!J27</f>
        <v>25.004989142247702</v>
      </c>
      <c r="I23" s="20">
        <f>VLOOKUP(B23,RMS!B:D,3,FALSE)</f>
        <v>249964.68436620501</v>
      </c>
      <c r="J23" s="21">
        <f>VLOOKUP(B23,RMS!B:E,4,FALSE)</f>
        <v>187461.15062725</v>
      </c>
      <c r="K23" s="22">
        <f t="shared" si="1"/>
        <v>0.12683379498776048</v>
      </c>
      <c r="L23" s="22">
        <f t="shared" si="2"/>
        <v>-1.3327249995199963E-2</v>
      </c>
      <c r="M23" s="32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1527698.2744</v>
      </c>
      <c r="F24" s="25">
        <f>VLOOKUP(C24,RA!B28:I59,8,0)</f>
        <v>-3495.1478999999999</v>
      </c>
      <c r="G24" s="16">
        <f t="shared" si="0"/>
        <v>1531193.4223</v>
      </c>
      <c r="H24" s="27">
        <f>RA!J28</f>
        <v>-0.22878522274777799</v>
      </c>
      <c r="I24" s="20">
        <f>VLOOKUP(B24,RMS!B:D,3,FALSE)</f>
        <v>1527698.2740489</v>
      </c>
      <c r="J24" s="21">
        <f>VLOOKUP(B24,RMS!B:E,4,FALSE)</f>
        <v>1531193.4280057</v>
      </c>
      <c r="K24" s="22">
        <f t="shared" si="1"/>
        <v>3.5109999589622021E-4</v>
      </c>
      <c r="L24" s="22">
        <f t="shared" si="2"/>
        <v>-5.7057000230997801E-3</v>
      </c>
      <c r="M24" s="32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801518.01080000005</v>
      </c>
      <c r="F25" s="25">
        <f>VLOOKUP(C25,RA!B29:I60,8,0)</f>
        <v>102677.40549999999</v>
      </c>
      <c r="G25" s="16">
        <f t="shared" si="0"/>
        <v>698840.60530000005</v>
      </c>
      <c r="H25" s="27">
        <f>RA!J29</f>
        <v>12.8103678415806</v>
      </c>
      <c r="I25" s="20">
        <f>VLOOKUP(B25,RMS!B:D,3,FALSE)</f>
        <v>801518.21615132701</v>
      </c>
      <c r="J25" s="21">
        <f>VLOOKUP(B25,RMS!B:E,4,FALSE)</f>
        <v>698840.63575797796</v>
      </c>
      <c r="K25" s="22">
        <f t="shared" si="1"/>
        <v>-0.20535132696386427</v>
      </c>
      <c r="L25" s="22">
        <f t="shared" si="2"/>
        <v>-3.0457977904006839E-2</v>
      </c>
      <c r="M25" s="32"/>
    </row>
    <row r="26" spans="1:13" x14ac:dyDescent="0.15">
      <c r="A26" s="42"/>
      <c r="B26" s="12">
        <v>37</v>
      </c>
      <c r="C26" s="39" t="s">
        <v>73</v>
      </c>
      <c r="D26" s="39"/>
      <c r="E26" s="15">
        <f>VLOOKUP(C26,RA!B30:D57,3,0)</f>
        <v>1290875.1472</v>
      </c>
      <c r="F26" s="25">
        <f>VLOOKUP(C26,RA!B30:I61,8,0)</f>
        <v>135205.06150000001</v>
      </c>
      <c r="G26" s="16">
        <f t="shared" si="0"/>
        <v>1155670.0856999999</v>
      </c>
      <c r="H26" s="27">
        <f>RA!J30</f>
        <v>10.4739069299823</v>
      </c>
      <c r="I26" s="20">
        <f>VLOOKUP(B26,RMS!B:D,3,FALSE)</f>
        <v>1290875.1423212399</v>
      </c>
      <c r="J26" s="21">
        <f>VLOOKUP(B26,RMS!B:E,4,FALSE)</f>
        <v>1155670.11746425</v>
      </c>
      <c r="K26" s="22">
        <f t="shared" si="1"/>
        <v>4.8787600826472044E-3</v>
      </c>
      <c r="L26" s="22">
        <f t="shared" si="2"/>
        <v>-3.1764250015839934E-2</v>
      </c>
      <c r="M26" s="32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1141212.5900999999</v>
      </c>
      <c r="F27" s="25">
        <f>VLOOKUP(C27,RA!B31:I62,8,0)</f>
        <v>6775.0186000000003</v>
      </c>
      <c r="G27" s="16">
        <f t="shared" si="0"/>
        <v>1134437.5714999998</v>
      </c>
      <c r="H27" s="27">
        <f>RA!J31</f>
        <v>0.59366840663809495</v>
      </c>
      <c r="I27" s="20">
        <f>VLOOKUP(B27,RMS!B:D,3,FALSE)</f>
        <v>1141212.5454557501</v>
      </c>
      <c r="J27" s="21">
        <f>VLOOKUP(B27,RMS!B:E,4,FALSE)</f>
        <v>1134437.5293354001</v>
      </c>
      <c r="K27" s="22">
        <f t="shared" si="1"/>
        <v>4.4644249835982919E-2</v>
      </c>
      <c r="L27" s="22">
        <f t="shared" si="2"/>
        <v>4.2164599755778909E-2</v>
      </c>
      <c r="M27" s="32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106336.8403</v>
      </c>
      <c r="F28" s="25">
        <f>VLOOKUP(C28,RA!B32:I63,8,0)</f>
        <v>26065.968499999999</v>
      </c>
      <c r="G28" s="16">
        <f t="shared" si="0"/>
        <v>80270.871799999994</v>
      </c>
      <c r="H28" s="27">
        <f>RA!J32</f>
        <v>24.5126415515658</v>
      </c>
      <c r="I28" s="20">
        <f>VLOOKUP(B28,RMS!B:D,3,FALSE)</f>
        <v>106336.745392845</v>
      </c>
      <c r="J28" s="21">
        <f>VLOOKUP(B28,RMS!B:E,4,FALSE)</f>
        <v>80270.872176779507</v>
      </c>
      <c r="K28" s="22">
        <f t="shared" si="1"/>
        <v>9.4907154998509213E-2</v>
      </c>
      <c r="L28" s="22">
        <f t="shared" si="2"/>
        <v>-3.7677951331716031E-4</v>
      </c>
      <c r="M28" s="32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6.9912000000000001</v>
      </c>
      <c r="F29" s="25">
        <f>VLOOKUP(C29,RA!B33:I64,8,0)</f>
        <v>-20.327400000000001</v>
      </c>
      <c r="G29" s="16">
        <f t="shared" si="0"/>
        <v>27.3186</v>
      </c>
      <c r="H29" s="27">
        <f>RA!J33</f>
        <v>-290.75695159629299</v>
      </c>
      <c r="I29" s="20">
        <f>VLOOKUP(B29,RMS!B:D,3,FALSE)</f>
        <v>6.9912000000000001</v>
      </c>
      <c r="J29" s="21">
        <f>VLOOKUP(B29,RMS!B:E,4,FALSE)</f>
        <v>27.3186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VLOOKUP(C30,RA!B34:D62,3,0)</f>
        <v>300840.76409999997</v>
      </c>
      <c r="F30" s="25">
        <f>VLOOKUP(C30,RA!B34:I66,8,0)</f>
        <v>8506.0411999999997</v>
      </c>
      <c r="G30" s="16">
        <f t="shared" si="0"/>
        <v>292334.72289999999</v>
      </c>
      <c r="H30" s="27">
        <f>RA!J34</f>
        <v>0</v>
      </c>
      <c r="I30" s="20">
        <f>VLOOKUP(B30,RMS!B:D,3,FALSE)</f>
        <v>300840.76459999999</v>
      </c>
      <c r="J30" s="21">
        <f>VLOOKUP(B30,RMS!B:E,4,FALSE)</f>
        <v>292334.73639999999</v>
      </c>
      <c r="K30" s="22">
        <f t="shared" si="1"/>
        <v>-5.0000002374872565E-4</v>
      </c>
      <c r="L30" s="22">
        <f t="shared" si="2"/>
        <v>-1.3500000000931323E-2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84966.71</v>
      </c>
      <c r="F31" s="25">
        <f>VLOOKUP(C31,RA!B35:I67,8,0)</f>
        <v>4349.43</v>
      </c>
      <c r="G31" s="16">
        <f t="shared" si="0"/>
        <v>80617.279999999999</v>
      </c>
      <c r="H31" s="27">
        <f>RA!J35</f>
        <v>2.82742308059442</v>
      </c>
      <c r="I31" s="20">
        <f>VLOOKUP(B31,RMS!B:D,3,FALSE)</f>
        <v>84966.71</v>
      </c>
      <c r="J31" s="21">
        <f>VLOOKUP(B31,RMS!B:E,4,FALSE)</f>
        <v>80617.279999999999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VLOOKUP(C32,RA!B34:D63,3,0)</f>
        <v>214049.63</v>
      </c>
      <c r="F32" s="25">
        <f>VLOOKUP(C32,RA!B34:I67,8,0)</f>
        <v>-31030.79</v>
      </c>
      <c r="G32" s="16">
        <f t="shared" si="0"/>
        <v>245080.42</v>
      </c>
      <c r="H32" s="27">
        <f>RA!J35</f>
        <v>2.82742308059442</v>
      </c>
      <c r="I32" s="20">
        <f>VLOOKUP(B32,RMS!B:D,3,FALSE)</f>
        <v>214049.63</v>
      </c>
      <c r="J32" s="21">
        <f>VLOOKUP(B32,RMS!B:E,4,FALSE)</f>
        <v>245080.42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VLOOKUP(C33,RA!B34:D64,3,0)</f>
        <v>97869.26</v>
      </c>
      <c r="F33" s="25">
        <f>VLOOKUP(C33,RA!B34:I68,8,0)</f>
        <v>-2940.22</v>
      </c>
      <c r="G33" s="16">
        <f t="shared" si="0"/>
        <v>100809.48</v>
      </c>
      <c r="H33" s="27">
        <f>RA!J34</f>
        <v>0</v>
      </c>
      <c r="I33" s="20">
        <f>VLOOKUP(B33,RMS!B:D,3,FALSE)</f>
        <v>97869.26</v>
      </c>
      <c r="J33" s="21">
        <f>VLOOKUP(B33,RMS!B:E,4,FALSE)</f>
        <v>100809.48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VLOOKUP(C34,RA!B35:D65,3,0)</f>
        <v>217612.98</v>
      </c>
      <c r="F34" s="25">
        <f>VLOOKUP(C34,RA!B35:I69,8,0)</f>
        <v>-40246.730000000003</v>
      </c>
      <c r="G34" s="16">
        <f t="shared" si="0"/>
        <v>257859.71000000002</v>
      </c>
      <c r="H34" s="27">
        <f>RA!J35</f>
        <v>2.82742308059442</v>
      </c>
      <c r="I34" s="20">
        <f>VLOOKUP(B34,RMS!B:D,3,FALSE)</f>
        <v>217612.98</v>
      </c>
      <c r="J34" s="21">
        <f>VLOOKUP(B34,RMS!B:E,4,FALSE)</f>
        <v>257859.71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39" t="s">
        <v>71</v>
      </c>
      <c r="D35" s="39"/>
      <c r="E35" s="15">
        <f>VLOOKUP(C35,RA!B36:D66,3,0)</f>
        <v>4.82</v>
      </c>
      <c r="F35" s="25">
        <f>VLOOKUP(C35,RA!B36:I70,8,0)</f>
        <v>4.5599999999999996</v>
      </c>
      <c r="G35" s="16">
        <f t="shared" si="0"/>
        <v>0.26000000000000068</v>
      </c>
      <c r="H35" s="27">
        <f>RA!J36</f>
        <v>5.1189813045603403</v>
      </c>
      <c r="I35" s="20">
        <f>VLOOKUP(B35,RMS!B:D,3,FALSE)</f>
        <v>4.82</v>
      </c>
      <c r="J35" s="21">
        <f>VLOOKUP(B35,RMS!B:E,4,FALSE)</f>
        <v>0.26</v>
      </c>
      <c r="K35" s="22">
        <f t="shared" si="1"/>
        <v>0</v>
      </c>
      <c r="L35" s="22">
        <f t="shared" si="2"/>
        <v>6.6613381477509392E-16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VLOOKUP(C36,RA!B8:D66,3,0)</f>
        <v>153126.495</v>
      </c>
      <c r="F36" s="25">
        <f>VLOOKUP(C36,RA!B8:I70,8,0)</f>
        <v>11270.004300000001</v>
      </c>
      <c r="G36" s="16">
        <f t="shared" si="0"/>
        <v>141856.49069999999</v>
      </c>
      <c r="H36" s="27">
        <f>RA!J36</f>
        <v>5.1189813045603403</v>
      </c>
      <c r="I36" s="20">
        <f>VLOOKUP(B36,RMS!B:D,3,FALSE)</f>
        <v>153126.49572649601</v>
      </c>
      <c r="J36" s="21">
        <f>VLOOKUP(B36,RMS!B:E,4,FALSE)</f>
        <v>141856.491452991</v>
      </c>
      <c r="K36" s="22">
        <f t="shared" si="1"/>
        <v>-7.2649601497687399E-4</v>
      </c>
      <c r="L36" s="22">
        <f t="shared" si="2"/>
        <v>-7.5299100717529655E-4</v>
      </c>
      <c r="M36" s="32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VLOOKUP(C37,RA!B8:D67,3,0)</f>
        <v>366298.12160000001</v>
      </c>
      <c r="F37" s="25">
        <f>VLOOKUP(C37,RA!B8:I71,8,0)</f>
        <v>26753.062900000001</v>
      </c>
      <c r="G37" s="16">
        <f t="shared" si="0"/>
        <v>339545.05869999999</v>
      </c>
      <c r="H37" s="27">
        <f>RA!J37</f>
        <v>-14.497007072612099</v>
      </c>
      <c r="I37" s="20">
        <f>VLOOKUP(B37,RMS!B:D,3,FALSE)</f>
        <v>366298.115177778</v>
      </c>
      <c r="J37" s="21">
        <f>VLOOKUP(B37,RMS!B:E,4,FALSE)</f>
        <v>339545.05866923102</v>
      </c>
      <c r="K37" s="22">
        <f t="shared" si="1"/>
        <v>6.4222220098599792E-3</v>
      </c>
      <c r="L37" s="22">
        <f t="shared" si="2"/>
        <v>3.0768977012485266E-5</v>
      </c>
      <c r="M37" s="32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VLOOKUP(C38,RA!B9:D68,3,0)</f>
        <v>171458.12</v>
      </c>
      <c r="F38" s="25">
        <f>VLOOKUP(C38,RA!B9:I72,8,0)</f>
        <v>-5297.39</v>
      </c>
      <c r="G38" s="16">
        <f t="shared" si="0"/>
        <v>176755.51</v>
      </c>
      <c r="H38" s="27">
        <f>RA!J38</f>
        <v>-3.0042323810356799</v>
      </c>
      <c r="I38" s="20">
        <f>VLOOKUP(B38,RMS!B:D,3,FALSE)</f>
        <v>171458.12</v>
      </c>
      <c r="J38" s="21">
        <f>VLOOKUP(B38,RMS!B:E,4,FALSE)</f>
        <v>176755.51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VLOOKUP(C39,RA!B10:D69,3,0)</f>
        <v>61435.06</v>
      </c>
      <c r="F39" s="25">
        <f>VLOOKUP(C39,RA!B10:I73,8,0)</f>
        <v>7442.61</v>
      </c>
      <c r="G39" s="16">
        <f t="shared" si="0"/>
        <v>53992.45</v>
      </c>
      <c r="H39" s="27">
        <f>RA!J39</f>
        <v>-18.4946366710295</v>
      </c>
      <c r="I39" s="20">
        <f>VLOOKUP(B39,RMS!B:D,3,FALSE)</f>
        <v>61435.06</v>
      </c>
      <c r="J39" s="21">
        <f>VLOOKUP(B39,RMS!B:E,4,FALSE)</f>
        <v>53992.45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VLOOKUP(C40,RA!B8:D70,3,0)</f>
        <v>21494.213</v>
      </c>
      <c r="F40" s="25">
        <f>VLOOKUP(C40,RA!B8:I74,8,0)</f>
        <v>1390.3324</v>
      </c>
      <c r="G40" s="16">
        <f t="shared" si="0"/>
        <v>20103.8806</v>
      </c>
      <c r="H40" s="27">
        <f>RA!J40</f>
        <v>94.605809128630696</v>
      </c>
      <c r="I40" s="20">
        <f>VLOOKUP(B40,RMS!B:D,3,FALSE)</f>
        <v>21494.212994478501</v>
      </c>
      <c r="J40" s="21">
        <f>VLOOKUP(B40,RMS!B:E,4,FALSE)</f>
        <v>20103.880296497999</v>
      </c>
      <c r="K40" s="22">
        <f t="shared" si="1"/>
        <v>5.5214986787177622E-6</v>
      </c>
      <c r="L40" s="22">
        <f t="shared" si="2"/>
        <v>3.0350200177053921E-4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22198725.923700001</v>
      </c>
      <c r="E7" s="66">
        <v>22698233.5973</v>
      </c>
      <c r="F7" s="67">
        <v>97.799354423511502</v>
      </c>
      <c r="G7" s="66">
        <v>16710360.766899999</v>
      </c>
      <c r="H7" s="67">
        <v>32.844085375292401</v>
      </c>
      <c r="I7" s="66">
        <v>1614094.9467</v>
      </c>
      <c r="J7" s="67">
        <v>7.2711152534062604</v>
      </c>
      <c r="K7" s="66">
        <v>1488369.5373</v>
      </c>
      <c r="L7" s="67">
        <v>8.9068665725528398</v>
      </c>
      <c r="M7" s="67">
        <v>8.4471904489576005E-2</v>
      </c>
      <c r="N7" s="66">
        <v>371039029.65170002</v>
      </c>
      <c r="O7" s="66">
        <v>6384010938.1048002</v>
      </c>
      <c r="P7" s="66">
        <v>1163246</v>
      </c>
      <c r="Q7" s="66">
        <v>949583</v>
      </c>
      <c r="R7" s="67">
        <v>22.500718736540101</v>
      </c>
      <c r="S7" s="66">
        <v>19.083431985753698</v>
      </c>
      <c r="T7" s="66">
        <v>17.1756645154768</v>
      </c>
      <c r="U7" s="68">
        <v>9.9969830987480108</v>
      </c>
      <c r="V7" s="56"/>
      <c r="W7" s="56"/>
    </row>
    <row r="8" spans="1:23" ht="14.25" thickBot="1" x14ac:dyDescent="0.2">
      <c r="A8" s="53">
        <v>42294</v>
      </c>
      <c r="B8" s="43" t="s">
        <v>6</v>
      </c>
      <c r="C8" s="44"/>
      <c r="D8" s="69">
        <v>788136.61190000002</v>
      </c>
      <c r="E8" s="69">
        <v>820061.55330000003</v>
      </c>
      <c r="F8" s="70">
        <v>96.107006690957405</v>
      </c>
      <c r="G8" s="69">
        <v>545647.7452</v>
      </c>
      <c r="H8" s="70">
        <v>44.440551405764303</v>
      </c>
      <c r="I8" s="69">
        <v>112807.092</v>
      </c>
      <c r="J8" s="70">
        <v>14.3131394096831</v>
      </c>
      <c r="K8" s="69">
        <v>101551.2889</v>
      </c>
      <c r="L8" s="70">
        <v>18.611144239728802</v>
      </c>
      <c r="M8" s="70">
        <v>0.11083860403863401</v>
      </c>
      <c r="N8" s="69">
        <v>12259850.3848</v>
      </c>
      <c r="O8" s="69">
        <v>228217195.1489</v>
      </c>
      <c r="P8" s="69">
        <v>30463</v>
      </c>
      <c r="Q8" s="69">
        <v>22005</v>
      </c>
      <c r="R8" s="70">
        <v>38.436718927516502</v>
      </c>
      <c r="S8" s="69">
        <v>25.8719302727899</v>
      </c>
      <c r="T8" s="69">
        <v>22.837056964326301</v>
      </c>
      <c r="U8" s="71">
        <v>11.730370623545999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135262.36480000001</v>
      </c>
      <c r="E9" s="69">
        <v>143542.27129999999</v>
      </c>
      <c r="F9" s="70">
        <v>94.2317294933315</v>
      </c>
      <c r="G9" s="69">
        <v>86596.402400000006</v>
      </c>
      <c r="H9" s="70">
        <v>56.1985960747025</v>
      </c>
      <c r="I9" s="69">
        <v>28889.366000000002</v>
      </c>
      <c r="J9" s="70">
        <v>21.358022272282501</v>
      </c>
      <c r="K9" s="69">
        <v>19431.323499999999</v>
      </c>
      <c r="L9" s="70">
        <v>22.4389500735195</v>
      </c>
      <c r="M9" s="70">
        <v>0.486742063658196</v>
      </c>
      <c r="N9" s="69">
        <v>1930440.2198000001</v>
      </c>
      <c r="O9" s="69">
        <v>37447065.058499999</v>
      </c>
      <c r="P9" s="69">
        <v>7699</v>
      </c>
      <c r="Q9" s="69">
        <v>4593</v>
      </c>
      <c r="R9" s="70">
        <v>67.624646200740202</v>
      </c>
      <c r="S9" s="69">
        <v>17.568822548382901</v>
      </c>
      <c r="T9" s="69">
        <v>16.5468617243632</v>
      </c>
      <c r="U9" s="71">
        <v>5.8168999157761503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190332.77739999999</v>
      </c>
      <c r="E10" s="69">
        <v>192307.3683</v>
      </c>
      <c r="F10" s="70">
        <v>98.973211002024797</v>
      </c>
      <c r="G10" s="69">
        <v>111271.9037</v>
      </c>
      <c r="H10" s="70">
        <v>71.051964665901593</v>
      </c>
      <c r="I10" s="69">
        <v>46349.999900000003</v>
      </c>
      <c r="J10" s="70">
        <v>24.352085086528</v>
      </c>
      <c r="K10" s="69">
        <v>10629.3446</v>
      </c>
      <c r="L10" s="70">
        <v>9.5525862743013406</v>
      </c>
      <c r="M10" s="70">
        <v>3.3605698793507899</v>
      </c>
      <c r="N10" s="69">
        <v>2555721.1787</v>
      </c>
      <c r="O10" s="69">
        <v>57574068.936999999</v>
      </c>
      <c r="P10" s="69">
        <v>109153</v>
      </c>
      <c r="Q10" s="69">
        <v>86954</v>
      </c>
      <c r="R10" s="70">
        <v>25.529590358120402</v>
      </c>
      <c r="S10" s="69">
        <v>1.7437246562165001</v>
      </c>
      <c r="T10" s="69">
        <v>1.3662253743358601</v>
      </c>
      <c r="U10" s="71">
        <v>21.649018985585599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49690.942799999997</v>
      </c>
      <c r="E11" s="69">
        <v>64920.325199999999</v>
      </c>
      <c r="F11" s="70">
        <v>76.541426197292097</v>
      </c>
      <c r="G11" s="69">
        <v>41036.581200000001</v>
      </c>
      <c r="H11" s="70">
        <v>21.089382562892499</v>
      </c>
      <c r="I11" s="69">
        <v>10652.6145</v>
      </c>
      <c r="J11" s="70">
        <v>21.4377387502497</v>
      </c>
      <c r="K11" s="69">
        <v>9279.3920999999991</v>
      </c>
      <c r="L11" s="70">
        <v>22.6124882450003</v>
      </c>
      <c r="M11" s="70">
        <v>0.14798624578004399</v>
      </c>
      <c r="N11" s="69">
        <v>800733.30819999997</v>
      </c>
      <c r="O11" s="69">
        <v>18695860.878600001</v>
      </c>
      <c r="P11" s="69">
        <v>2654</v>
      </c>
      <c r="Q11" s="69">
        <v>1932</v>
      </c>
      <c r="R11" s="70">
        <v>37.370600414078702</v>
      </c>
      <c r="S11" s="69">
        <v>18.7230379804069</v>
      </c>
      <c r="T11" s="69">
        <v>18.755179244306401</v>
      </c>
      <c r="U11" s="71">
        <v>-0.17166692677287601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153611.71090000001</v>
      </c>
      <c r="E12" s="69">
        <v>363489.11249999999</v>
      </c>
      <c r="F12" s="70">
        <v>42.2603334233292</v>
      </c>
      <c r="G12" s="69">
        <v>227724.13819999999</v>
      </c>
      <c r="H12" s="70">
        <v>-32.544827213226903</v>
      </c>
      <c r="I12" s="69">
        <v>26142.033200000002</v>
      </c>
      <c r="J12" s="70">
        <v>17.0182553444888</v>
      </c>
      <c r="K12" s="69">
        <v>30118.911400000001</v>
      </c>
      <c r="L12" s="70">
        <v>13.2260513259898</v>
      </c>
      <c r="M12" s="70">
        <v>-0.13203924096672401</v>
      </c>
      <c r="N12" s="69">
        <v>4170452.7634000001</v>
      </c>
      <c r="O12" s="69">
        <v>68260957.454300001</v>
      </c>
      <c r="P12" s="69">
        <v>1509</v>
      </c>
      <c r="Q12" s="69">
        <v>1531</v>
      </c>
      <c r="R12" s="70">
        <v>-1.4369693011103799</v>
      </c>
      <c r="S12" s="69">
        <v>101.797025115971</v>
      </c>
      <c r="T12" s="69">
        <v>96.246901306335701</v>
      </c>
      <c r="U12" s="71">
        <v>5.4521473523535597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270420.48359999998</v>
      </c>
      <c r="E13" s="69">
        <v>325910.78580000001</v>
      </c>
      <c r="F13" s="70">
        <v>82.973775457050294</v>
      </c>
      <c r="G13" s="69">
        <v>233354.8701</v>
      </c>
      <c r="H13" s="70">
        <v>15.8837968473151</v>
      </c>
      <c r="I13" s="69">
        <v>71840.944399999993</v>
      </c>
      <c r="J13" s="70">
        <v>26.5663841154376</v>
      </c>
      <c r="K13" s="69">
        <v>64137.451099999998</v>
      </c>
      <c r="L13" s="70">
        <v>27.484942170915499</v>
      </c>
      <c r="M13" s="70">
        <v>0.120109127629489</v>
      </c>
      <c r="N13" s="69">
        <v>4945428.8558999998</v>
      </c>
      <c r="O13" s="69">
        <v>104001649.5187</v>
      </c>
      <c r="P13" s="69">
        <v>10261</v>
      </c>
      <c r="Q13" s="69">
        <v>8329</v>
      </c>
      <c r="R13" s="70">
        <v>23.196061952215199</v>
      </c>
      <c r="S13" s="69">
        <v>26.3542036448689</v>
      </c>
      <c r="T13" s="69">
        <v>25.386393936847199</v>
      </c>
      <c r="U13" s="71">
        <v>3.6723162690222102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148879.67809999999</v>
      </c>
      <c r="E14" s="69">
        <v>171354.36290000001</v>
      </c>
      <c r="F14" s="70">
        <v>86.884089544241206</v>
      </c>
      <c r="G14" s="69">
        <v>146482.14629999999</v>
      </c>
      <c r="H14" s="70">
        <v>1.63673994446381</v>
      </c>
      <c r="I14" s="69">
        <v>30872.275699999998</v>
      </c>
      <c r="J14" s="70">
        <v>20.736393370802201</v>
      </c>
      <c r="K14" s="69">
        <v>25859.476299999998</v>
      </c>
      <c r="L14" s="70">
        <v>17.653671080869501</v>
      </c>
      <c r="M14" s="70">
        <v>0.19384767664455699</v>
      </c>
      <c r="N14" s="69">
        <v>2803906.3768000002</v>
      </c>
      <c r="O14" s="69">
        <v>53639161.174999997</v>
      </c>
      <c r="P14" s="69">
        <v>2509</v>
      </c>
      <c r="Q14" s="69">
        <v>1919</v>
      </c>
      <c r="R14" s="70">
        <v>30.745179781135999</v>
      </c>
      <c r="S14" s="69">
        <v>59.338253527301703</v>
      </c>
      <c r="T14" s="69">
        <v>55.503785044293899</v>
      </c>
      <c r="U14" s="71">
        <v>6.4620514677661802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83653.941099999996</v>
      </c>
      <c r="E15" s="69">
        <v>110999.5027</v>
      </c>
      <c r="F15" s="70">
        <v>75.364248546313505</v>
      </c>
      <c r="G15" s="69">
        <v>93926.404899999994</v>
      </c>
      <c r="H15" s="70">
        <v>-10.936715624255701</v>
      </c>
      <c r="I15" s="69">
        <v>15780.035</v>
      </c>
      <c r="J15" s="70">
        <v>18.863468705122401</v>
      </c>
      <c r="K15" s="69">
        <v>16501.933099999998</v>
      </c>
      <c r="L15" s="70">
        <v>17.569003218603999</v>
      </c>
      <c r="M15" s="70">
        <v>-4.3746274792497E-2</v>
      </c>
      <c r="N15" s="69">
        <v>1840481.6746</v>
      </c>
      <c r="O15" s="69">
        <v>41095502.067400001</v>
      </c>
      <c r="P15" s="69">
        <v>2543</v>
      </c>
      <c r="Q15" s="69">
        <v>2014</v>
      </c>
      <c r="R15" s="70">
        <v>26.266137040715002</v>
      </c>
      <c r="S15" s="69">
        <v>32.895769209595002</v>
      </c>
      <c r="T15" s="69">
        <v>30.4489186693148</v>
      </c>
      <c r="U15" s="71">
        <v>7.4381922024382199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1893493.4066999999</v>
      </c>
      <c r="E16" s="69">
        <v>1206045.3526999999</v>
      </c>
      <c r="F16" s="70">
        <v>157.00018265988101</v>
      </c>
      <c r="G16" s="69">
        <v>754592.2058</v>
      </c>
      <c r="H16" s="70">
        <v>150.929361865402</v>
      </c>
      <c r="I16" s="69">
        <v>-195865.31020000001</v>
      </c>
      <c r="J16" s="70">
        <v>-10.3441242259912</v>
      </c>
      <c r="K16" s="69">
        <v>59364.354399999997</v>
      </c>
      <c r="L16" s="70">
        <v>7.8670776008166401</v>
      </c>
      <c r="M16" s="70">
        <v>-4.2993757311037202</v>
      </c>
      <c r="N16" s="69">
        <v>16975612.921</v>
      </c>
      <c r="O16" s="69">
        <v>320457013.523</v>
      </c>
      <c r="P16" s="69">
        <v>66243</v>
      </c>
      <c r="Q16" s="69">
        <v>43130</v>
      </c>
      <c r="R16" s="70">
        <v>53.589149084164198</v>
      </c>
      <c r="S16" s="69">
        <v>28.584052755762901</v>
      </c>
      <c r="T16" s="69">
        <v>17.9450583329469</v>
      </c>
      <c r="U16" s="71">
        <v>37.2200349394857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762105.48210000002</v>
      </c>
      <c r="E17" s="69">
        <v>862310.68119999999</v>
      </c>
      <c r="F17" s="70">
        <v>88.379455191190104</v>
      </c>
      <c r="G17" s="69">
        <v>510183.8235</v>
      </c>
      <c r="H17" s="70">
        <v>49.3786057095556</v>
      </c>
      <c r="I17" s="69">
        <v>133774.32199999999</v>
      </c>
      <c r="J17" s="70">
        <v>17.553255440622401</v>
      </c>
      <c r="K17" s="69">
        <v>30268.073199999999</v>
      </c>
      <c r="L17" s="70">
        <v>5.9327779137238803</v>
      </c>
      <c r="M17" s="70">
        <v>3.4196510665237798</v>
      </c>
      <c r="N17" s="69">
        <v>14445965.6686</v>
      </c>
      <c r="O17" s="69">
        <v>314452752.72109997</v>
      </c>
      <c r="P17" s="69">
        <v>10763</v>
      </c>
      <c r="Q17" s="69">
        <v>9005</v>
      </c>
      <c r="R17" s="70">
        <v>19.5224875069406</v>
      </c>
      <c r="S17" s="69">
        <v>70.807905054352901</v>
      </c>
      <c r="T17" s="69">
        <v>54.294727762354199</v>
      </c>
      <c r="U17" s="71">
        <v>23.321092862898499</v>
      </c>
    </row>
    <row r="18" spans="1:21" ht="12" thickBot="1" x14ac:dyDescent="0.2">
      <c r="A18" s="54"/>
      <c r="B18" s="43" t="s">
        <v>16</v>
      </c>
      <c r="C18" s="44"/>
      <c r="D18" s="69">
        <v>2240454.5696</v>
      </c>
      <c r="E18" s="69">
        <v>2319890.3872000002</v>
      </c>
      <c r="F18" s="70">
        <v>96.575880565810905</v>
      </c>
      <c r="G18" s="69">
        <v>1493398.818</v>
      </c>
      <c r="H18" s="70">
        <v>50.0238611813338</v>
      </c>
      <c r="I18" s="69">
        <v>126464.3784</v>
      </c>
      <c r="J18" s="70">
        <v>5.6445857066665903</v>
      </c>
      <c r="K18" s="69">
        <v>203595.8781</v>
      </c>
      <c r="L18" s="70">
        <v>13.633054723631099</v>
      </c>
      <c r="M18" s="70">
        <v>-0.37884607694324401</v>
      </c>
      <c r="N18" s="69">
        <v>30225280.615800001</v>
      </c>
      <c r="O18" s="69">
        <v>663757175.86839998</v>
      </c>
      <c r="P18" s="69">
        <v>101831</v>
      </c>
      <c r="Q18" s="69">
        <v>70206</v>
      </c>
      <c r="R18" s="70">
        <v>45.046007463749497</v>
      </c>
      <c r="S18" s="69">
        <v>22.001694666653599</v>
      </c>
      <c r="T18" s="69">
        <v>20.151359417998499</v>
      </c>
      <c r="U18" s="71">
        <v>8.4099669443169507</v>
      </c>
    </row>
    <row r="19" spans="1:21" ht="12" thickBot="1" x14ac:dyDescent="0.2">
      <c r="A19" s="54"/>
      <c r="B19" s="43" t="s">
        <v>17</v>
      </c>
      <c r="C19" s="44"/>
      <c r="D19" s="69">
        <v>600350.90449999995</v>
      </c>
      <c r="E19" s="69">
        <v>870575.72239999997</v>
      </c>
      <c r="F19" s="70">
        <v>68.960216676494795</v>
      </c>
      <c r="G19" s="69">
        <v>535953.28949999996</v>
      </c>
      <c r="H19" s="70">
        <v>12.0155275210789</v>
      </c>
      <c r="I19" s="69">
        <v>60635.1705</v>
      </c>
      <c r="J19" s="70">
        <v>10.099954883969</v>
      </c>
      <c r="K19" s="69">
        <v>49395.959699999999</v>
      </c>
      <c r="L19" s="70">
        <v>9.2164673055897008</v>
      </c>
      <c r="M19" s="70">
        <v>0.22753299800752699</v>
      </c>
      <c r="N19" s="69">
        <v>11979577.9673</v>
      </c>
      <c r="O19" s="69">
        <v>206250899.95559999</v>
      </c>
      <c r="P19" s="69">
        <v>16269</v>
      </c>
      <c r="Q19" s="69">
        <v>12033</v>
      </c>
      <c r="R19" s="70">
        <v>35.203191224133597</v>
      </c>
      <c r="S19" s="69">
        <v>36.901524648103802</v>
      </c>
      <c r="T19" s="69">
        <v>39.7166741544087</v>
      </c>
      <c r="U19" s="71">
        <v>-7.6288162430969502</v>
      </c>
    </row>
    <row r="20" spans="1:21" ht="12" thickBot="1" x14ac:dyDescent="0.2">
      <c r="A20" s="54"/>
      <c r="B20" s="43" t="s">
        <v>18</v>
      </c>
      <c r="C20" s="44"/>
      <c r="D20" s="69">
        <v>1380303.6324</v>
      </c>
      <c r="E20" s="69">
        <v>1282786.2397</v>
      </c>
      <c r="F20" s="70">
        <v>107.601998655895</v>
      </c>
      <c r="G20" s="69">
        <v>854109.17839999998</v>
      </c>
      <c r="H20" s="70">
        <v>61.6073995347666</v>
      </c>
      <c r="I20" s="69">
        <v>77279.088499999998</v>
      </c>
      <c r="J20" s="70">
        <v>5.5987021033648299</v>
      </c>
      <c r="K20" s="69">
        <v>63701.006699999998</v>
      </c>
      <c r="L20" s="70">
        <v>7.4581807936229998</v>
      </c>
      <c r="M20" s="70">
        <v>0.21315333153125801</v>
      </c>
      <c r="N20" s="69">
        <v>22430164.940900002</v>
      </c>
      <c r="O20" s="69">
        <v>346270131.42979997</v>
      </c>
      <c r="P20" s="69">
        <v>50548</v>
      </c>
      <c r="Q20" s="69">
        <v>43014</v>
      </c>
      <c r="R20" s="70">
        <v>17.515227600316202</v>
      </c>
      <c r="S20" s="69">
        <v>27.306790227110898</v>
      </c>
      <c r="T20" s="69">
        <v>26.580945324778</v>
      </c>
      <c r="U20" s="71">
        <v>2.6581113938915202</v>
      </c>
    </row>
    <row r="21" spans="1:21" ht="12" thickBot="1" x14ac:dyDescent="0.2">
      <c r="A21" s="54"/>
      <c r="B21" s="43" t="s">
        <v>19</v>
      </c>
      <c r="C21" s="44"/>
      <c r="D21" s="69">
        <v>397072.89069999999</v>
      </c>
      <c r="E21" s="69">
        <v>461594.67930000002</v>
      </c>
      <c r="F21" s="70">
        <v>86.021981731278601</v>
      </c>
      <c r="G21" s="69">
        <v>392991.39319999999</v>
      </c>
      <c r="H21" s="70">
        <v>1.0385717271733901</v>
      </c>
      <c r="I21" s="69">
        <v>49754.4715</v>
      </c>
      <c r="J21" s="70">
        <v>12.5303118559134</v>
      </c>
      <c r="K21" s="69">
        <v>-20617.586800000001</v>
      </c>
      <c r="L21" s="70">
        <v>-5.24632018836793</v>
      </c>
      <c r="M21" s="70">
        <v>-3.4132053854139701</v>
      </c>
      <c r="N21" s="69">
        <v>6823910.6815999998</v>
      </c>
      <c r="O21" s="69">
        <v>125794118.27599999</v>
      </c>
      <c r="P21" s="69">
        <v>35364</v>
      </c>
      <c r="Q21" s="69">
        <v>29466</v>
      </c>
      <c r="R21" s="70">
        <v>20.016289961311401</v>
      </c>
      <c r="S21" s="69">
        <v>11.2281667995702</v>
      </c>
      <c r="T21" s="69">
        <v>10.7867104221815</v>
      </c>
      <c r="U21" s="71">
        <v>3.9316870266443198</v>
      </c>
    </row>
    <row r="22" spans="1:21" ht="12" thickBot="1" x14ac:dyDescent="0.2">
      <c r="A22" s="54"/>
      <c r="B22" s="43" t="s">
        <v>20</v>
      </c>
      <c r="C22" s="44"/>
      <c r="D22" s="69">
        <v>1497662.7989000001</v>
      </c>
      <c r="E22" s="69">
        <v>1514524.7355</v>
      </c>
      <c r="F22" s="70">
        <v>98.886651620487896</v>
      </c>
      <c r="G22" s="69">
        <v>1069672.0966</v>
      </c>
      <c r="H22" s="70">
        <v>40.011392618391</v>
      </c>
      <c r="I22" s="69">
        <v>186595.94620000001</v>
      </c>
      <c r="J22" s="70">
        <v>12.459142761444699</v>
      </c>
      <c r="K22" s="69">
        <v>88251.194600000003</v>
      </c>
      <c r="L22" s="70">
        <v>8.2503035164243705</v>
      </c>
      <c r="M22" s="70">
        <v>1.11437303535379</v>
      </c>
      <c r="N22" s="69">
        <v>22073904.737300001</v>
      </c>
      <c r="O22" s="69">
        <v>420732185.7428</v>
      </c>
      <c r="P22" s="69">
        <v>93544</v>
      </c>
      <c r="Q22" s="69">
        <v>72002</v>
      </c>
      <c r="R22" s="70">
        <v>29.9186133718508</v>
      </c>
      <c r="S22" s="69">
        <v>16.010249710296801</v>
      </c>
      <c r="T22" s="69">
        <v>16.005407276186801</v>
      </c>
      <c r="U22" s="71">
        <v>3.0245837495407001E-2</v>
      </c>
    </row>
    <row r="23" spans="1:21" ht="12" thickBot="1" x14ac:dyDescent="0.2">
      <c r="A23" s="54"/>
      <c r="B23" s="43" t="s">
        <v>21</v>
      </c>
      <c r="C23" s="44"/>
      <c r="D23" s="69">
        <v>3398227.3191999998</v>
      </c>
      <c r="E23" s="69">
        <v>3920994.8064000001</v>
      </c>
      <c r="F23" s="70">
        <v>86.667478203574305</v>
      </c>
      <c r="G23" s="69">
        <v>2501521.1423999998</v>
      </c>
      <c r="H23" s="70">
        <v>35.846436058488997</v>
      </c>
      <c r="I23" s="69">
        <v>381245.83059999999</v>
      </c>
      <c r="J23" s="70">
        <v>11.218961970141301</v>
      </c>
      <c r="K23" s="69">
        <v>225984.076</v>
      </c>
      <c r="L23" s="70">
        <v>9.0338663211611792</v>
      </c>
      <c r="M23" s="70">
        <v>0.68704732363531695</v>
      </c>
      <c r="N23" s="69">
        <v>57365859.370800003</v>
      </c>
      <c r="O23" s="69">
        <v>923155960.65279996</v>
      </c>
      <c r="P23" s="69">
        <v>105185</v>
      </c>
      <c r="Q23" s="69">
        <v>83576</v>
      </c>
      <c r="R23" s="70">
        <v>25.855508758495301</v>
      </c>
      <c r="S23" s="69">
        <v>32.307147589485197</v>
      </c>
      <c r="T23" s="69">
        <v>31.157020255815102</v>
      </c>
      <c r="U23" s="71">
        <v>3.5599779599374202</v>
      </c>
    </row>
    <row r="24" spans="1:21" ht="12" thickBot="1" x14ac:dyDescent="0.2">
      <c r="A24" s="54"/>
      <c r="B24" s="43" t="s">
        <v>22</v>
      </c>
      <c r="C24" s="44"/>
      <c r="D24" s="69">
        <v>303354.59240000002</v>
      </c>
      <c r="E24" s="69">
        <v>353218.01490000001</v>
      </c>
      <c r="F24" s="70">
        <v>85.883103240326804</v>
      </c>
      <c r="G24" s="69">
        <v>264535.37430000002</v>
      </c>
      <c r="H24" s="70">
        <v>14.6744903976345</v>
      </c>
      <c r="I24" s="69">
        <v>45704.808499999999</v>
      </c>
      <c r="J24" s="70">
        <v>15.0664633551135</v>
      </c>
      <c r="K24" s="69">
        <v>38043.6149</v>
      </c>
      <c r="L24" s="70">
        <v>14.3812958855386</v>
      </c>
      <c r="M24" s="70">
        <v>0.201379222772019</v>
      </c>
      <c r="N24" s="69">
        <v>4853428.5575000001</v>
      </c>
      <c r="O24" s="69">
        <v>85801680.692200005</v>
      </c>
      <c r="P24" s="69">
        <v>29576</v>
      </c>
      <c r="Q24" s="69">
        <v>24885</v>
      </c>
      <c r="R24" s="70">
        <v>18.850713281093</v>
      </c>
      <c r="S24" s="69">
        <v>10.2567822694076</v>
      </c>
      <c r="T24" s="69">
        <v>9.9830994092826995</v>
      </c>
      <c r="U24" s="71">
        <v>2.6683111031929201</v>
      </c>
    </row>
    <row r="25" spans="1:21" ht="12" thickBot="1" x14ac:dyDescent="0.2">
      <c r="A25" s="54"/>
      <c r="B25" s="43" t="s">
        <v>23</v>
      </c>
      <c r="C25" s="44"/>
      <c r="D25" s="69">
        <v>388164.48759999999</v>
      </c>
      <c r="E25" s="69">
        <v>377776.32</v>
      </c>
      <c r="F25" s="70">
        <v>102.749819681657</v>
      </c>
      <c r="G25" s="69">
        <v>277664.40669999999</v>
      </c>
      <c r="H25" s="70">
        <v>39.7962714102528</v>
      </c>
      <c r="I25" s="69">
        <v>28106.454099999999</v>
      </c>
      <c r="J25" s="70">
        <v>7.2408617990225501</v>
      </c>
      <c r="K25" s="69">
        <v>24251.212899999999</v>
      </c>
      <c r="L25" s="70">
        <v>8.7340013033078492</v>
      </c>
      <c r="M25" s="70">
        <v>0.15897106738112901</v>
      </c>
      <c r="N25" s="69">
        <v>5776318.4058999997</v>
      </c>
      <c r="O25" s="69">
        <v>94268540.507100001</v>
      </c>
      <c r="P25" s="69">
        <v>24337</v>
      </c>
      <c r="Q25" s="69">
        <v>20563</v>
      </c>
      <c r="R25" s="70">
        <v>18.353353109954799</v>
      </c>
      <c r="S25" s="69">
        <v>15.949561885195401</v>
      </c>
      <c r="T25" s="69">
        <v>15.689200603024901</v>
      </c>
      <c r="U25" s="71">
        <v>1.63240397475871</v>
      </c>
    </row>
    <row r="26" spans="1:21" ht="12" thickBot="1" x14ac:dyDescent="0.2">
      <c r="A26" s="54"/>
      <c r="B26" s="43" t="s">
        <v>24</v>
      </c>
      <c r="C26" s="44"/>
      <c r="D26" s="69">
        <v>710778.49010000005</v>
      </c>
      <c r="E26" s="69">
        <v>679036.07649999997</v>
      </c>
      <c r="F26" s="70">
        <v>104.674628447374</v>
      </c>
      <c r="G26" s="69">
        <v>524768.39159999997</v>
      </c>
      <c r="H26" s="70">
        <v>35.446132327608701</v>
      </c>
      <c r="I26" s="69">
        <v>67152.862399999998</v>
      </c>
      <c r="J26" s="70">
        <v>9.4477904628982508</v>
      </c>
      <c r="K26" s="69">
        <v>102853.8882</v>
      </c>
      <c r="L26" s="70">
        <v>19.599863453361198</v>
      </c>
      <c r="M26" s="70">
        <v>-0.34710428963637402</v>
      </c>
      <c r="N26" s="69">
        <v>9490625.5022999998</v>
      </c>
      <c r="O26" s="69">
        <v>192568527.93430001</v>
      </c>
      <c r="P26" s="69">
        <v>49170</v>
      </c>
      <c r="Q26" s="69">
        <v>42523</v>
      </c>
      <c r="R26" s="70">
        <v>15.6315405780401</v>
      </c>
      <c r="S26" s="69">
        <v>14.4555316270083</v>
      </c>
      <c r="T26" s="69">
        <v>14.325166474613701</v>
      </c>
      <c r="U26" s="71">
        <v>0.90183575228066104</v>
      </c>
    </row>
    <row r="27" spans="1:21" ht="12" thickBot="1" x14ac:dyDescent="0.2">
      <c r="A27" s="54"/>
      <c r="B27" s="43" t="s">
        <v>25</v>
      </c>
      <c r="C27" s="44"/>
      <c r="D27" s="69">
        <v>249964.8112</v>
      </c>
      <c r="E27" s="69">
        <v>299708.77380000002</v>
      </c>
      <c r="F27" s="70">
        <v>83.402567108964604</v>
      </c>
      <c r="G27" s="69">
        <v>223951.40220000001</v>
      </c>
      <c r="H27" s="70">
        <v>11.615649084781699</v>
      </c>
      <c r="I27" s="69">
        <v>62503.673900000002</v>
      </c>
      <c r="J27" s="70">
        <v>25.004989142247702</v>
      </c>
      <c r="K27" s="69">
        <v>65821.417400000006</v>
      </c>
      <c r="L27" s="70">
        <v>29.390937834458398</v>
      </c>
      <c r="M27" s="70">
        <v>-5.0405227220159998E-2</v>
      </c>
      <c r="N27" s="69">
        <v>3772536.5348999999</v>
      </c>
      <c r="O27" s="69">
        <v>78146918.429900005</v>
      </c>
      <c r="P27" s="69">
        <v>34832</v>
      </c>
      <c r="Q27" s="69">
        <v>28353</v>
      </c>
      <c r="R27" s="70">
        <v>22.851197404154799</v>
      </c>
      <c r="S27" s="69">
        <v>7.1762979788700001</v>
      </c>
      <c r="T27" s="69">
        <v>6.9960733008852696</v>
      </c>
      <c r="U27" s="71">
        <v>2.5113878843296802</v>
      </c>
    </row>
    <row r="28" spans="1:21" ht="12" thickBot="1" x14ac:dyDescent="0.2">
      <c r="A28" s="54"/>
      <c r="B28" s="43" t="s">
        <v>26</v>
      </c>
      <c r="C28" s="44"/>
      <c r="D28" s="69">
        <v>1527698.2744</v>
      </c>
      <c r="E28" s="69">
        <v>1339216.9601</v>
      </c>
      <c r="F28" s="70">
        <v>114.073993976743</v>
      </c>
      <c r="G28" s="69">
        <v>1004922.6128</v>
      </c>
      <c r="H28" s="70">
        <v>52.021484534356198</v>
      </c>
      <c r="I28" s="69">
        <v>-3495.1478999999999</v>
      </c>
      <c r="J28" s="70">
        <v>-0.22878522274777799</v>
      </c>
      <c r="K28" s="69">
        <v>40362.530100000004</v>
      </c>
      <c r="L28" s="70">
        <v>4.0164814271159202</v>
      </c>
      <c r="M28" s="70">
        <v>-1.0865938753428099</v>
      </c>
      <c r="N28" s="69">
        <v>18609787.295400001</v>
      </c>
      <c r="O28" s="69">
        <v>279948281.88010001</v>
      </c>
      <c r="P28" s="69">
        <v>59605</v>
      </c>
      <c r="Q28" s="69">
        <v>51903</v>
      </c>
      <c r="R28" s="70">
        <v>14.839219312949201</v>
      </c>
      <c r="S28" s="69">
        <v>25.630371183625499</v>
      </c>
      <c r="T28" s="69">
        <v>23.711670448721701</v>
      </c>
      <c r="U28" s="71">
        <v>7.4860434956544202</v>
      </c>
    </row>
    <row r="29" spans="1:21" ht="12" thickBot="1" x14ac:dyDescent="0.2">
      <c r="A29" s="54"/>
      <c r="B29" s="43" t="s">
        <v>27</v>
      </c>
      <c r="C29" s="44"/>
      <c r="D29" s="69">
        <v>801518.01080000005</v>
      </c>
      <c r="E29" s="69">
        <v>768309.77280000004</v>
      </c>
      <c r="F29" s="70">
        <v>104.322245945015</v>
      </c>
      <c r="G29" s="69">
        <v>624218.78040000005</v>
      </c>
      <c r="H29" s="70">
        <v>28.403379707093499</v>
      </c>
      <c r="I29" s="69">
        <v>102677.40549999999</v>
      </c>
      <c r="J29" s="70">
        <v>12.8103678415806</v>
      </c>
      <c r="K29" s="69">
        <v>79754.450500000006</v>
      </c>
      <c r="L29" s="70">
        <v>12.7766823114315</v>
      </c>
      <c r="M29" s="70">
        <v>0.28741913280438203</v>
      </c>
      <c r="N29" s="69">
        <v>12879421.6526</v>
      </c>
      <c r="O29" s="69">
        <v>203773411.09079999</v>
      </c>
      <c r="P29" s="69">
        <v>126101</v>
      </c>
      <c r="Q29" s="69">
        <v>120383</v>
      </c>
      <c r="R29" s="70">
        <v>4.7498400937009402</v>
      </c>
      <c r="S29" s="69">
        <v>6.35615903759685</v>
      </c>
      <c r="T29" s="69">
        <v>6.2094702001113102</v>
      </c>
      <c r="U29" s="71">
        <v>2.3078220135441501</v>
      </c>
    </row>
    <row r="30" spans="1:21" ht="12" thickBot="1" x14ac:dyDescent="0.2">
      <c r="A30" s="54"/>
      <c r="B30" s="43" t="s">
        <v>28</v>
      </c>
      <c r="C30" s="44"/>
      <c r="D30" s="69">
        <v>1290875.1472</v>
      </c>
      <c r="E30" s="69">
        <v>1648228.7159</v>
      </c>
      <c r="F30" s="70">
        <v>78.318933212805305</v>
      </c>
      <c r="G30" s="69">
        <v>1440647.1676</v>
      </c>
      <c r="H30" s="70">
        <v>-10.3961624864406</v>
      </c>
      <c r="I30" s="69">
        <v>135205.06150000001</v>
      </c>
      <c r="J30" s="70">
        <v>10.4739069299823</v>
      </c>
      <c r="K30" s="69">
        <v>138035.4001</v>
      </c>
      <c r="L30" s="70">
        <v>9.5814855437473696</v>
      </c>
      <c r="M30" s="70">
        <v>-2.0504440150494001E-2</v>
      </c>
      <c r="N30" s="69">
        <v>18550241.347899999</v>
      </c>
      <c r="O30" s="69">
        <v>368245621.81950003</v>
      </c>
      <c r="P30" s="69">
        <v>108421</v>
      </c>
      <c r="Q30" s="69">
        <v>96687</v>
      </c>
      <c r="R30" s="70">
        <v>12.136067930538699</v>
      </c>
      <c r="S30" s="69">
        <v>11.906135778124201</v>
      </c>
      <c r="T30" s="69">
        <v>11.3800081458728</v>
      </c>
      <c r="U30" s="71">
        <v>4.4189621389845497</v>
      </c>
    </row>
    <row r="31" spans="1:21" ht="12" thickBot="1" x14ac:dyDescent="0.2">
      <c r="A31" s="54"/>
      <c r="B31" s="43" t="s">
        <v>29</v>
      </c>
      <c r="C31" s="44"/>
      <c r="D31" s="69">
        <v>1141212.5900999999</v>
      </c>
      <c r="E31" s="69">
        <v>1235799.0066</v>
      </c>
      <c r="F31" s="70">
        <v>92.346132664386005</v>
      </c>
      <c r="G31" s="69">
        <v>1257404.7701000001</v>
      </c>
      <c r="H31" s="70">
        <v>-9.2406345802839205</v>
      </c>
      <c r="I31" s="69">
        <v>6775.0186000000003</v>
      </c>
      <c r="J31" s="70">
        <v>0.59366840663809495</v>
      </c>
      <c r="K31" s="69">
        <v>-30429.9061</v>
      </c>
      <c r="L31" s="70">
        <v>-2.42005651828249</v>
      </c>
      <c r="M31" s="70">
        <v>-1.2226434277429501</v>
      </c>
      <c r="N31" s="69">
        <v>23538036.625700001</v>
      </c>
      <c r="O31" s="69">
        <v>352610133.4817</v>
      </c>
      <c r="P31" s="69">
        <v>37766</v>
      </c>
      <c r="Q31" s="69">
        <v>30763</v>
      </c>
      <c r="R31" s="70">
        <v>22.764359782856001</v>
      </c>
      <c r="S31" s="69">
        <v>30.2179894640682</v>
      </c>
      <c r="T31" s="69">
        <v>29.088768605142501</v>
      </c>
      <c r="U31" s="71">
        <v>3.7369159197980601</v>
      </c>
    </row>
    <row r="32" spans="1:21" ht="12" thickBot="1" x14ac:dyDescent="0.2">
      <c r="A32" s="54"/>
      <c r="B32" s="43" t="s">
        <v>30</v>
      </c>
      <c r="C32" s="44"/>
      <c r="D32" s="69">
        <v>106336.8403</v>
      </c>
      <c r="E32" s="69">
        <v>160010.31409999999</v>
      </c>
      <c r="F32" s="70">
        <v>66.456241210515799</v>
      </c>
      <c r="G32" s="69">
        <v>108057.1496</v>
      </c>
      <c r="H32" s="70">
        <v>-1.5920365347116401</v>
      </c>
      <c r="I32" s="69">
        <v>26065.968499999999</v>
      </c>
      <c r="J32" s="70">
        <v>24.5126415515658</v>
      </c>
      <c r="K32" s="69">
        <v>27520.176100000001</v>
      </c>
      <c r="L32" s="70">
        <v>25.4681677259419</v>
      </c>
      <c r="M32" s="70">
        <v>-5.2841507798346003E-2</v>
      </c>
      <c r="N32" s="69">
        <v>1710069.3651000001</v>
      </c>
      <c r="O32" s="69">
        <v>37029190.193400003</v>
      </c>
      <c r="P32" s="69">
        <v>22410</v>
      </c>
      <c r="Q32" s="69">
        <v>19121</v>
      </c>
      <c r="R32" s="70">
        <v>17.2009832121751</v>
      </c>
      <c r="S32" s="69">
        <v>4.7450620392681797</v>
      </c>
      <c r="T32" s="69">
        <v>4.5124685633596604</v>
      </c>
      <c r="U32" s="71">
        <v>4.9018005240748899</v>
      </c>
    </row>
    <row r="33" spans="1:21" ht="12" thickBot="1" x14ac:dyDescent="0.2">
      <c r="A33" s="54"/>
      <c r="B33" s="43" t="s">
        <v>31</v>
      </c>
      <c r="C33" s="44"/>
      <c r="D33" s="69">
        <v>6.9912000000000001</v>
      </c>
      <c r="E33" s="72"/>
      <c r="F33" s="72"/>
      <c r="G33" s="72"/>
      <c r="H33" s="72"/>
      <c r="I33" s="69">
        <v>-20.327400000000001</v>
      </c>
      <c r="J33" s="70">
        <v>-290.75695159629299</v>
      </c>
      <c r="K33" s="72"/>
      <c r="L33" s="72"/>
      <c r="M33" s="72"/>
      <c r="N33" s="69">
        <v>26.991199999999999</v>
      </c>
      <c r="O33" s="69">
        <v>248.30510000000001</v>
      </c>
      <c r="P33" s="69">
        <v>1</v>
      </c>
      <c r="Q33" s="72"/>
      <c r="R33" s="72"/>
      <c r="S33" s="69">
        <v>6.9912000000000001</v>
      </c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300840.76409999997</v>
      </c>
      <c r="E35" s="69">
        <v>254944.09169999999</v>
      </c>
      <c r="F35" s="70">
        <v>118.002642106336</v>
      </c>
      <c r="G35" s="69">
        <v>237404.89319999999</v>
      </c>
      <c r="H35" s="70">
        <v>26.720540610996999</v>
      </c>
      <c r="I35" s="69">
        <v>8506.0411999999997</v>
      </c>
      <c r="J35" s="70">
        <v>2.82742308059442</v>
      </c>
      <c r="K35" s="69">
        <v>6201.6288000000004</v>
      </c>
      <c r="L35" s="70">
        <v>2.6122582042887701</v>
      </c>
      <c r="M35" s="70">
        <v>0.37158180121970502</v>
      </c>
      <c r="N35" s="69">
        <v>3521538.9972000001</v>
      </c>
      <c r="O35" s="69">
        <v>55549420.006300002</v>
      </c>
      <c r="P35" s="69">
        <v>21778</v>
      </c>
      <c r="Q35" s="69">
        <v>20474</v>
      </c>
      <c r="R35" s="70">
        <v>6.3690534336231304</v>
      </c>
      <c r="S35" s="69">
        <v>13.813975759941201</v>
      </c>
      <c r="T35" s="69">
        <v>13.850395140177801</v>
      </c>
      <c r="U35" s="71">
        <v>-0.26364155308694098</v>
      </c>
    </row>
    <row r="36" spans="1:21" ht="12" customHeight="1" thickBot="1" x14ac:dyDescent="0.2">
      <c r="A36" s="54"/>
      <c r="B36" s="43" t="s">
        <v>69</v>
      </c>
      <c r="C36" s="44"/>
      <c r="D36" s="69">
        <v>84966.71</v>
      </c>
      <c r="E36" s="72"/>
      <c r="F36" s="72"/>
      <c r="G36" s="69">
        <v>31552.15</v>
      </c>
      <c r="H36" s="70">
        <v>169.28976313817</v>
      </c>
      <c r="I36" s="69">
        <v>4349.43</v>
      </c>
      <c r="J36" s="70">
        <v>5.1189813045603403</v>
      </c>
      <c r="K36" s="69">
        <v>441.07</v>
      </c>
      <c r="L36" s="70">
        <v>1.39790790801895</v>
      </c>
      <c r="M36" s="70">
        <v>8.8610878091912895</v>
      </c>
      <c r="N36" s="69">
        <v>3250930.45</v>
      </c>
      <c r="O36" s="69">
        <v>25127622.010000002</v>
      </c>
      <c r="P36" s="69">
        <v>59</v>
      </c>
      <c r="Q36" s="69">
        <v>57</v>
      </c>
      <c r="R36" s="70">
        <v>3.5087719298245701</v>
      </c>
      <c r="S36" s="69">
        <v>1440.1137288135601</v>
      </c>
      <c r="T36" s="69">
        <v>1556.9061403508799</v>
      </c>
      <c r="U36" s="71">
        <v>-8.1099436246287109</v>
      </c>
    </row>
    <row r="37" spans="1:21" ht="12" thickBot="1" x14ac:dyDescent="0.2">
      <c r="A37" s="54"/>
      <c r="B37" s="43" t="s">
        <v>36</v>
      </c>
      <c r="C37" s="44"/>
      <c r="D37" s="69">
        <v>214049.63</v>
      </c>
      <c r="E37" s="69">
        <v>185518.1244</v>
      </c>
      <c r="F37" s="70">
        <v>115.379362901752</v>
      </c>
      <c r="G37" s="69">
        <v>189203.49</v>
      </c>
      <c r="H37" s="70">
        <v>13.131967068894999</v>
      </c>
      <c r="I37" s="69">
        <v>-31030.79</v>
      </c>
      <c r="J37" s="70">
        <v>-14.497007072612099</v>
      </c>
      <c r="K37" s="69">
        <v>-18678.62</v>
      </c>
      <c r="L37" s="70">
        <v>-9.8722386146259797</v>
      </c>
      <c r="M37" s="70">
        <v>0.66129992472677301</v>
      </c>
      <c r="N37" s="69">
        <v>13568549.93</v>
      </c>
      <c r="O37" s="69">
        <v>145072546.69</v>
      </c>
      <c r="P37" s="69">
        <v>104</v>
      </c>
      <c r="Q37" s="69">
        <v>93</v>
      </c>
      <c r="R37" s="70">
        <v>11.8279569892473</v>
      </c>
      <c r="S37" s="69">
        <v>2058.1695192307702</v>
      </c>
      <c r="T37" s="69">
        <v>1928.69258064516</v>
      </c>
      <c r="U37" s="71">
        <v>6.2908782476770604</v>
      </c>
    </row>
    <row r="38" spans="1:21" ht="12" thickBot="1" x14ac:dyDescent="0.2">
      <c r="A38" s="54"/>
      <c r="B38" s="43" t="s">
        <v>37</v>
      </c>
      <c r="C38" s="44"/>
      <c r="D38" s="69">
        <v>97869.26</v>
      </c>
      <c r="E38" s="69">
        <v>107638.4108</v>
      </c>
      <c r="F38" s="70">
        <v>90.924103461401202</v>
      </c>
      <c r="G38" s="69">
        <v>57617.41</v>
      </c>
      <c r="H38" s="70">
        <v>69.860568185900803</v>
      </c>
      <c r="I38" s="69">
        <v>-2940.22</v>
      </c>
      <c r="J38" s="70">
        <v>-3.0042323810356799</v>
      </c>
      <c r="K38" s="69">
        <v>3552.43</v>
      </c>
      <c r="L38" s="70">
        <v>6.1655496142572197</v>
      </c>
      <c r="M38" s="70">
        <v>-1.8276644437751099</v>
      </c>
      <c r="N38" s="69">
        <v>7078492.71</v>
      </c>
      <c r="O38" s="69">
        <v>132408484.20999999</v>
      </c>
      <c r="P38" s="69">
        <v>54</v>
      </c>
      <c r="Q38" s="69">
        <v>38</v>
      </c>
      <c r="R38" s="70">
        <v>42.105263157894697</v>
      </c>
      <c r="S38" s="69">
        <v>1812.3937037037001</v>
      </c>
      <c r="T38" s="69">
        <v>1276.11368421053</v>
      </c>
      <c r="U38" s="71">
        <v>29.589598462920399</v>
      </c>
    </row>
    <row r="39" spans="1:21" ht="12" thickBot="1" x14ac:dyDescent="0.2">
      <c r="A39" s="54"/>
      <c r="B39" s="43" t="s">
        <v>38</v>
      </c>
      <c r="C39" s="44"/>
      <c r="D39" s="69">
        <v>217612.98</v>
      </c>
      <c r="E39" s="69">
        <v>109894.1465</v>
      </c>
      <c r="F39" s="70">
        <v>198.02053788187899</v>
      </c>
      <c r="G39" s="69">
        <v>86803.49</v>
      </c>
      <c r="H39" s="70">
        <v>150.69611832427501</v>
      </c>
      <c r="I39" s="69">
        <v>-40246.730000000003</v>
      </c>
      <c r="J39" s="70">
        <v>-18.4946366710295</v>
      </c>
      <c r="K39" s="69">
        <v>-6679.1</v>
      </c>
      <c r="L39" s="70">
        <v>-7.69450629231613</v>
      </c>
      <c r="M39" s="70">
        <v>5.0257714362713504</v>
      </c>
      <c r="N39" s="69">
        <v>8339686.6299999999</v>
      </c>
      <c r="O39" s="69">
        <v>98338080.060000002</v>
      </c>
      <c r="P39" s="69">
        <v>113</v>
      </c>
      <c r="Q39" s="69">
        <v>50</v>
      </c>
      <c r="R39" s="70">
        <v>126</v>
      </c>
      <c r="S39" s="69">
        <v>1925.7785840708</v>
      </c>
      <c r="T39" s="69">
        <v>1296.6684</v>
      </c>
      <c r="U39" s="71">
        <v>32.667835714579198</v>
      </c>
    </row>
    <row r="40" spans="1:21" ht="12" thickBot="1" x14ac:dyDescent="0.2">
      <c r="A40" s="54"/>
      <c r="B40" s="43" t="s">
        <v>72</v>
      </c>
      <c r="C40" s="44"/>
      <c r="D40" s="69">
        <v>4.82</v>
      </c>
      <c r="E40" s="72"/>
      <c r="F40" s="72"/>
      <c r="G40" s="69">
        <v>19.82</v>
      </c>
      <c r="H40" s="70">
        <v>-75.681130171543899</v>
      </c>
      <c r="I40" s="69">
        <v>4.5599999999999996</v>
      </c>
      <c r="J40" s="70">
        <v>94.605809128630696</v>
      </c>
      <c r="K40" s="69">
        <v>7.71</v>
      </c>
      <c r="L40" s="70">
        <v>38.900100908173599</v>
      </c>
      <c r="M40" s="70">
        <v>-0.40856031128404702</v>
      </c>
      <c r="N40" s="69">
        <v>46.25</v>
      </c>
      <c r="O40" s="69">
        <v>4242.18</v>
      </c>
      <c r="P40" s="69">
        <v>5</v>
      </c>
      <c r="Q40" s="69">
        <v>1</v>
      </c>
      <c r="R40" s="70">
        <v>400</v>
      </c>
      <c r="S40" s="69">
        <v>0.96399999999999997</v>
      </c>
      <c r="T40" s="69">
        <v>0.09</v>
      </c>
      <c r="U40" s="71">
        <v>90.6639004149378</v>
      </c>
    </row>
    <row r="41" spans="1:21" ht="12" customHeight="1" thickBot="1" x14ac:dyDescent="0.2">
      <c r="A41" s="54"/>
      <c r="B41" s="43" t="s">
        <v>33</v>
      </c>
      <c r="C41" s="44"/>
      <c r="D41" s="69">
        <v>153126.495</v>
      </c>
      <c r="E41" s="69">
        <v>110641.6235</v>
      </c>
      <c r="F41" s="70">
        <v>138.39863349438301</v>
      </c>
      <c r="G41" s="69">
        <v>297457.69069999998</v>
      </c>
      <c r="H41" s="70">
        <v>-48.521588182960997</v>
      </c>
      <c r="I41" s="69">
        <v>11270.004300000001</v>
      </c>
      <c r="J41" s="70">
        <v>7.3599309512047597</v>
      </c>
      <c r="K41" s="69">
        <v>16643.194500000001</v>
      </c>
      <c r="L41" s="70">
        <v>5.5951468125883599</v>
      </c>
      <c r="M41" s="70">
        <v>-0.32284608582805402</v>
      </c>
      <c r="N41" s="69">
        <v>3615888.8826000001</v>
      </c>
      <c r="O41" s="69">
        <v>58896450.6668</v>
      </c>
      <c r="P41" s="69">
        <v>268</v>
      </c>
      <c r="Q41" s="69">
        <v>193</v>
      </c>
      <c r="R41" s="70">
        <v>38.860103626943001</v>
      </c>
      <c r="S41" s="69">
        <v>571.36751865671602</v>
      </c>
      <c r="T41" s="69">
        <v>514.24206113989601</v>
      </c>
      <c r="U41" s="71">
        <v>9.99802327775331</v>
      </c>
    </row>
    <row r="42" spans="1:21" ht="12" thickBot="1" x14ac:dyDescent="0.2">
      <c r="A42" s="54"/>
      <c r="B42" s="43" t="s">
        <v>34</v>
      </c>
      <c r="C42" s="44"/>
      <c r="D42" s="69">
        <v>366298.12160000001</v>
      </c>
      <c r="E42" s="69">
        <v>343512.01130000001</v>
      </c>
      <c r="F42" s="70">
        <v>106.633279055881</v>
      </c>
      <c r="G42" s="69">
        <v>312307.62060000002</v>
      </c>
      <c r="H42" s="70">
        <v>17.2876028117003</v>
      </c>
      <c r="I42" s="69">
        <v>26753.062900000001</v>
      </c>
      <c r="J42" s="70">
        <v>7.3036309285840497</v>
      </c>
      <c r="K42" s="69">
        <v>22355.583699999999</v>
      </c>
      <c r="L42" s="70">
        <v>7.1581934686866902</v>
      </c>
      <c r="M42" s="70">
        <v>0.19670607840134399</v>
      </c>
      <c r="N42" s="69">
        <v>7734438.2505000001</v>
      </c>
      <c r="O42" s="69">
        <v>145111254.99079999</v>
      </c>
      <c r="P42" s="69">
        <v>1884</v>
      </c>
      <c r="Q42" s="69">
        <v>1624</v>
      </c>
      <c r="R42" s="70">
        <v>16.009852216748801</v>
      </c>
      <c r="S42" s="69">
        <v>194.42575456475601</v>
      </c>
      <c r="T42" s="69">
        <v>188.65390277093601</v>
      </c>
      <c r="U42" s="71">
        <v>2.9686662689008698</v>
      </c>
    </row>
    <row r="43" spans="1:21" ht="12" thickBot="1" x14ac:dyDescent="0.2">
      <c r="A43" s="54"/>
      <c r="B43" s="43" t="s">
        <v>39</v>
      </c>
      <c r="C43" s="44"/>
      <c r="D43" s="69">
        <v>171458.12</v>
      </c>
      <c r="E43" s="69">
        <v>77202.519700000004</v>
      </c>
      <c r="F43" s="70">
        <v>222.088761696207</v>
      </c>
      <c r="G43" s="69">
        <v>112038.54</v>
      </c>
      <c r="H43" s="70">
        <v>53.034946724582397</v>
      </c>
      <c r="I43" s="69">
        <v>-5297.39</v>
      </c>
      <c r="J43" s="70">
        <v>-3.0896116206103299</v>
      </c>
      <c r="K43" s="69">
        <v>-6193.11</v>
      </c>
      <c r="L43" s="70">
        <v>-5.5276603925756298</v>
      </c>
      <c r="M43" s="70">
        <v>-0.14463169554553401</v>
      </c>
      <c r="N43" s="69">
        <v>7693208.8899999997</v>
      </c>
      <c r="O43" s="69">
        <v>66843931.850000001</v>
      </c>
      <c r="P43" s="69">
        <v>138</v>
      </c>
      <c r="Q43" s="69">
        <v>101</v>
      </c>
      <c r="R43" s="70">
        <v>36.633663366336599</v>
      </c>
      <c r="S43" s="69">
        <v>1242.4501449275399</v>
      </c>
      <c r="T43" s="69">
        <v>1066.6502970296999</v>
      </c>
      <c r="U43" s="71">
        <v>14.14944886244</v>
      </c>
    </row>
    <row r="44" spans="1:21" ht="12" thickBot="1" x14ac:dyDescent="0.2">
      <c r="A44" s="54"/>
      <c r="B44" s="43" t="s">
        <v>40</v>
      </c>
      <c r="C44" s="44"/>
      <c r="D44" s="69">
        <v>61435.06</v>
      </c>
      <c r="E44" s="69">
        <v>16270.828299999999</v>
      </c>
      <c r="F44" s="70">
        <v>377.57795034933798</v>
      </c>
      <c r="G44" s="69">
        <v>52679.5</v>
      </c>
      <c r="H44" s="70">
        <v>16.620431097485699</v>
      </c>
      <c r="I44" s="69">
        <v>7442.61</v>
      </c>
      <c r="J44" s="70">
        <v>12.114597104650001</v>
      </c>
      <c r="K44" s="69">
        <v>6048.36</v>
      </c>
      <c r="L44" s="70">
        <v>11.4814301578413</v>
      </c>
      <c r="M44" s="70">
        <v>0.230517032716307</v>
      </c>
      <c r="N44" s="69">
        <v>2960662.07</v>
      </c>
      <c r="O44" s="69">
        <v>26391344.460000001</v>
      </c>
      <c r="P44" s="69">
        <v>60</v>
      </c>
      <c r="Q44" s="69">
        <v>41</v>
      </c>
      <c r="R44" s="70">
        <v>46.341463414634099</v>
      </c>
      <c r="S44" s="69">
        <v>1023.91766666667</v>
      </c>
      <c r="T44" s="69">
        <v>1308.44341463415</v>
      </c>
      <c r="U44" s="71">
        <v>-27.787951827586401</v>
      </c>
    </row>
    <row r="45" spans="1:21" ht="12" thickBot="1" x14ac:dyDescent="0.2">
      <c r="A45" s="55"/>
      <c r="B45" s="43" t="s">
        <v>35</v>
      </c>
      <c r="C45" s="44"/>
      <c r="D45" s="74">
        <v>21494.213</v>
      </c>
      <c r="E45" s="75"/>
      <c r="F45" s="75"/>
      <c r="G45" s="74">
        <v>8643.9676999999992</v>
      </c>
      <c r="H45" s="76">
        <v>148.66142199952901</v>
      </c>
      <c r="I45" s="74">
        <v>1390.3324</v>
      </c>
      <c r="J45" s="76">
        <v>6.4684033790862703</v>
      </c>
      <c r="K45" s="74">
        <v>1005.5293</v>
      </c>
      <c r="L45" s="76">
        <v>11.632728567460999</v>
      </c>
      <c r="M45" s="76">
        <v>0.38268710817278001</v>
      </c>
      <c r="N45" s="74">
        <v>467802.64740000002</v>
      </c>
      <c r="O45" s="74">
        <v>8073307.2389000002</v>
      </c>
      <c r="P45" s="74">
        <v>26</v>
      </c>
      <c r="Q45" s="74">
        <v>21</v>
      </c>
      <c r="R45" s="76">
        <v>23.8095238095238</v>
      </c>
      <c r="S45" s="74">
        <v>826.70050000000003</v>
      </c>
      <c r="T45" s="74">
        <v>292.828666666667</v>
      </c>
      <c r="U45" s="77">
        <v>64.578627124736599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88238</v>
      </c>
      <c r="D2" s="37">
        <v>788137.54697350401</v>
      </c>
      <c r="E2" s="37">
        <v>675329.53928974399</v>
      </c>
      <c r="F2" s="37">
        <v>112808.007683761</v>
      </c>
      <c r="G2" s="37">
        <v>675329.53928974399</v>
      </c>
      <c r="H2" s="37">
        <v>0.14313238611324899</v>
      </c>
    </row>
    <row r="3" spans="1:8" x14ac:dyDescent="0.15">
      <c r="A3" s="37">
        <v>2</v>
      </c>
      <c r="B3" s="37">
        <v>13</v>
      </c>
      <c r="C3" s="37">
        <v>16144</v>
      </c>
      <c r="D3" s="37">
        <v>135262.44552830301</v>
      </c>
      <c r="E3" s="37">
        <v>106373.008678746</v>
      </c>
      <c r="F3" s="37">
        <v>28889.4368495575</v>
      </c>
      <c r="G3" s="37">
        <v>106373.008678746</v>
      </c>
      <c r="H3" s="37">
        <v>0.21358061904560499</v>
      </c>
    </row>
    <row r="4" spans="1:8" x14ac:dyDescent="0.15">
      <c r="A4" s="37">
        <v>3</v>
      </c>
      <c r="B4" s="37">
        <v>14</v>
      </c>
      <c r="C4" s="37">
        <v>131323</v>
      </c>
      <c r="D4" s="37">
        <v>190335.34376281701</v>
      </c>
      <c r="E4" s="37">
        <v>143982.77664046001</v>
      </c>
      <c r="F4" s="37">
        <v>46352.567122356697</v>
      </c>
      <c r="G4" s="37">
        <v>143982.77664046001</v>
      </c>
      <c r="H4" s="37">
        <v>0.243531055273256</v>
      </c>
    </row>
    <row r="5" spans="1:8" x14ac:dyDescent="0.15">
      <c r="A5" s="37">
        <v>4</v>
      </c>
      <c r="B5" s="37">
        <v>15</v>
      </c>
      <c r="C5" s="37">
        <v>3505</v>
      </c>
      <c r="D5" s="37">
        <v>49690.991107692302</v>
      </c>
      <c r="E5" s="37">
        <v>39038.328456410301</v>
      </c>
      <c r="F5" s="37">
        <v>10652.6626512821</v>
      </c>
      <c r="G5" s="37">
        <v>39038.328456410301</v>
      </c>
      <c r="H5" s="37">
        <v>0.21437814810727299</v>
      </c>
    </row>
    <row r="6" spans="1:8" x14ac:dyDescent="0.15">
      <c r="A6" s="37">
        <v>5</v>
      </c>
      <c r="B6" s="37">
        <v>16</v>
      </c>
      <c r="C6" s="37">
        <v>3357</v>
      </c>
      <c r="D6" s="37">
        <v>153611.716993162</v>
      </c>
      <c r="E6" s="37">
        <v>127469.67865213699</v>
      </c>
      <c r="F6" s="37">
        <v>26142.0383410256</v>
      </c>
      <c r="G6" s="37">
        <v>127469.67865213699</v>
      </c>
      <c r="H6" s="37">
        <v>0.17018258016209301</v>
      </c>
    </row>
    <row r="7" spans="1:8" x14ac:dyDescent="0.15">
      <c r="A7" s="37">
        <v>6</v>
      </c>
      <c r="B7" s="37">
        <v>17</v>
      </c>
      <c r="C7" s="37">
        <v>17057</v>
      </c>
      <c r="D7" s="37">
        <v>270420.73191880301</v>
      </c>
      <c r="E7" s="37">
        <v>198579.535423077</v>
      </c>
      <c r="F7" s="37">
        <v>71841.196495726501</v>
      </c>
      <c r="G7" s="37">
        <v>198579.535423077</v>
      </c>
      <c r="H7" s="37">
        <v>0.26566452943888003</v>
      </c>
    </row>
    <row r="8" spans="1:8" x14ac:dyDescent="0.15">
      <c r="A8" s="37">
        <v>7</v>
      </c>
      <c r="B8" s="37">
        <v>18</v>
      </c>
      <c r="C8" s="37">
        <v>67348</v>
      </c>
      <c r="D8" s="37">
        <v>148879.69762906001</v>
      </c>
      <c r="E8" s="37">
        <v>118007.40457521399</v>
      </c>
      <c r="F8" s="37">
        <v>30872.293053846199</v>
      </c>
      <c r="G8" s="37">
        <v>118007.40457521399</v>
      </c>
      <c r="H8" s="37">
        <v>0.207364023070263</v>
      </c>
    </row>
    <row r="9" spans="1:8" x14ac:dyDescent="0.15">
      <c r="A9" s="37">
        <v>8</v>
      </c>
      <c r="B9" s="37">
        <v>19</v>
      </c>
      <c r="C9" s="37">
        <v>16411</v>
      </c>
      <c r="D9" s="37">
        <v>83654.011841880303</v>
      </c>
      <c r="E9" s="37">
        <v>67873.906583760705</v>
      </c>
      <c r="F9" s="37">
        <v>15780.1052581197</v>
      </c>
      <c r="G9" s="37">
        <v>67873.906583760705</v>
      </c>
      <c r="H9" s="37">
        <v>0.18863536739811901</v>
      </c>
    </row>
    <row r="10" spans="1:8" x14ac:dyDescent="0.15">
      <c r="A10" s="37">
        <v>9</v>
      </c>
      <c r="B10" s="37">
        <v>21</v>
      </c>
      <c r="C10" s="37">
        <v>609030</v>
      </c>
      <c r="D10" s="37">
        <v>1893493.2651384601</v>
      </c>
      <c r="E10" s="37">
        <v>2089358.7168521399</v>
      </c>
      <c r="F10" s="37">
        <v>-195865.45171367499</v>
      </c>
      <c r="G10" s="37">
        <v>2089358.7168521399</v>
      </c>
      <c r="H10" s="37">
        <v>-0.103441324730222</v>
      </c>
    </row>
    <row r="11" spans="1:8" x14ac:dyDescent="0.15">
      <c r="A11" s="37">
        <v>10</v>
      </c>
      <c r="B11" s="37">
        <v>22</v>
      </c>
      <c r="C11" s="37">
        <v>364118.5</v>
      </c>
      <c r="D11" s="37">
        <v>762105.45195897401</v>
      </c>
      <c r="E11" s="37">
        <v>628331.16228461498</v>
      </c>
      <c r="F11" s="37">
        <v>133774.289674359</v>
      </c>
      <c r="G11" s="37">
        <v>628331.16228461498</v>
      </c>
      <c r="H11" s="37">
        <v>0.175532518932249</v>
      </c>
    </row>
    <row r="12" spans="1:8" x14ac:dyDescent="0.15">
      <c r="A12" s="37">
        <v>11</v>
      </c>
      <c r="B12" s="37">
        <v>23</v>
      </c>
      <c r="C12" s="37">
        <v>281537.022</v>
      </c>
      <c r="D12" s="37">
        <v>2240454.4676598301</v>
      </c>
      <c r="E12" s="37">
        <v>2113990.1966512799</v>
      </c>
      <c r="F12" s="37">
        <v>126464.271008547</v>
      </c>
      <c r="G12" s="37">
        <v>2113990.1966512799</v>
      </c>
      <c r="H12" s="37">
        <v>5.6445811702051603E-2</v>
      </c>
    </row>
    <row r="13" spans="1:8" x14ac:dyDescent="0.15">
      <c r="A13" s="37">
        <v>12</v>
      </c>
      <c r="B13" s="37">
        <v>24</v>
      </c>
      <c r="C13" s="37">
        <v>26317</v>
      </c>
      <c r="D13" s="37">
        <v>600350.95152051304</v>
      </c>
      <c r="E13" s="37">
        <v>539715.73152906005</v>
      </c>
      <c r="F13" s="37">
        <v>60635.219991452999</v>
      </c>
      <c r="G13" s="37">
        <v>539715.73152906005</v>
      </c>
      <c r="H13" s="37">
        <v>0.100999623366769</v>
      </c>
    </row>
    <row r="14" spans="1:8" x14ac:dyDescent="0.15">
      <c r="A14" s="37">
        <v>13</v>
      </c>
      <c r="B14" s="37">
        <v>25</v>
      </c>
      <c r="C14" s="37">
        <v>104210</v>
      </c>
      <c r="D14" s="37">
        <v>1380303.6569999999</v>
      </c>
      <c r="E14" s="37">
        <v>1303024.5438999999</v>
      </c>
      <c r="F14" s="37">
        <v>77279.113100000002</v>
      </c>
      <c r="G14" s="37">
        <v>1303024.5438999999</v>
      </c>
      <c r="H14" s="37">
        <v>5.5987037858003699E-2</v>
      </c>
    </row>
    <row r="15" spans="1:8" x14ac:dyDescent="0.15">
      <c r="A15" s="37">
        <v>14</v>
      </c>
      <c r="B15" s="37">
        <v>26</v>
      </c>
      <c r="C15" s="37">
        <v>69342</v>
      </c>
      <c r="D15" s="37">
        <v>397072.51270056702</v>
      </c>
      <c r="E15" s="37">
        <v>347318.41917542502</v>
      </c>
      <c r="F15" s="37">
        <v>49754.093525141798</v>
      </c>
      <c r="G15" s="37">
        <v>347318.41917542502</v>
      </c>
      <c r="H15" s="37">
        <v>0.12530228593954901</v>
      </c>
    </row>
    <row r="16" spans="1:8" x14ac:dyDescent="0.15">
      <c r="A16" s="37">
        <v>15</v>
      </c>
      <c r="B16" s="37">
        <v>27</v>
      </c>
      <c r="C16" s="37">
        <v>212719.84</v>
      </c>
      <c r="D16" s="37">
        <v>1497664.922</v>
      </c>
      <c r="E16" s="37">
        <v>1311066.8543</v>
      </c>
      <c r="F16" s="37">
        <v>186598.06770000001</v>
      </c>
      <c r="G16" s="37">
        <v>1311066.8543</v>
      </c>
      <c r="H16" s="37">
        <v>0.124592667531276</v>
      </c>
    </row>
    <row r="17" spans="1:8" x14ac:dyDescent="0.15">
      <c r="A17" s="37">
        <v>16</v>
      </c>
      <c r="B17" s="37">
        <v>29</v>
      </c>
      <c r="C17" s="37">
        <v>254612</v>
      </c>
      <c r="D17" s="37">
        <v>3398229.9290888901</v>
      </c>
      <c r="E17" s="37">
        <v>3016981.5285581201</v>
      </c>
      <c r="F17" s="37">
        <v>381248.40053076902</v>
      </c>
      <c r="G17" s="37">
        <v>3016981.5285581201</v>
      </c>
      <c r="H17" s="37">
        <v>0.112190289793895</v>
      </c>
    </row>
    <row r="18" spans="1:8" x14ac:dyDescent="0.15">
      <c r="A18" s="37">
        <v>17</v>
      </c>
      <c r="B18" s="37">
        <v>31</v>
      </c>
      <c r="C18" s="37">
        <v>31922.3</v>
      </c>
      <c r="D18" s="37">
        <v>303354.622415733</v>
      </c>
      <c r="E18" s="37">
        <v>257649.781353536</v>
      </c>
      <c r="F18" s="37">
        <v>45704.841062196901</v>
      </c>
      <c r="G18" s="37">
        <v>257649.781353536</v>
      </c>
      <c r="H18" s="37">
        <v>0.15066472598383801</v>
      </c>
    </row>
    <row r="19" spans="1:8" x14ac:dyDescent="0.15">
      <c r="A19" s="37">
        <v>18</v>
      </c>
      <c r="B19" s="37">
        <v>32</v>
      </c>
      <c r="C19" s="37">
        <v>24023.056</v>
      </c>
      <c r="D19" s="37">
        <v>388164.50859214901</v>
      </c>
      <c r="E19" s="37">
        <v>360058.03118751501</v>
      </c>
      <c r="F19" s="37">
        <v>28106.477404633599</v>
      </c>
      <c r="G19" s="37">
        <v>360058.03118751501</v>
      </c>
      <c r="H19" s="37">
        <v>7.2408674112360905E-2</v>
      </c>
    </row>
    <row r="20" spans="1:8" x14ac:dyDescent="0.15">
      <c r="A20" s="37">
        <v>19</v>
      </c>
      <c r="B20" s="37">
        <v>33</v>
      </c>
      <c r="C20" s="37">
        <v>48609.065999999999</v>
      </c>
      <c r="D20" s="37">
        <v>710778.109577619</v>
      </c>
      <c r="E20" s="37">
        <v>643625.57019110501</v>
      </c>
      <c r="F20" s="37">
        <v>67152.539386513396</v>
      </c>
      <c r="G20" s="37">
        <v>643625.57019110501</v>
      </c>
      <c r="H20" s="37">
        <v>9.4477500758174598E-2</v>
      </c>
    </row>
    <row r="21" spans="1:8" x14ac:dyDescent="0.15">
      <c r="A21" s="37">
        <v>20</v>
      </c>
      <c r="B21" s="37">
        <v>34</v>
      </c>
      <c r="C21" s="37">
        <v>44661.074000000001</v>
      </c>
      <c r="D21" s="37">
        <v>249964.68436620501</v>
      </c>
      <c r="E21" s="37">
        <v>187461.15062725</v>
      </c>
      <c r="F21" s="37">
        <v>62503.5337389548</v>
      </c>
      <c r="G21" s="37">
        <v>187461.15062725</v>
      </c>
      <c r="H21" s="37">
        <v>0.25004945757611602</v>
      </c>
    </row>
    <row r="22" spans="1:8" x14ac:dyDescent="0.15">
      <c r="A22" s="37">
        <v>21</v>
      </c>
      <c r="B22" s="37">
        <v>35</v>
      </c>
      <c r="C22" s="37">
        <v>57662.57</v>
      </c>
      <c r="D22" s="37">
        <v>1527698.2740489</v>
      </c>
      <c r="E22" s="37">
        <v>1531193.4280057</v>
      </c>
      <c r="F22" s="37">
        <v>-3495.1539567960099</v>
      </c>
      <c r="G22" s="37">
        <v>1531193.4280057</v>
      </c>
      <c r="H22" s="37">
        <v>-2.2878561926581902E-3</v>
      </c>
    </row>
    <row r="23" spans="1:8" x14ac:dyDescent="0.15">
      <c r="A23" s="37">
        <v>22</v>
      </c>
      <c r="B23" s="37">
        <v>36</v>
      </c>
      <c r="C23" s="37">
        <v>167628.71400000001</v>
      </c>
      <c r="D23" s="37">
        <v>801518.21615132701</v>
      </c>
      <c r="E23" s="37">
        <v>698840.63575797796</v>
      </c>
      <c r="F23" s="37">
        <v>102677.580393349</v>
      </c>
      <c r="G23" s="37">
        <v>698840.63575797796</v>
      </c>
      <c r="H23" s="37">
        <v>0.12810386379785499</v>
      </c>
    </row>
    <row r="24" spans="1:8" x14ac:dyDescent="0.15">
      <c r="A24" s="37">
        <v>23</v>
      </c>
      <c r="B24" s="37">
        <v>37</v>
      </c>
      <c r="C24" s="37">
        <v>209520.08600000001</v>
      </c>
      <c r="D24" s="37">
        <v>1290875.1423212399</v>
      </c>
      <c r="E24" s="37">
        <v>1155670.11746425</v>
      </c>
      <c r="F24" s="37">
        <v>135205.02485699</v>
      </c>
      <c r="G24" s="37">
        <v>1155670.11746425</v>
      </c>
      <c r="H24" s="37">
        <v>0.104739041309499</v>
      </c>
    </row>
    <row r="25" spans="1:8" x14ac:dyDescent="0.15">
      <c r="A25" s="37">
        <v>24</v>
      </c>
      <c r="B25" s="37">
        <v>38</v>
      </c>
      <c r="C25" s="37">
        <v>238106.18700000001</v>
      </c>
      <c r="D25" s="37">
        <v>1141212.5454557501</v>
      </c>
      <c r="E25" s="37">
        <v>1134437.5293354001</v>
      </c>
      <c r="F25" s="37">
        <v>6775.0161203539801</v>
      </c>
      <c r="G25" s="37">
        <v>1134437.5293354001</v>
      </c>
      <c r="H25" s="37">
        <v>5.9366821258071004E-3</v>
      </c>
    </row>
    <row r="26" spans="1:8" x14ac:dyDescent="0.15">
      <c r="A26" s="37">
        <v>25</v>
      </c>
      <c r="B26" s="37">
        <v>39</v>
      </c>
      <c r="C26" s="37">
        <v>64855.968999999997</v>
      </c>
      <c r="D26" s="37">
        <v>106336.745392845</v>
      </c>
      <c r="E26" s="37">
        <v>80270.872176779507</v>
      </c>
      <c r="F26" s="37">
        <v>26065.8732160652</v>
      </c>
      <c r="G26" s="37">
        <v>80270.872176779507</v>
      </c>
      <c r="H26" s="37">
        <v>0.245125738236288</v>
      </c>
    </row>
    <row r="27" spans="1:8" x14ac:dyDescent="0.15">
      <c r="A27" s="37">
        <v>26</v>
      </c>
      <c r="B27" s="37">
        <v>40</v>
      </c>
      <c r="C27" s="37">
        <v>0.314</v>
      </c>
      <c r="D27" s="37">
        <v>6.9912000000000001</v>
      </c>
      <c r="E27" s="37">
        <v>27.3186</v>
      </c>
      <c r="F27" s="37">
        <v>-20.327400000000001</v>
      </c>
      <c r="G27" s="37">
        <v>27.3186</v>
      </c>
      <c r="H27" s="37">
        <v>-2.90756951596292</v>
      </c>
    </row>
    <row r="28" spans="1:8" x14ac:dyDescent="0.15">
      <c r="A28" s="37">
        <v>27</v>
      </c>
      <c r="B28" s="37">
        <v>42</v>
      </c>
      <c r="C28" s="37">
        <v>21567.127</v>
      </c>
      <c r="D28" s="37">
        <v>300840.76459999999</v>
      </c>
      <c r="E28" s="37">
        <v>292334.73639999999</v>
      </c>
      <c r="F28" s="37">
        <v>8506.0282000000007</v>
      </c>
      <c r="G28" s="37">
        <v>292334.73639999999</v>
      </c>
      <c r="H28" s="37">
        <v>2.8274187546723201E-2</v>
      </c>
    </row>
    <row r="29" spans="1:8" x14ac:dyDescent="0.15">
      <c r="A29" s="37">
        <v>28</v>
      </c>
      <c r="B29" s="37">
        <v>75</v>
      </c>
      <c r="C29" s="37">
        <v>284</v>
      </c>
      <c r="D29" s="37">
        <v>153126.49572649601</v>
      </c>
      <c r="E29" s="37">
        <v>141856.491452991</v>
      </c>
      <c r="F29" s="37">
        <v>11270.004273504301</v>
      </c>
      <c r="G29" s="37">
        <v>141856.491452991</v>
      </c>
      <c r="H29" s="37">
        <v>7.3599308989830206E-2</v>
      </c>
    </row>
    <row r="30" spans="1:8" x14ac:dyDescent="0.15">
      <c r="A30" s="37">
        <v>29</v>
      </c>
      <c r="B30" s="37">
        <v>76</v>
      </c>
      <c r="C30" s="37">
        <v>2000</v>
      </c>
      <c r="D30" s="37">
        <v>366298.115177778</v>
      </c>
      <c r="E30" s="37">
        <v>339545.05866923102</v>
      </c>
      <c r="F30" s="37">
        <v>26753.056508547001</v>
      </c>
      <c r="G30" s="37">
        <v>339545.05866923102</v>
      </c>
      <c r="H30" s="37">
        <v>7.3036293117595699E-2</v>
      </c>
    </row>
    <row r="31" spans="1:8" ht="14.25" x14ac:dyDescent="0.2">
      <c r="A31" s="30">
        <v>30</v>
      </c>
      <c r="B31" s="31">
        <v>99</v>
      </c>
      <c r="C31" s="30">
        <v>25</v>
      </c>
      <c r="D31" s="30">
        <v>21494.212994478501</v>
      </c>
      <c r="E31" s="30">
        <v>20103.880296497999</v>
      </c>
      <c r="F31" s="30">
        <v>1390.3326979804899</v>
      </c>
      <c r="G31" s="30">
        <v>20103.880296497999</v>
      </c>
      <c r="H31" s="30">
        <v>6.4684047670767894E-2</v>
      </c>
    </row>
    <row r="32" spans="1:8" ht="14.25" x14ac:dyDescent="0.2">
      <c r="A32" s="30"/>
      <c r="B32" s="33">
        <v>70</v>
      </c>
      <c r="C32" s="34">
        <v>55</v>
      </c>
      <c r="D32" s="34">
        <v>84966.71</v>
      </c>
      <c r="E32" s="34">
        <v>80617.279999999999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86</v>
      </c>
      <c r="D33" s="34">
        <v>214049.63</v>
      </c>
      <c r="E33" s="34">
        <v>245080.42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36</v>
      </c>
      <c r="D34" s="34">
        <v>97869.26</v>
      </c>
      <c r="E34" s="34">
        <v>100809.48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97</v>
      </c>
      <c r="D35" s="34">
        <v>217612.98</v>
      </c>
      <c r="E35" s="34">
        <v>257859.71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35</v>
      </c>
      <c r="D36" s="34">
        <v>4.82</v>
      </c>
      <c r="E36" s="34">
        <v>0.26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118</v>
      </c>
      <c r="D37" s="34">
        <v>171458.12</v>
      </c>
      <c r="E37" s="34">
        <v>176755.51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52</v>
      </c>
      <c r="D38" s="34">
        <v>61435.06</v>
      </c>
      <c r="E38" s="34">
        <v>53992.45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2015-10-17T23:41:59Z</dcterms:modified>
</cp:coreProperties>
</file>