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<sst xmlns="http://schemas.openxmlformats.org/spreadsheetml/2006/main" count="117" uniqueCount="75">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</sst>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1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SUM(E4:E40)</f>
        <v>21698058.263700005</v>
      </c>
      <c r="F3" s="25">
        <f>RA!I7</f>
        <v>1588531.8765</v>
      </c>
      <c r="G3" s="16">
        <f>SUM(G4:G40)</f>
        <v>20109526.387200002</v>
      </c>
      <c r="H3" s="27">
        <f>RA!J7</f>
        <v>7.32107849096134</v>
      </c>
      <c r="I3" s="20">
        <f>SUM(I4:I40)</f>
        <v>21698066.15675709</v>
      </c>
      <c r="J3" s="21">
        <f>SUM(J4:J40)</f>
        <v>20109527.87634429</v>
      </c>
      <c r="K3" s="22">
        <f>E3-I3</f>
        <v>-7.8930570855736732</v>
      </c>
      <c r="L3" s="22">
        <f>G3-J3</f>
        <v>-1.4891442880034447</v>
      </c>
    </row>
    <row r="4" spans="1:13" x14ac:dyDescent="0.15">
      <c r="A4" s="42">
        <f>RA!A8</f>
        <v>42295</v>
      </c>
      <c r="B4" s="12">
        <v>12</v>
      </c>
      <c r="C4" s="40" t="s">
        <v>6</v>
      </c>
      <c r="D4" s="40"/>
      <c r="E4" s="15">
        <f>VLOOKUP(C4,RA!B8:D36,3,0)</f>
        <v>759886.90789999999</v>
      </c>
      <c r="F4" s="25">
        <f>VLOOKUP(C4,RA!B8:I39,8,0)</f>
        <v>120183.3027</v>
      </c>
      <c r="G4" s="16">
        <f t="shared" ref="G4:G40" si="0">E4-F4</f>
        <v>639703.60519999999</v>
      </c>
      <c r="H4" s="27">
        <f>RA!J8</f>
        <v>15.8159459586078</v>
      </c>
      <c r="I4" s="20">
        <f>VLOOKUP(B4,RMS!B:D,3,FALSE)</f>
        <v>759887.87417777802</v>
      </c>
      <c r="J4" s="21">
        <f>VLOOKUP(B4,RMS!B:E,4,FALSE)</f>
        <v>639703.62615042704</v>
      </c>
      <c r="K4" s="22">
        <f t="shared" ref="K4:K40" si="1">E4-I4</f>
        <v>-0.9662777780322358</v>
      </c>
      <c r="L4" s="22">
        <f t="shared" ref="L4:L40" si="2">G4-J4</f>
        <v>-2.0950427046045661E-2</v>
      </c>
    </row>
    <row r="5" spans="1:13" x14ac:dyDescent="0.15">
      <c r="A5" s="42"/>
      <c r="B5" s="12">
        <v>13</v>
      </c>
      <c r="C5" s="40" t="s">
        <v>7</v>
      </c>
      <c r="D5" s="40"/>
      <c r="E5" s="15">
        <f>VLOOKUP(C5,RA!B8:D37,3,0)</f>
        <v>126443.58319999999</v>
      </c>
      <c r="F5" s="25">
        <f>VLOOKUP(C5,RA!B9:I40,8,0)</f>
        <v>27826.198400000001</v>
      </c>
      <c r="G5" s="16">
        <f t="shared" si="0"/>
        <v>98617.3848</v>
      </c>
      <c r="H5" s="27">
        <f>RA!J9</f>
        <v>22.0068094368904</v>
      </c>
      <c r="I5" s="20">
        <f>VLOOKUP(B5,RMS!B:D,3,FALSE)</f>
        <v>126443.66616094099</v>
      </c>
      <c r="J5" s="21">
        <f>VLOOKUP(B5,RMS!B:E,4,FALSE)</f>
        <v>98617.404789705804</v>
      </c>
      <c r="K5" s="22">
        <f t="shared" si="1"/>
        <v>-8.2960940999328159E-2</v>
      </c>
      <c r="L5" s="22">
        <f t="shared" si="2"/>
        <v>-1.9989705804619007E-2</v>
      </c>
      <c r="M5" s="32"/>
    </row>
    <row r="6" spans="1:13" x14ac:dyDescent="0.15">
      <c r="A6" s="42"/>
      <c r="B6" s="12">
        <v>14</v>
      </c>
      <c r="C6" s="40" t="s">
        <v>8</v>
      </c>
      <c r="D6" s="40"/>
      <c r="E6" s="15">
        <f>VLOOKUP(C6,RA!B10:D38,3,0)</f>
        <v>173418.3542</v>
      </c>
      <c r="F6" s="25">
        <f>VLOOKUP(C6,RA!B10:I41,8,0)</f>
        <v>43954.031199999998</v>
      </c>
      <c r="G6" s="16">
        <f t="shared" si="0"/>
        <v>129464.323</v>
      </c>
      <c r="H6" s="27">
        <f>RA!J10</f>
        <v>25.345662748770302</v>
      </c>
      <c r="I6" s="20">
        <f>VLOOKUP(B6,RMS!B:D,3,FALSE)</f>
        <v>173420.98529857001</v>
      </c>
      <c r="J6" s="21">
        <f>VLOOKUP(B6,RMS!B:E,4,FALSE)</f>
        <v>129464.323631625</v>
      </c>
      <c r="K6" s="22">
        <f>E6-I6</f>
        <v>-2.6310985700110905</v>
      </c>
      <c r="L6" s="22">
        <f t="shared" si="2"/>
        <v>-6.3162499282043427E-4</v>
      </c>
      <c r="M6" s="32"/>
    </row>
    <row r="7" spans="1:13" x14ac:dyDescent="0.15">
      <c r="A7" s="42"/>
      <c r="B7" s="12">
        <v>15</v>
      </c>
      <c r="C7" s="40" t="s">
        <v>9</v>
      </c>
      <c r="D7" s="40"/>
      <c r="E7" s="15">
        <f>VLOOKUP(C7,RA!B10:D39,3,0)</f>
        <v>53026.897900000004</v>
      </c>
      <c r="F7" s="25">
        <f>VLOOKUP(C7,RA!B11:I42,8,0)</f>
        <v>11528.0087</v>
      </c>
      <c r="G7" s="16">
        <f t="shared" si="0"/>
        <v>41498.889200000005</v>
      </c>
      <c r="H7" s="27">
        <f>RA!J11</f>
        <v>21.739926634478799</v>
      </c>
      <c r="I7" s="20">
        <f>VLOOKUP(B7,RMS!B:D,3,FALSE)</f>
        <v>53026.947098290599</v>
      </c>
      <c r="J7" s="21">
        <f>VLOOKUP(B7,RMS!B:E,4,FALSE)</f>
        <v>41498.889261538498</v>
      </c>
      <c r="K7" s="22">
        <f t="shared" si="1"/>
        <v>-4.9198290595086291E-2</v>
      </c>
      <c r="L7" s="22">
        <f t="shared" si="2"/>
        <v>-6.1538492445833981E-5</v>
      </c>
      <c r="M7" s="32"/>
    </row>
    <row r="8" spans="1:13" x14ac:dyDescent="0.15">
      <c r="A8" s="42"/>
      <c r="B8" s="12">
        <v>16</v>
      </c>
      <c r="C8" s="40" t="s">
        <v>10</v>
      </c>
      <c r="D8" s="40"/>
      <c r="E8" s="15">
        <f>VLOOKUP(C8,RA!B12:D39,3,0)</f>
        <v>157872.65090000001</v>
      </c>
      <c r="F8" s="25">
        <f>VLOOKUP(C8,RA!B12:I43,8,0)</f>
        <v>30738.585999999999</v>
      </c>
      <c r="G8" s="16">
        <f t="shared" si="0"/>
        <v>127134.06490000001</v>
      </c>
      <c r="H8" s="27">
        <f>RA!J12</f>
        <v>19.470494620040601</v>
      </c>
      <c r="I8" s="20">
        <f>VLOOKUP(B8,RMS!B:D,3,FALSE)</f>
        <v>157872.65476923101</v>
      </c>
      <c r="J8" s="21">
        <f>VLOOKUP(B8,RMS!B:E,4,FALSE)</f>
        <v>127134.059662393</v>
      </c>
      <c r="K8" s="22">
        <f t="shared" si="1"/>
        <v>-3.8692310045007616E-3</v>
      </c>
      <c r="L8" s="22">
        <f t="shared" si="2"/>
        <v>5.2376070088939741E-3</v>
      </c>
      <c r="M8" s="32"/>
    </row>
    <row r="9" spans="1:13" x14ac:dyDescent="0.15">
      <c r="A9" s="42"/>
      <c r="B9" s="12">
        <v>17</v>
      </c>
      <c r="C9" s="40" t="s">
        <v>11</v>
      </c>
      <c r="D9" s="40"/>
      <c r="E9" s="15">
        <f>VLOOKUP(C9,RA!B12:D40,3,0)</f>
        <v>263902.87589999998</v>
      </c>
      <c r="F9" s="25">
        <f>VLOOKUP(C9,RA!B13:I44,8,0)</f>
        <v>69288.492100000003</v>
      </c>
      <c r="G9" s="16">
        <f t="shared" si="0"/>
        <v>194614.38379999998</v>
      </c>
      <c r="H9" s="27">
        <f>RA!J13</f>
        <v>26.255300122706998</v>
      </c>
      <c r="I9" s="20">
        <f>VLOOKUP(B9,RMS!B:D,3,FALSE)</f>
        <v>263903.11706324801</v>
      </c>
      <c r="J9" s="21">
        <f>VLOOKUP(B9,RMS!B:E,4,FALSE)</f>
        <v>194614.38167094</v>
      </c>
      <c r="K9" s="22">
        <f t="shared" si="1"/>
        <v>-0.24116324802162126</v>
      </c>
      <c r="L9" s="22">
        <f t="shared" si="2"/>
        <v>2.1290599834173918E-3</v>
      </c>
      <c r="M9" s="32"/>
    </row>
    <row r="10" spans="1:13" x14ac:dyDescent="0.15">
      <c r="A10" s="42"/>
      <c r="B10" s="12">
        <v>18</v>
      </c>
      <c r="C10" s="40" t="s">
        <v>12</v>
      </c>
      <c r="D10" s="40"/>
      <c r="E10" s="15">
        <f>VLOOKUP(C10,RA!B14:D41,3,0)</f>
        <v>144920.22289999999</v>
      </c>
      <c r="F10" s="25">
        <f>VLOOKUP(C10,RA!B14:I45,8,0)</f>
        <v>29551.3616</v>
      </c>
      <c r="G10" s="16">
        <f t="shared" si="0"/>
        <v>115368.86129999999</v>
      </c>
      <c r="H10" s="27">
        <f>RA!J14</f>
        <v>20.391468498079401</v>
      </c>
      <c r="I10" s="20">
        <f>VLOOKUP(B10,RMS!B:D,3,FALSE)</f>
        <v>144920.24361452999</v>
      </c>
      <c r="J10" s="21">
        <f>VLOOKUP(B10,RMS!B:E,4,FALSE)</f>
        <v>115368.86127094</v>
      </c>
      <c r="K10" s="22">
        <f t="shared" si="1"/>
        <v>-2.0714529993711039E-2</v>
      </c>
      <c r="L10" s="22">
        <f t="shared" si="2"/>
        <v>2.9059985536150634E-5</v>
      </c>
      <c r="M10" s="32"/>
    </row>
    <row r="11" spans="1:13" x14ac:dyDescent="0.15">
      <c r="A11" s="42"/>
      <c r="B11" s="12">
        <v>19</v>
      </c>
      <c r="C11" s="40" t="s">
        <v>13</v>
      </c>
      <c r="D11" s="40"/>
      <c r="E11" s="15">
        <f>VLOOKUP(C11,RA!B14:D42,3,0)</f>
        <v>80952.477499999994</v>
      </c>
      <c r="F11" s="25">
        <f>VLOOKUP(C11,RA!B15:I46,8,0)</f>
        <v>15401.996499999999</v>
      </c>
      <c r="G11" s="16">
        <f t="shared" si="0"/>
        <v>65550.481</v>
      </c>
      <c r="H11" s="27">
        <f>RA!J15</f>
        <v>19.0259729851999</v>
      </c>
      <c r="I11" s="20">
        <f>VLOOKUP(B11,RMS!B:D,3,FALSE)</f>
        <v>80952.541075213696</v>
      </c>
      <c r="J11" s="21">
        <f>VLOOKUP(B11,RMS!B:E,4,FALSE)</f>
        <v>65550.480983760703</v>
      </c>
      <c r="K11" s="22">
        <f t="shared" si="1"/>
        <v>-6.3575213702279143E-2</v>
      </c>
      <c r="L11" s="22">
        <f t="shared" si="2"/>
        <v>1.6239297110587358E-5</v>
      </c>
      <c r="M11" s="32"/>
    </row>
    <row r="12" spans="1:13" x14ac:dyDescent="0.15">
      <c r="A12" s="42"/>
      <c r="B12" s="12">
        <v>21</v>
      </c>
      <c r="C12" s="40" t="s">
        <v>14</v>
      </c>
      <c r="D12" s="40"/>
      <c r="E12" s="15">
        <f>VLOOKUP(C12,RA!B16:D43,3,0)</f>
        <v>1828542.9410000001</v>
      </c>
      <c r="F12" s="25">
        <f>VLOOKUP(C12,RA!B16:I47,8,0)</f>
        <v>-172447.61720000001</v>
      </c>
      <c r="G12" s="16">
        <f t="shared" si="0"/>
        <v>2000990.5582000001</v>
      </c>
      <c r="H12" s="27">
        <f>RA!J16</f>
        <v>-9.4308759905682802</v>
      </c>
      <c r="I12" s="20">
        <f>VLOOKUP(B12,RMS!B:D,3,FALSE)</f>
        <v>1828542.87334701</v>
      </c>
      <c r="J12" s="21">
        <f>VLOOKUP(B12,RMS!B:E,4,FALSE)</f>
        <v>2000990.5576564099</v>
      </c>
      <c r="K12" s="22">
        <f t="shared" si="1"/>
        <v>6.7652990110218525E-2</v>
      </c>
      <c r="L12" s="22">
        <f t="shared" si="2"/>
        <v>5.4359016939997673E-4</v>
      </c>
      <c r="M12" s="32"/>
    </row>
    <row r="13" spans="1:13" x14ac:dyDescent="0.15">
      <c r="A13" s="42"/>
      <c r="B13" s="12">
        <v>22</v>
      </c>
      <c r="C13" s="40" t="s">
        <v>15</v>
      </c>
      <c r="D13" s="40"/>
      <c r="E13" s="15">
        <f>VLOOKUP(C13,RA!B16:D44,3,0)</f>
        <v>542792.77610000002</v>
      </c>
      <c r="F13" s="25">
        <f>VLOOKUP(C13,RA!B17:I48,8,0)</f>
        <v>58402.222800000003</v>
      </c>
      <c r="G13" s="16">
        <f t="shared" si="0"/>
        <v>484390.55330000003</v>
      </c>
      <c r="H13" s="27">
        <f>RA!J17</f>
        <v>10.759579967077601</v>
      </c>
      <c r="I13" s="20">
        <f>VLOOKUP(B13,RMS!B:D,3,FALSE)</f>
        <v>542792.76763675199</v>
      </c>
      <c r="J13" s="21">
        <f>VLOOKUP(B13,RMS!B:E,4,FALSE)</f>
        <v>484390.55246068398</v>
      </c>
      <c r="K13" s="22">
        <f t="shared" si="1"/>
        <v>8.4632480284199119E-3</v>
      </c>
      <c r="L13" s="22">
        <f t="shared" si="2"/>
        <v>8.3931605331599712E-4</v>
      </c>
      <c r="M13" s="32"/>
    </row>
    <row r="14" spans="1:13" x14ac:dyDescent="0.15">
      <c r="A14" s="42"/>
      <c r="B14" s="12">
        <v>23</v>
      </c>
      <c r="C14" s="40" t="s">
        <v>16</v>
      </c>
      <c r="D14" s="40"/>
      <c r="E14" s="15">
        <f>VLOOKUP(C14,RA!B18:D45,3,0)</f>
        <v>2352537.4915</v>
      </c>
      <c r="F14" s="25">
        <f>VLOOKUP(C14,RA!B18:I49,8,0)</f>
        <v>101413.70510000001</v>
      </c>
      <c r="G14" s="16">
        <f t="shared" si="0"/>
        <v>2251123.7864000001</v>
      </c>
      <c r="H14" s="27">
        <f>RA!J18</f>
        <v>4.3108220577321203</v>
      </c>
      <c r="I14" s="20">
        <f>VLOOKUP(B14,RMS!B:D,3,FALSE)</f>
        <v>2352537.35618291</v>
      </c>
      <c r="J14" s="21">
        <f>VLOOKUP(B14,RMS!B:E,4,FALSE)</f>
        <v>2251123.76699145</v>
      </c>
      <c r="K14" s="22">
        <f t="shared" si="1"/>
        <v>0.13531708996742964</v>
      </c>
      <c r="L14" s="22">
        <f t="shared" si="2"/>
        <v>1.940855011343956E-2</v>
      </c>
      <c r="M14" s="32"/>
    </row>
    <row r="15" spans="1:13" x14ac:dyDescent="0.15">
      <c r="A15" s="42"/>
      <c r="B15" s="12">
        <v>24</v>
      </c>
      <c r="C15" s="40" t="s">
        <v>17</v>
      </c>
      <c r="D15" s="40"/>
      <c r="E15" s="15">
        <f>VLOOKUP(C15,RA!B18:D46,3,0)</f>
        <v>615940.8223</v>
      </c>
      <c r="F15" s="25">
        <f>VLOOKUP(C15,RA!B19:I50,8,0)</f>
        <v>58765.620799999997</v>
      </c>
      <c r="G15" s="16">
        <f t="shared" si="0"/>
        <v>557175.20149999997</v>
      </c>
      <c r="H15" s="27">
        <f>RA!J19</f>
        <v>9.5407900682019804</v>
      </c>
      <c r="I15" s="20">
        <f>VLOOKUP(B15,RMS!B:D,3,FALSE)</f>
        <v>615940.86433418805</v>
      </c>
      <c r="J15" s="21">
        <f>VLOOKUP(B15,RMS!B:E,4,FALSE)</f>
        <v>557175.20409999997</v>
      </c>
      <c r="K15" s="22">
        <f t="shared" si="1"/>
        <v>-4.2034188052639365E-2</v>
      </c>
      <c r="L15" s="22">
        <f t="shared" si="2"/>
        <v>-2.6000000070780516E-3</v>
      </c>
      <c r="M15" s="32"/>
    </row>
    <row r="16" spans="1:13" x14ac:dyDescent="0.15">
      <c r="A16" s="42"/>
      <c r="B16" s="12">
        <v>25</v>
      </c>
      <c r="C16" s="40" t="s">
        <v>18</v>
      </c>
      <c r="D16" s="40"/>
      <c r="E16" s="15">
        <f>VLOOKUP(C16,RA!B20:D47,3,0)</f>
        <v>1239969.673</v>
      </c>
      <c r="F16" s="25">
        <f>VLOOKUP(C16,RA!B20:I51,8,0)</f>
        <v>98450.3</v>
      </c>
      <c r="G16" s="16">
        <f t="shared" si="0"/>
        <v>1141519.3729999999</v>
      </c>
      <c r="H16" s="27">
        <f>RA!J20</f>
        <v>7.93973450671644</v>
      </c>
      <c r="I16" s="20">
        <f>VLOOKUP(B16,RMS!B:D,3,FALSE)</f>
        <v>1239969.7466</v>
      </c>
      <c r="J16" s="21">
        <f>VLOOKUP(B16,RMS!B:E,4,FALSE)</f>
        <v>1141519.3729999999</v>
      </c>
      <c r="K16" s="22">
        <f t="shared" si="1"/>
        <v>-7.3600000003352761E-2</v>
      </c>
      <c r="L16" s="22">
        <f t="shared" si="2"/>
        <v>0</v>
      </c>
      <c r="M16" s="32"/>
    </row>
    <row r="17" spans="1:13" x14ac:dyDescent="0.15">
      <c r="A17" s="42"/>
      <c r="B17" s="12">
        <v>26</v>
      </c>
      <c r="C17" s="40" t="s">
        <v>19</v>
      </c>
      <c r="D17" s="40"/>
      <c r="E17" s="15">
        <f>VLOOKUP(C17,RA!B20:D48,3,0)</f>
        <v>388749.53200000001</v>
      </c>
      <c r="F17" s="25">
        <f>VLOOKUP(C17,RA!B21:I52,8,0)</f>
        <v>46592.148099999999</v>
      </c>
      <c r="G17" s="16">
        <f t="shared" si="0"/>
        <v>342157.38390000002</v>
      </c>
      <c r="H17" s="27">
        <f>RA!J21</f>
        <v>11.9851329107195</v>
      </c>
      <c r="I17" s="20">
        <f>VLOOKUP(B17,RMS!B:D,3,FALSE)</f>
        <v>388749.12639316201</v>
      </c>
      <c r="J17" s="21">
        <f>VLOOKUP(B17,RMS!B:E,4,FALSE)</f>
        <v>342157.38379487197</v>
      </c>
      <c r="K17" s="22">
        <f t="shared" si="1"/>
        <v>0.40560683800140396</v>
      </c>
      <c r="L17" s="22">
        <f t="shared" si="2"/>
        <v>1.051280414685607E-4</v>
      </c>
      <c r="M17" s="32"/>
    </row>
    <row r="18" spans="1:13" x14ac:dyDescent="0.15">
      <c r="A18" s="42"/>
      <c r="B18" s="12">
        <v>27</v>
      </c>
      <c r="C18" s="40" t="s">
        <v>20</v>
      </c>
      <c r="D18" s="40"/>
      <c r="E18" s="15">
        <f>VLOOKUP(C18,RA!B22:D49,3,0)</f>
        <v>1502644.2827000001</v>
      </c>
      <c r="F18" s="25">
        <f>VLOOKUP(C18,RA!B22:I53,8,0)</f>
        <v>186085.58619999999</v>
      </c>
      <c r="G18" s="16">
        <f t="shared" si="0"/>
        <v>1316558.6965000001</v>
      </c>
      <c r="H18" s="27">
        <f>RA!J22</f>
        <v>12.383874769458799</v>
      </c>
      <c r="I18" s="20">
        <f>VLOOKUP(B18,RMS!B:D,3,FALSE)</f>
        <v>1502646.4478957299</v>
      </c>
      <c r="J18" s="21">
        <f>VLOOKUP(B18,RMS!B:E,4,FALSE)</f>
        <v>1316558.69934615</v>
      </c>
      <c r="K18" s="22">
        <f t="shared" si="1"/>
        <v>-2.1651957298163325</v>
      </c>
      <c r="L18" s="22">
        <f t="shared" si="2"/>
        <v>-2.8461499605327845E-3</v>
      </c>
      <c r="M18" s="32"/>
    </row>
    <row r="19" spans="1:13" x14ac:dyDescent="0.15">
      <c r="A19" s="42"/>
      <c r="B19" s="12">
        <v>29</v>
      </c>
      <c r="C19" s="40" t="s">
        <v>21</v>
      </c>
      <c r="D19" s="40"/>
      <c r="E19" s="15">
        <f>VLOOKUP(C19,RA!B22:D50,3,0)</f>
        <v>3460088.4682</v>
      </c>
      <c r="F19" s="25">
        <f>VLOOKUP(C19,RA!B23:I54,8,0)</f>
        <v>414530.24410000001</v>
      </c>
      <c r="G19" s="16">
        <f t="shared" si="0"/>
        <v>3045558.2241000002</v>
      </c>
      <c r="H19" s="27">
        <f>RA!J23</f>
        <v>11.9803365697076</v>
      </c>
      <c r="I19" s="20">
        <f>VLOOKUP(B19,RMS!B:D,3,FALSE)</f>
        <v>3460091.1803068402</v>
      </c>
      <c r="J19" s="21">
        <f>VLOOKUP(B19,RMS!B:E,4,FALSE)</f>
        <v>3045558.26292906</v>
      </c>
      <c r="K19" s="22">
        <f t="shared" si="1"/>
        <v>-2.7121068402193487</v>
      </c>
      <c r="L19" s="22">
        <f t="shared" si="2"/>
        <v>-3.8829059805721045E-2</v>
      </c>
      <c r="M19" s="32"/>
    </row>
    <row r="20" spans="1:13" x14ac:dyDescent="0.15">
      <c r="A20" s="42"/>
      <c r="B20" s="12">
        <v>31</v>
      </c>
      <c r="C20" s="40" t="s">
        <v>22</v>
      </c>
      <c r="D20" s="40"/>
      <c r="E20" s="15">
        <f>VLOOKUP(C20,RA!B24:D51,3,0)</f>
        <v>295489.94880000001</v>
      </c>
      <c r="F20" s="25">
        <f>VLOOKUP(C20,RA!B24:I55,8,0)</f>
        <v>45146.306199999999</v>
      </c>
      <c r="G20" s="16">
        <f t="shared" si="0"/>
        <v>250343.64260000002</v>
      </c>
      <c r="H20" s="27">
        <f>RA!J24</f>
        <v>15.2784574850486</v>
      </c>
      <c r="I20" s="20">
        <f>VLOOKUP(B20,RMS!B:D,3,FALSE)</f>
        <v>295489.98763397598</v>
      </c>
      <c r="J20" s="21">
        <f>VLOOKUP(B20,RMS!B:E,4,FALSE)</f>
        <v>250343.63335720601</v>
      </c>
      <c r="K20" s="22">
        <f t="shared" si="1"/>
        <v>-3.8833975966554135E-2</v>
      </c>
      <c r="L20" s="22">
        <f t="shared" si="2"/>
        <v>9.2427940107882023E-3</v>
      </c>
      <c r="M20" s="32"/>
    </row>
    <row r="21" spans="1:13" x14ac:dyDescent="0.15">
      <c r="A21" s="42"/>
      <c r="B21" s="12">
        <v>32</v>
      </c>
      <c r="C21" s="40" t="s">
        <v>23</v>
      </c>
      <c r="D21" s="40"/>
      <c r="E21" s="15">
        <f>VLOOKUP(C21,RA!B24:D52,3,0)</f>
        <v>368782.87709999998</v>
      </c>
      <c r="F21" s="25">
        <f>VLOOKUP(C21,RA!B25:I56,8,0)</f>
        <v>27329.538400000001</v>
      </c>
      <c r="G21" s="16">
        <f t="shared" si="0"/>
        <v>341453.33869999996</v>
      </c>
      <c r="H21" s="27">
        <f>RA!J25</f>
        <v>7.4107395155955897</v>
      </c>
      <c r="I21" s="20">
        <f>VLOOKUP(B21,RMS!B:D,3,FALSE)</f>
        <v>368782.89365424699</v>
      </c>
      <c r="J21" s="21">
        <f>VLOOKUP(B21,RMS!B:E,4,FALSE)</f>
        <v>341453.33632613102</v>
      </c>
      <c r="K21" s="22">
        <f t="shared" si="1"/>
        <v>-1.6554247005842626E-2</v>
      </c>
      <c r="L21" s="22">
        <f t="shared" si="2"/>
        <v>2.3738689487800002E-3</v>
      </c>
      <c r="M21" s="32"/>
    </row>
    <row r="22" spans="1:13" x14ac:dyDescent="0.15">
      <c r="A22" s="42"/>
      <c r="B22" s="12">
        <v>33</v>
      </c>
      <c r="C22" s="40" t="s">
        <v>24</v>
      </c>
      <c r="D22" s="40"/>
      <c r="E22" s="15">
        <f>VLOOKUP(C22,RA!B26:D53,3,0)</f>
        <v>917535.86730000004</v>
      </c>
      <c r="F22" s="25">
        <f>VLOOKUP(C22,RA!B26:I57,8,0)</f>
        <v>37137.842199999999</v>
      </c>
      <c r="G22" s="16">
        <f t="shared" si="0"/>
        <v>880398.02510000009</v>
      </c>
      <c r="H22" s="27">
        <f>RA!J26</f>
        <v>4.0475629916554903</v>
      </c>
      <c r="I22" s="20">
        <f>VLOOKUP(B22,RMS!B:D,3,FALSE)</f>
        <v>917535.55481937097</v>
      </c>
      <c r="J22" s="21">
        <f>VLOOKUP(B22,RMS!B:E,4,FALSE)</f>
        <v>880399.39102729002</v>
      </c>
      <c r="K22" s="22">
        <f t="shared" si="1"/>
        <v>0.31248062907252461</v>
      </c>
      <c r="L22" s="22">
        <f t="shared" si="2"/>
        <v>-1.3659272899385542</v>
      </c>
      <c r="M22" s="32"/>
    </row>
    <row r="23" spans="1:13" x14ac:dyDescent="0.15">
      <c r="A23" s="42"/>
      <c r="B23" s="12">
        <v>34</v>
      </c>
      <c r="C23" s="40" t="s">
        <v>25</v>
      </c>
      <c r="D23" s="40"/>
      <c r="E23" s="15">
        <f>VLOOKUP(C23,RA!B26:D54,3,0)</f>
        <v>253966.57430000001</v>
      </c>
      <c r="F23" s="25">
        <f>VLOOKUP(C23,RA!B27:I58,8,0)</f>
        <v>65102.197200000002</v>
      </c>
      <c r="G23" s="16">
        <f t="shared" si="0"/>
        <v>188864.37710000001</v>
      </c>
      <c r="H23" s="27">
        <f>RA!J27</f>
        <v>25.6341596839817</v>
      </c>
      <c r="I23" s="20">
        <f>VLOOKUP(B23,RMS!B:D,3,FALSE)</f>
        <v>253966.424486484</v>
      </c>
      <c r="J23" s="21">
        <f>VLOOKUP(B23,RMS!B:E,4,FALSE)</f>
        <v>188864.39713018201</v>
      </c>
      <c r="K23" s="22">
        <f t="shared" si="1"/>
        <v>0.14981351600727066</v>
      </c>
      <c r="L23" s="22">
        <f t="shared" si="2"/>
        <v>-2.0030182000482455E-2</v>
      </c>
      <c r="M23" s="32"/>
    </row>
    <row r="24" spans="1:13" x14ac:dyDescent="0.15">
      <c r="A24" s="42"/>
      <c r="B24" s="12">
        <v>35</v>
      </c>
      <c r="C24" s="40" t="s">
        <v>26</v>
      </c>
      <c r="D24" s="40"/>
      <c r="E24" s="15">
        <f>VLOOKUP(C24,RA!B28:D55,3,0)</f>
        <v>1411849.6047</v>
      </c>
      <c r="F24" s="25">
        <f>VLOOKUP(C24,RA!B28:I59,8,0)</f>
        <v>-13661.645399999999</v>
      </c>
      <c r="G24" s="16">
        <f t="shared" si="0"/>
        <v>1425511.2501000001</v>
      </c>
      <c r="H24" s="27">
        <f>RA!J28</f>
        <v>-0.96764169175816195</v>
      </c>
      <c r="I24" s="20">
        <f>VLOOKUP(B24,RMS!B:D,3,FALSE)</f>
        <v>1411849.60465841</v>
      </c>
      <c r="J24" s="21">
        <f>VLOOKUP(B24,RMS!B:E,4,FALSE)</f>
        <v>1425511.25073521</v>
      </c>
      <c r="K24" s="22">
        <f t="shared" si="1"/>
        <v>4.1590072214603424E-5</v>
      </c>
      <c r="L24" s="22">
        <f t="shared" si="2"/>
        <v>-6.3520995900034904E-4</v>
      </c>
      <c r="M24" s="32"/>
    </row>
    <row r="25" spans="1:13" x14ac:dyDescent="0.15">
      <c r="A25" s="42"/>
      <c r="B25" s="12">
        <v>36</v>
      </c>
      <c r="C25" s="40" t="s">
        <v>27</v>
      </c>
      <c r="D25" s="40"/>
      <c r="E25" s="15">
        <f>VLOOKUP(C25,RA!B28:D56,3,0)</f>
        <v>767683.21219999995</v>
      </c>
      <c r="F25" s="25">
        <f>VLOOKUP(C25,RA!B29:I60,8,0)</f>
        <v>97486.276800000007</v>
      </c>
      <c r="G25" s="16">
        <f t="shared" si="0"/>
        <v>670196.93539999996</v>
      </c>
      <c r="H25" s="27">
        <f>RA!J29</f>
        <v>12.698763663286</v>
      </c>
      <c r="I25" s="20">
        <f>VLOOKUP(B25,RMS!B:D,3,FALSE)</f>
        <v>767683.21781238902</v>
      </c>
      <c r="J25" s="21">
        <f>VLOOKUP(B25,RMS!B:E,4,FALSE)</f>
        <v>670196.95222749002</v>
      </c>
      <c r="K25" s="22">
        <f t="shared" si="1"/>
        <v>-5.6123890681192279E-3</v>
      </c>
      <c r="L25" s="22">
        <f t="shared" si="2"/>
        <v>-1.6827490064315498E-2</v>
      </c>
      <c r="M25" s="32"/>
    </row>
    <row r="26" spans="1:13" x14ac:dyDescent="0.15">
      <c r="A26" s="42"/>
      <c r="B26" s="12">
        <v>37</v>
      </c>
      <c r="C26" s="40" t="s">
        <v>73</v>
      </c>
      <c r="D26" s="40"/>
      <c r="E26" s="15">
        <f>VLOOKUP(C26,RA!B30:D57,3,0)</f>
        <v>1331577.4454999999</v>
      </c>
      <c r="F26" s="25">
        <f>VLOOKUP(C26,RA!B30:I61,8,0)</f>
        <v>137831.9008</v>
      </c>
      <c r="G26" s="16">
        <f t="shared" si="0"/>
        <v>1193745.5447</v>
      </c>
      <c r="H26" s="27">
        <f>RA!J30</f>
        <v>10.3510239878121</v>
      </c>
      <c r="I26" s="20">
        <f>VLOOKUP(B26,RMS!B:D,3,FALSE)</f>
        <v>1331577.45837168</v>
      </c>
      <c r="J26" s="21">
        <f>VLOOKUP(B26,RMS!B:E,4,FALSE)</f>
        <v>1193745.59668914</v>
      </c>
      <c r="K26" s="22">
        <f t="shared" si="1"/>
        <v>-1.2871680082753301E-2</v>
      </c>
      <c r="L26" s="22">
        <f t="shared" si="2"/>
        <v>-5.198913998901844E-2</v>
      </c>
      <c r="M26" s="32"/>
    </row>
    <row r="27" spans="1:13" x14ac:dyDescent="0.15">
      <c r="A27" s="42"/>
      <c r="B27" s="12">
        <v>38</v>
      </c>
      <c r="C27" s="40" t="s">
        <v>29</v>
      </c>
      <c r="D27" s="40"/>
      <c r="E27" s="15">
        <f>VLOOKUP(C27,RA!B30:D58,3,0)</f>
        <v>1132969.0034</v>
      </c>
      <c r="F27" s="25">
        <f>VLOOKUP(C27,RA!B31:I62,8,0)</f>
        <v>15948.278399999999</v>
      </c>
      <c r="G27" s="16">
        <f t="shared" si="0"/>
        <v>1117020.7250000001</v>
      </c>
      <c r="H27" s="27">
        <f>RA!J31</f>
        <v>1.4076535502859999</v>
      </c>
      <c r="I27" s="20">
        <f>VLOOKUP(B27,RMS!B:D,3,FALSE)</f>
        <v>1132968.9600654901</v>
      </c>
      <c r="J27" s="21">
        <f>VLOOKUP(B27,RMS!B:E,4,FALSE)</f>
        <v>1117020.7062371699</v>
      </c>
      <c r="K27" s="22">
        <f t="shared" si="1"/>
        <v>4.3334509944543242E-2</v>
      </c>
      <c r="L27" s="22">
        <f t="shared" si="2"/>
        <v>1.8762830179184675E-2</v>
      </c>
      <c r="M27" s="32"/>
    </row>
    <row r="28" spans="1:13" x14ac:dyDescent="0.15">
      <c r="A28" s="42"/>
      <c r="B28" s="12">
        <v>39</v>
      </c>
      <c r="C28" s="40" t="s">
        <v>30</v>
      </c>
      <c r="D28" s="40"/>
      <c r="E28" s="15">
        <f>VLOOKUP(C28,RA!B32:D59,3,0)</f>
        <v>110697.2375</v>
      </c>
      <c r="F28" s="25">
        <f>VLOOKUP(C28,RA!B32:I63,8,0)</f>
        <v>27513.935700000002</v>
      </c>
      <c r="G28" s="16">
        <f t="shared" si="0"/>
        <v>83183.301800000001</v>
      </c>
      <c r="H28" s="27">
        <f>RA!J32</f>
        <v>24.855124049504902</v>
      </c>
      <c r="I28" s="20">
        <f>VLOOKUP(B28,RMS!B:D,3,FALSE)</f>
        <v>110697.136060805</v>
      </c>
      <c r="J28" s="21">
        <f>VLOOKUP(B28,RMS!B:E,4,FALSE)</f>
        <v>83183.301379609693</v>
      </c>
      <c r="K28" s="22">
        <f t="shared" si="1"/>
        <v>0.10143919500114862</v>
      </c>
      <c r="L28" s="22">
        <f t="shared" si="2"/>
        <v>4.2039030813612044E-4</v>
      </c>
      <c r="M28" s="32"/>
    </row>
    <row r="29" spans="1:13" x14ac:dyDescent="0.15">
      <c r="A29" s="42"/>
      <c r="B29" s="12">
        <v>40</v>
      </c>
      <c r="C29" s="40" t="s">
        <v>31</v>
      </c>
      <c r="D29" s="40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">
      <c r="A30" s="42"/>
      <c r="B30" s="12">
        <v>42</v>
      </c>
      <c r="C30" s="40" t="s">
        <v>32</v>
      </c>
      <c r="D30" s="40"/>
      <c r="E30" s="15">
        <f>VLOOKUP(C30,RA!B34:D62,3,0)</f>
        <v>277354.42609999998</v>
      </c>
      <c r="F30" s="25">
        <f>VLOOKUP(C30,RA!B34:I66,8,0)</f>
        <v>8111.7638999999999</v>
      </c>
      <c r="G30" s="16">
        <f t="shared" si="0"/>
        <v>269242.66219999996</v>
      </c>
      <c r="H30" s="27">
        <f>RA!J34</f>
        <v>0</v>
      </c>
      <c r="I30" s="20">
        <f>VLOOKUP(B30,RMS!B:D,3,FALSE)</f>
        <v>277354.42609999998</v>
      </c>
      <c r="J30" s="21">
        <f>VLOOKUP(B30,RMS!B:E,4,FALSE)</f>
        <v>269242.66279999999</v>
      </c>
      <c r="K30" s="22">
        <f t="shared" si="1"/>
        <v>0</v>
      </c>
      <c r="L30" s="22">
        <f t="shared" si="2"/>
        <v>-6.0000002849847078E-4</v>
      </c>
      <c r="M30" s="32"/>
    </row>
    <row r="31" spans="1:13" s="35" customFormat="1" ht="12" thickBot="1" x14ac:dyDescent="0.2">
      <c r="A31" s="42"/>
      <c r="B31" s="12">
        <v>70</v>
      </c>
      <c r="C31" s="43" t="s">
        <v>69</v>
      </c>
      <c r="D31" s="44"/>
      <c r="E31" s="15">
        <f>VLOOKUP(C31,RA!B35:D63,3,0)</f>
        <v>73753.009999999995</v>
      </c>
      <c r="F31" s="25">
        <f>VLOOKUP(C31,RA!B35:I67,8,0)</f>
        <v>3126.3</v>
      </c>
      <c r="G31" s="16">
        <f t="shared" si="0"/>
        <v>70626.709999999992</v>
      </c>
      <c r="H31" s="27">
        <f>RA!J35</f>
        <v>2.9246924284075799</v>
      </c>
      <c r="I31" s="20">
        <f>VLOOKUP(B31,RMS!B:D,3,FALSE)</f>
        <v>73753.009999999995</v>
      </c>
      <c r="J31" s="21">
        <f>VLOOKUP(B31,RMS!B:E,4,FALSE)</f>
        <v>70626.710000000006</v>
      </c>
      <c r="K31" s="22">
        <f t="shared" si="1"/>
        <v>0</v>
      </c>
      <c r="L31" s="22">
        <f t="shared" si="2"/>
        <v>0</v>
      </c>
    </row>
    <row r="32" spans="1:13" x14ac:dyDescent="0.15">
      <c r="A32" s="42"/>
      <c r="B32" s="12">
        <v>71</v>
      </c>
      <c r="C32" s="40" t="s">
        <v>36</v>
      </c>
      <c r="D32" s="40"/>
      <c r="E32" s="15">
        <f>VLOOKUP(C32,RA!B34:D63,3,0)</f>
        <v>180246.24</v>
      </c>
      <c r="F32" s="25">
        <f>VLOOKUP(C32,RA!B34:I67,8,0)</f>
        <v>-28452.55</v>
      </c>
      <c r="G32" s="16">
        <f t="shared" si="0"/>
        <v>208698.78999999998</v>
      </c>
      <c r="H32" s="27">
        <f>RA!J35</f>
        <v>2.9246924284075799</v>
      </c>
      <c r="I32" s="20">
        <f>VLOOKUP(B32,RMS!B:D,3,FALSE)</f>
        <v>180246.24</v>
      </c>
      <c r="J32" s="21">
        <f>VLOOKUP(B32,RMS!B:E,4,FALSE)</f>
        <v>208698.79</v>
      </c>
      <c r="K32" s="22">
        <f t="shared" si="1"/>
        <v>0</v>
      </c>
      <c r="L32" s="22">
        <f t="shared" si="2"/>
        <v>0</v>
      </c>
      <c r="M32" s="32"/>
    </row>
    <row r="33" spans="1:13" x14ac:dyDescent="0.15">
      <c r="A33" s="42"/>
      <c r="B33" s="12">
        <v>72</v>
      </c>
      <c r="C33" s="40" t="s">
        <v>37</v>
      </c>
      <c r="D33" s="40"/>
      <c r="E33" s="15">
        <f>VLOOKUP(C33,RA!B34:D64,3,0)</f>
        <v>57341.89</v>
      </c>
      <c r="F33" s="25">
        <f>VLOOKUP(C33,RA!B34:I68,8,0)</f>
        <v>-610.26</v>
      </c>
      <c r="G33" s="16">
        <f t="shared" si="0"/>
        <v>57952.15</v>
      </c>
      <c r="H33" s="27">
        <f>RA!J34</f>
        <v>0</v>
      </c>
      <c r="I33" s="20">
        <f>VLOOKUP(B33,RMS!B:D,3,FALSE)</f>
        <v>57341.89</v>
      </c>
      <c r="J33" s="21">
        <f>VLOOKUP(B33,RMS!B:E,4,FALSE)</f>
        <v>57952.15</v>
      </c>
      <c r="K33" s="22">
        <f t="shared" si="1"/>
        <v>0</v>
      </c>
      <c r="L33" s="22">
        <f t="shared" si="2"/>
        <v>0</v>
      </c>
      <c r="M33" s="32"/>
    </row>
    <row r="34" spans="1:13" x14ac:dyDescent="0.15">
      <c r="A34" s="42"/>
      <c r="B34" s="12">
        <v>73</v>
      </c>
      <c r="C34" s="40" t="s">
        <v>38</v>
      </c>
      <c r="D34" s="40"/>
      <c r="E34" s="15">
        <f>VLOOKUP(C34,RA!B35:D65,3,0)</f>
        <v>94558.22</v>
      </c>
      <c r="F34" s="25">
        <f>VLOOKUP(C34,RA!B35:I69,8,0)</f>
        <v>-10385.94</v>
      </c>
      <c r="G34" s="16">
        <f t="shared" si="0"/>
        <v>104944.16</v>
      </c>
      <c r="H34" s="27">
        <f>RA!J35</f>
        <v>2.9246924284075799</v>
      </c>
      <c r="I34" s="20">
        <f>VLOOKUP(B34,RMS!B:D,3,FALSE)</f>
        <v>94558.22</v>
      </c>
      <c r="J34" s="21">
        <f>VLOOKUP(B34,RMS!B:E,4,FALSE)</f>
        <v>104944.16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15">
      <c r="A35" s="42"/>
      <c r="B35" s="12">
        <v>74</v>
      </c>
      <c r="C35" s="40" t="s">
        <v>71</v>
      </c>
      <c r="D35" s="40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4.2388778437652901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2"/>
      <c r="B36" s="12">
        <v>75</v>
      </c>
      <c r="C36" s="40" t="s">
        <v>33</v>
      </c>
      <c r="D36" s="40"/>
      <c r="E36" s="15">
        <f>VLOOKUP(C36,RA!B8:D66,3,0)</f>
        <v>138106.8377</v>
      </c>
      <c r="F36" s="25">
        <f>VLOOKUP(C36,RA!B8:I70,8,0)</f>
        <v>9519.8608999999997</v>
      </c>
      <c r="G36" s="16">
        <f t="shared" si="0"/>
        <v>128586.9768</v>
      </c>
      <c r="H36" s="27">
        <f>RA!J36</f>
        <v>4.2388778437652901</v>
      </c>
      <c r="I36" s="20">
        <f>VLOOKUP(B36,RMS!B:D,3,FALSE)</f>
        <v>138106.837606838</v>
      </c>
      <c r="J36" s="21">
        <f>VLOOKUP(B36,RMS!B:E,4,FALSE)</f>
        <v>128586.978632479</v>
      </c>
      <c r="K36" s="22">
        <f t="shared" si="1"/>
        <v>9.3162001576274633E-5</v>
      </c>
      <c r="L36" s="22">
        <f t="shared" si="2"/>
        <v>-1.8324789998587221E-3</v>
      </c>
      <c r="M36" s="32"/>
    </row>
    <row r="37" spans="1:13" x14ac:dyDescent="0.15">
      <c r="A37" s="42"/>
      <c r="B37" s="12">
        <v>76</v>
      </c>
      <c r="C37" s="40" t="s">
        <v>34</v>
      </c>
      <c r="D37" s="40"/>
      <c r="E37" s="15">
        <f>VLOOKUP(C37,RA!B8:D67,3,0)</f>
        <v>354747.70529999997</v>
      </c>
      <c r="F37" s="25">
        <f>VLOOKUP(C37,RA!B8:I71,8,0)</f>
        <v>25631.391</v>
      </c>
      <c r="G37" s="16">
        <f t="shared" si="0"/>
        <v>329116.31429999997</v>
      </c>
      <c r="H37" s="27">
        <f>RA!J37</f>
        <v>-15.7853778253571</v>
      </c>
      <c r="I37" s="20">
        <f>VLOOKUP(B37,RMS!B:D,3,FALSE)</f>
        <v>354747.69670598302</v>
      </c>
      <c r="J37" s="21">
        <f>VLOOKUP(B37,RMS!B:E,4,FALSE)</f>
        <v>329116.31878119701</v>
      </c>
      <c r="K37" s="22">
        <f t="shared" si="1"/>
        <v>8.5940169519744813E-3</v>
      </c>
      <c r="L37" s="22">
        <f t="shared" si="2"/>
        <v>-4.481197043787688E-3</v>
      </c>
      <c r="M37" s="32"/>
    </row>
    <row r="38" spans="1:13" x14ac:dyDescent="0.15">
      <c r="A38" s="42"/>
      <c r="B38" s="12">
        <v>77</v>
      </c>
      <c r="C38" s="40" t="s">
        <v>39</v>
      </c>
      <c r="D38" s="40"/>
      <c r="E38" s="15">
        <f>VLOOKUP(C38,RA!B9:D68,3,0)</f>
        <v>131048.73</v>
      </c>
      <c r="F38" s="25">
        <f>VLOOKUP(C38,RA!B9:I72,8,0)</f>
        <v>-12045.37</v>
      </c>
      <c r="G38" s="16">
        <f t="shared" si="0"/>
        <v>143094.1</v>
      </c>
      <c r="H38" s="27">
        <f>RA!J38</f>
        <v>-1.0642481438961999</v>
      </c>
      <c r="I38" s="20">
        <f>VLOOKUP(B38,RMS!B:D,3,FALSE)</f>
        <v>131048.73</v>
      </c>
      <c r="J38" s="21">
        <f>VLOOKUP(B38,RMS!B:E,4,FALSE)</f>
        <v>143094.1</v>
      </c>
      <c r="K38" s="22">
        <f t="shared" si="1"/>
        <v>0</v>
      </c>
      <c r="L38" s="22">
        <f t="shared" si="2"/>
        <v>0</v>
      </c>
      <c r="M38" s="32"/>
    </row>
    <row r="39" spans="1:13" x14ac:dyDescent="0.15">
      <c r="A39" s="42"/>
      <c r="B39" s="12">
        <v>78</v>
      </c>
      <c r="C39" s="40" t="s">
        <v>40</v>
      </c>
      <c r="D39" s="40"/>
      <c r="E39" s="15">
        <f>VLOOKUP(C39,RA!B10:D69,3,0)</f>
        <v>90991.53</v>
      </c>
      <c r="F39" s="25">
        <f>VLOOKUP(C39,RA!B10:I73,8,0)</f>
        <v>12390.06</v>
      </c>
      <c r="G39" s="16">
        <f t="shared" si="0"/>
        <v>78601.47</v>
      </c>
      <c r="H39" s="27">
        <f>RA!J39</f>
        <v>-10.983645842741099</v>
      </c>
      <c r="I39" s="20">
        <f>VLOOKUP(B39,RMS!B:D,3,FALSE)</f>
        <v>90991.53</v>
      </c>
      <c r="J39" s="21">
        <f>VLOOKUP(B39,RMS!B:E,4,FALSE)</f>
        <v>78601.47</v>
      </c>
      <c r="K39" s="22">
        <f t="shared" si="1"/>
        <v>0</v>
      </c>
      <c r="L39" s="22">
        <f t="shared" si="2"/>
        <v>0</v>
      </c>
      <c r="M39" s="32"/>
    </row>
    <row r="40" spans="1:13" x14ac:dyDescent="0.15">
      <c r="A40" s="42"/>
      <c r="B40" s="12">
        <v>99</v>
      </c>
      <c r="C40" s="40" t="s">
        <v>35</v>
      </c>
      <c r="D40" s="40"/>
      <c r="E40" s="15">
        <f>VLOOKUP(C40,RA!B8:D70,3,0)</f>
        <v>17667.946599999999</v>
      </c>
      <c r="F40" s="25">
        <f>VLOOKUP(C40,RA!B8:I74,8,0)</f>
        <v>1147.8033</v>
      </c>
      <c r="G40" s="16">
        <f t="shared" si="0"/>
        <v>16520.1433</v>
      </c>
      <c r="H40" s="27">
        <f>RA!J40</f>
        <v>0</v>
      </c>
      <c r="I40" s="20">
        <f>VLOOKUP(B40,RMS!B:D,3,FALSE)</f>
        <v>17667.9468270176</v>
      </c>
      <c r="J40" s="21">
        <f>VLOOKUP(B40,RMS!B:E,4,FALSE)</f>
        <v>16520.1433212314</v>
      </c>
      <c r="K40" s="22">
        <f t="shared" si="1"/>
        <v>-2.2701760099153034E-4</v>
      </c>
      <c r="L40" s="22">
        <f t="shared" si="2"/>
        <v>-2.1231400751275942E-5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46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47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21698058.263700001</v>
      </c>
      <c r="E7" s="66">
        <v>22465793.2665</v>
      </c>
      <c r="F7" s="67">
        <v>96.582649035835303</v>
      </c>
      <c r="G7" s="66">
        <v>24583259.7817</v>
      </c>
      <c r="H7" s="67">
        <v>-11.7364480692173</v>
      </c>
      <c r="I7" s="66">
        <v>1588531.8765</v>
      </c>
      <c r="J7" s="67">
        <v>7.32107849096134</v>
      </c>
      <c r="K7" s="66">
        <v>1188224.0046000001</v>
      </c>
      <c r="L7" s="67">
        <v>4.8334680394360197</v>
      </c>
      <c r="M7" s="67">
        <v>0.336895964355441</v>
      </c>
      <c r="N7" s="66">
        <v>392737087.91540003</v>
      </c>
      <c r="O7" s="66">
        <v>6405708996.3684998</v>
      </c>
      <c r="P7" s="66">
        <v>1158171</v>
      </c>
      <c r="Q7" s="66">
        <v>1163246</v>
      </c>
      <c r="R7" s="67">
        <v>-0.43627917052798698</v>
      </c>
      <c r="S7" s="66">
        <v>18.734762192888599</v>
      </c>
      <c r="T7" s="66">
        <v>19.083431985753698</v>
      </c>
      <c r="U7" s="68">
        <v>-1.8610847005967699</v>
      </c>
      <c r="V7" s="56"/>
      <c r="W7" s="56"/>
    </row>
    <row r="8" spans="1:23" ht="14.25" thickBot="1" x14ac:dyDescent="0.2">
      <c r="A8" s="53">
        <v>42295</v>
      </c>
      <c r="B8" s="43" t="s">
        <v>6</v>
      </c>
      <c r="C8" s="44"/>
      <c r="D8" s="69">
        <v>759886.90789999999</v>
      </c>
      <c r="E8" s="69">
        <v>838202.21920000005</v>
      </c>
      <c r="F8" s="70">
        <v>90.6567520932185</v>
      </c>
      <c r="G8" s="69">
        <v>1175012.1949</v>
      </c>
      <c r="H8" s="70">
        <v>-35.329444988043697</v>
      </c>
      <c r="I8" s="69">
        <v>120183.3027</v>
      </c>
      <c r="J8" s="70">
        <v>15.8159459586078</v>
      </c>
      <c r="K8" s="69">
        <v>-36414.063699999999</v>
      </c>
      <c r="L8" s="70">
        <v>-3.09903708727883</v>
      </c>
      <c r="M8" s="70">
        <v>-4.30046390016064</v>
      </c>
      <c r="N8" s="69">
        <v>13019737.2927</v>
      </c>
      <c r="O8" s="69">
        <v>228977082.05680001</v>
      </c>
      <c r="P8" s="69">
        <v>30568</v>
      </c>
      <c r="Q8" s="69">
        <v>30463</v>
      </c>
      <c r="R8" s="70">
        <v>0.34468043199946702</v>
      </c>
      <c r="S8" s="69">
        <v>24.858901724025099</v>
      </c>
      <c r="T8" s="69">
        <v>25.8719302727899</v>
      </c>
      <c r="U8" s="71">
        <v>-4.0751138566422203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126443.58319999999</v>
      </c>
      <c r="E9" s="69">
        <v>146374.32329999999</v>
      </c>
      <c r="F9" s="70">
        <v>86.383718366266194</v>
      </c>
      <c r="G9" s="69">
        <v>268899.81420000002</v>
      </c>
      <c r="H9" s="70">
        <v>-52.977437497983999</v>
      </c>
      <c r="I9" s="69">
        <v>27826.198400000001</v>
      </c>
      <c r="J9" s="70">
        <v>22.0068094368904</v>
      </c>
      <c r="K9" s="69">
        <v>37621.339099999997</v>
      </c>
      <c r="L9" s="70">
        <v>13.9908386370317</v>
      </c>
      <c r="M9" s="70">
        <v>-0.26036129851635198</v>
      </c>
      <c r="N9" s="69">
        <v>2056883.8030000001</v>
      </c>
      <c r="O9" s="69">
        <v>37573508.6417</v>
      </c>
      <c r="P9" s="69">
        <v>7425</v>
      </c>
      <c r="Q9" s="69">
        <v>7699</v>
      </c>
      <c r="R9" s="70">
        <v>-3.5589037537342598</v>
      </c>
      <c r="S9" s="69">
        <v>17.029438814814799</v>
      </c>
      <c r="T9" s="69">
        <v>17.568822548382901</v>
      </c>
      <c r="U9" s="71">
        <v>-3.1673605891161598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173418.3542</v>
      </c>
      <c r="E10" s="69">
        <v>194669.25779999999</v>
      </c>
      <c r="F10" s="70">
        <v>89.083585235716697</v>
      </c>
      <c r="G10" s="69">
        <v>185762.37160000001</v>
      </c>
      <c r="H10" s="70">
        <v>-6.6450580349933599</v>
      </c>
      <c r="I10" s="69">
        <v>43954.031199999998</v>
      </c>
      <c r="J10" s="70">
        <v>25.345662748770302</v>
      </c>
      <c r="K10" s="69">
        <v>45921.751900000003</v>
      </c>
      <c r="L10" s="70">
        <v>24.7206963953296</v>
      </c>
      <c r="M10" s="70">
        <v>-4.2849425785953001E-2</v>
      </c>
      <c r="N10" s="69">
        <v>2729139.5329</v>
      </c>
      <c r="O10" s="69">
        <v>57747487.291199997</v>
      </c>
      <c r="P10" s="69">
        <v>111056</v>
      </c>
      <c r="Q10" s="69">
        <v>109153</v>
      </c>
      <c r="R10" s="70">
        <v>1.7434243676307499</v>
      </c>
      <c r="S10" s="69">
        <v>1.5615397114969001</v>
      </c>
      <c r="T10" s="69">
        <v>1.7437246562165001</v>
      </c>
      <c r="U10" s="71">
        <v>-11.667006825267199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53026.897900000004</v>
      </c>
      <c r="E11" s="69">
        <v>67771.847899999993</v>
      </c>
      <c r="F11" s="70">
        <v>78.2432522398434</v>
      </c>
      <c r="G11" s="69">
        <v>103717.23789999999</v>
      </c>
      <c r="H11" s="70">
        <v>-48.873592303792002</v>
      </c>
      <c r="I11" s="69">
        <v>11528.0087</v>
      </c>
      <c r="J11" s="70">
        <v>21.739926634478799</v>
      </c>
      <c r="K11" s="69">
        <v>12928.0381</v>
      </c>
      <c r="L11" s="70">
        <v>12.464695707057601</v>
      </c>
      <c r="M11" s="70">
        <v>-0.108294034189147</v>
      </c>
      <c r="N11" s="69">
        <v>853760.20609999995</v>
      </c>
      <c r="O11" s="69">
        <v>18748887.776500002</v>
      </c>
      <c r="P11" s="69">
        <v>2761</v>
      </c>
      <c r="Q11" s="69">
        <v>2654</v>
      </c>
      <c r="R11" s="70">
        <v>4.0316503391107696</v>
      </c>
      <c r="S11" s="69">
        <v>19.205685584933001</v>
      </c>
      <c r="T11" s="69">
        <v>18.7230379804069</v>
      </c>
      <c r="U11" s="71">
        <v>2.5130454332997001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157872.65090000001</v>
      </c>
      <c r="E12" s="69">
        <v>313517.2586</v>
      </c>
      <c r="F12" s="70">
        <v>50.355330231252502</v>
      </c>
      <c r="G12" s="69">
        <v>330935.45289999997</v>
      </c>
      <c r="H12" s="70">
        <v>-52.295032304168103</v>
      </c>
      <c r="I12" s="69">
        <v>30738.585999999999</v>
      </c>
      <c r="J12" s="70">
        <v>19.470494620040601</v>
      </c>
      <c r="K12" s="69">
        <v>43067.6253</v>
      </c>
      <c r="L12" s="70">
        <v>13.013904954152499</v>
      </c>
      <c r="M12" s="70">
        <v>-0.28627163011934198</v>
      </c>
      <c r="N12" s="69">
        <v>4328325.4143000003</v>
      </c>
      <c r="O12" s="69">
        <v>68418830.105199993</v>
      </c>
      <c r="P12" s="69">
        <v>1523</v>
      </c>
      <c r="Q12" s="69">
        <v>1509</v>
      </c>
      <c r="R12" s="70">
        <v>0.92776673293570899</v>
      </c>
      <c r="S12" s="69">
        <v>103.658995994747</v>
      </c>
      <c r="T12" s="69">
        <v>101.797025115971</v>
      </c>
      <c r="U12" s="71">
        <v>1.79624629865287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263902.87589999998</v>
      </c>
      <c r="E13" s="69">
        <v>308947.13929999998</v>
      </c>
      <c r="F13" s="70">
        <v>85.420074287769907</v>
      </c>
      <c r="G13" s="69">
        <v>301599.7807</v>
      </c>
      <c r="H13" s="70">
        <v>-12.498982828338599</v>
      </c>
      <c r="I13" s="69">
        <v>69288.492100000003</v>
      </c>
      <c r="J13" s="70">
        <v>26.255300122706998</v>
      </c>
      <c r="K13" s="69">
        <v>81833.487099999998</v>
      </c>
      <c r="L13" s="70">
        <v>27.133138794089302</v>
      </c>
      <c r="M13" s="70">
        <v>-0.15329903984991</v>
      </c>
      <c r="N13" s="69">
        <v>5209331.7318000002</v>
      </c>
      <c r="O13" s="69">
        <v>104265552.3946</v>
      </c>
      <c r="P13" s="69">
        <v>10216</v>
      </c>
      <c r="Q13" s="69">
        <v>10261</v>
      </c>
      <c r="R13" s="70">
        <v>-0.438553747198134</v>
      </c>
      <c r="S13" s="69">
        <v>25.832309700469899</v>
      </c>
      <c r="T13" s="69">
        <v>26.3542036448689</v>
      </c>
      <c r="U13" s="71">
        <v>-2.0203146774350702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144920.22289999999</v>
      </c>
      <c r="E14" s="69">
        <v>185927.5569</v>
      </c>
      <c r="F14" s="70">
        <v>77.944456064651305</v>
      </c>
      <c r="G14" s="69">
        <v>173610.90710000001</v>
      </c>
      <c r="H14" s="70">
        <v>-16.525853518796598</v>
      </c>
      <c r="I14" s="69">
        <v>29551.3616</v>
      </c>
      <c r="J14" s="70">
        <v>20.391468498079401</v>
      </c>
      <c r="K14" s="69">
        <v>29709.143499999998</v>
      </c>
      <c r="L14" s="70">
        <v>17.112486764951601</v>
      </c>
      <c r="M14" s="70">
        <v>-5.3108868655200002E-3</v>
      </c>
      <c r="N14" s="69">
        <v>2948826.5997000001</v>
      </c>
      <c r="O14" s="69">
        <v>53784081.3979</v>
      </c>
      <c r="P14" s="69">
        <v>2511</v>
      </c>
      <c r="Q14" s="69">
        <v>2509</v>
      </c>
      <c r="R14" s="70">
        <v>7.9713033080918996E-2</v>
      </c>
      <c r="S14" s="69">
        <v>57.714146913580301</v>
      </c>
      <c r="T14" s="69">
        <v>59.338253527301703</v>
      </c>
      <c r="U14" s="71">
        <v>-2.8140528805759901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80952.477499999994</v>
      </c>
      <c r="E15" s="69">
        <v>109452.2732</v>
      </c>
      <c r="F15" s="70">
        <v>73.961440117444695</v>
      </c>
      <c r="G15" s="69">
        <v>173490.34770000001</v>
      </c>
      <c r="H15" s="70">
        <v>-53.338915638129201</v>
      </c>
      <c r="I15" s="69">
        <v>15401.996499999999</v>
      </c>
      <c r="J15" s="70">
        <v>19.0259729851999</v>
      </c>
      <c r="K15" s="69">
        <v>11167.7374</v>
      </c>
      <c r="L15" s="70">
        <v>6.4370943675271697</v>
      </c>
      <c r="M15" s="70">
        <v>0.37915102659917499</v>
      </c>
      <c r="N15" s="69">
        <v>1921434.1521000001</v>
      </c>
      <c r="O15" s="69">
        <v>41176454.5449</v>
      </c>
      <c r="P15" s="69">
        <v>2424</v>
      </c>
      <c r="Q15" s="69">
        <v>2543</v>
      </c>
      <c r="R15" s="70">
        <v>-4.6795123869445501</v>
      </c>
      <c r="S15" s="69">
        <v>33.396236592409203</v>
      </c>
      <c r="T15" s="69">
        <v>32.895769209595002</v>
      </c>
      <c r="U15" s="71">
        <v>1.4985741924227001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1828542.9410000001</v>
      </c>
      <c r="E16" s="69">
        <v>1181833.5051</v>
      </c>
      <c r="F16" s="70">
        <v>154.720858150428</v>
      </c>
      <c r="G16" s="69">
        <v>1182853.8637000001</v>
      </c>
      <c r="H16" s="70">
        <v>54.587392163582003</v>
      </c>
      <c r="I16" s="69">
        <v>-172447.61720000001</v>
      </c>
      <c r="J16" s="70">
        <v>-9.4308759905682802</v>
      </c>
      <c r="K16" s="69">
        <v>92330.789099999995</v>
      </c>
      <c r="L16" s="70">
        <v>7.8057646792636497</v>
      </c>
      <c r="M16" s="70">
        <v>-2.8677151888437602</v>
      </c>
      <c r="N16" s="69">
        <v>18804155.862</v>
      </c>
      <c r="O16" s="69">
        <v>322285556.46399999</v>
      </c>
      <c r="P16" s="69">
        <v>69027</v>
      </c>
      <c r="Q16" s="69">
        <v>66243</v>
      </c>
      <c r="R16" s="70">
        <v>4.2027082106788702</v>
      </c>
      <c r="S16" s="69">
        <v>26.490256580758299</v>
      </c>
      <c r="T16" s="69">
        <v>28.584052755762901</v>
      </c>
      <c r="U16" s="71">
        <v>-7.9040237629313603</v>
      </c>
      <c r="V16" s="56"/>
      <c r="W16" s="56"/>
    </row>
    <row r="17" spans="1:21" ht="12" thickBot="1" x14ac:dyDescent="0.2">
      <c r="A17" s="54"/>
      <c r="B17" s="43" t="s">
        <v>15</v>
      </c>
      <c r="C17" s="44"/>
      <c r="D17" s="69">
        <v>542792.77610000002</v>
      </c>
      <c r="E17" s="69">
        <v>835966.32949999999</v>
      </c>
      <c r="F17" s="70">
        <v>64.929980663772696</v>
      </c>
      <c r="G17" s="69">
        <v>741616.90289999999</v>
      </c>
      <c r="H17" s="70">
        <v>-26.809546279557999</v>
      </c>
      <c r="I17" s="69">
        <v>58402.222800000003</v>
      </c>
      <c r="J17" s="70">
        <v>10.759579967077601</v>
      </c>
      <c r="K17" s="69">
        <v>9691.7374999999993</v>
      </c>
      <c r="L17" s="70">
        <v>1.30683880883805</v>
      </c>
      <c r="M17" s="70">
        <v>5.0259806665213498</v>
      </c>
      <c r="N17" s="69">
        <v>14988758.444700001</v>
      </c>
      <c r="O17" s="69">
        <v>314995545.49720001</v>
      </c>
      <c r="P17" s="69">
        <v>10580</v>
      </c>
      <c r="Q17" s="69">
        <v>10763</v>
      </c>
      <c r="R17" s="70">
        <v>-1.7002694416055</v>
      </c>
      <c r="S17" s="69">
        <v>51.3036650378072</v>
      </c>
      <c r="T17" s="69">
        <v>70.807905054352901</v>
      </c>
      <c r="U17" s="71">
        <v>-38.0172449710414</v>
      </c>
    </row>
    <row r="18" spans="1:21" ht="12" thickBot="1" x14ac:dyDescent="0.2">
      <c r="A18" s="54"/>
      <c r="B18" s="43" t="s">
        <v>16</v>
      </c>
      <c r="C18" s="44"/>
      <c r="D18" s="69">
        <v>2352537.4915</v>
      </c>
      <c r="E18" s="69">
        <v>2204431.4224</v>
      </c>
      <c r="F18" s="70">
        <v>106.71856096747</v>
      </c>
      <c r="G18" s="69">
        <v>2084145.3160999999</v>
      </c>
      <c r="H18" s="70">
        <v>12.8778052723423</v>
      </c>
      <c r="I18" s="69">
        <v>101413.70510000001</v>
      </c>
      <c r="J18" s="70">
        <v>4.3108220577321203</v>
      </c>
      <c r="K18" s="69">
        <v>290821.51260000002</v>
      </c>
      <c r="L18" s="70">
        <v>13.9539940115215</v>
      </c>
      <c r="M18" s="70">
        <v>-0.65128540803827695</v>
      </c>
      <c r="N18" s="69">
        <v>32577818.107299998</v>
      </c>
      <c r="O18" s="69">
        <v>666109713.3599</v>
      </c>
      <c r="P18" s="69">
        <v>102295</v>
      </c>
      <c r="Q18" s="69">
        <v>101831</v>
      </c>
      <c r="R18" s="70">
        <v>0.45565692176252598</v>
      </c>
      <c r="S18" s="69">
        <v>22.997580443814499</v>
      </c>
      <c r="T18" s="69">
        <v>22.001694666653599</v>
      </c>
      <c r="U18" s="71">
        <v>4.3303937107381403</v>
      </c>
    </row>
    <row r="19" spans="1:21" ht="12" thickBot="1" x14ac:dyDescent="0.2">
      <c r="A19" s="54"/>
      <c r="B19" s="43" t="s">
        <v>17</v>
      </c>
      <c r="C19" s="44"/>
      <c r="D19" s="69">
        <v>615940.8223</v>
      </c>
      <c r="E19" s="69">
        <v>829823.3077</v>
      </c>
      <c r="F19" s="70">
        <v>74.225538929147106</v>
      </c>
      <c r="G19" s="69">
        <v>723732.54099999997</v>
      </c>
      <c r="H19" s="70">
        <v>-14.893861004379</v>
      </c>
      <c r="I19" s="69">
        <v>58765.620799999997</v>
      </c>
      <c r="J19" s="70">
        <v>9.5407900682019804</v>
      </c>
      <c r="K19" s="69">
        <v>56745.729800000001</v>
      </c>
      <c r="L19" s="70">
        <v>7.84070448478011</v>
      </c>
      <c r="M19" s="70">
        <v>3.5595471361794001E-2</v>
      </c>
      <c r="N19" s="69">
        <v>12595518.7896</v>
      </c>
      <c r="O19" s="69">
        <v>206866840.77790001</v>
      </c>
      <c r="P19" s="69">
        <v>16556</v>
      </c>
      <c r="Q19" s="69">
        <v>16269</v>
      </c>
      <c r="R19" s="70">
        <v>1.76409121642387</v>
      </c>
      <c r="S19" s="69">
        <v>37.203480448175902</v>
      </c>
      <c r="T19" s="69">
        <v>36.901524648103802</v>
      </c>
      <c r="U19" s="71">
        <v>0.81163320322342103</v>
      </c>
    </row>
    <row r="20" spans="1:21" ht="12" thickBot="1" x14ac:dyDescent="0.2">
      <c r="A20" s="54"/>
      <c r="B20" s="43" t="s">
        <v>18</v>
      </c>
      <c r="C20" s="44"/>
      <c r="D20" s="69">
        <v>1239969.673</v>
      </c>
      <c r="E20" s="69">
        <v>1240768.7304</v>
      </c>
      <c r="F20" s="70">
        <v>99.935599811598905</v>
      </c>
      <c r="G20" s="69">
        <v>1135785.1624</v>
      </c>
      <c r="H20" s="70">
        <v>9.1729064658540302</v>
      </c>
      <c r="I20" s="69">
        <v>98450.3</v>
      </c>
      <c r="J20" s="70">
        <v>7.93973450671644</v>
      </c>
      <c r="K20" s="69">
        <v>77795.144799999995</v>
      </c>
      <c r="L20" s="70">
        <v>6.8494595083116696</v>
      </c>
      <c r="M20" s="70">
        <v>0.265506996009859</v>
      </c>
      <c r="N20" s="69">
        <v>23670134.613899998</v>
      </c>
      <c r="O20" s="69">
        <v>347510101.10280001</v>
      </c>
      <c r="P20" s="69">
        <v>49473</v>
      </c>
      <c r="Q20" s="69">
        <v>50548</v>
      </c>
      <c r="R20" s="70">
        <v>-2.1266914615810801</v>
      </c>
      <c r="S20" s="69">
        <v>25.063563418430299</v>
      </c>
      <c r="T20" s="69">
        <v>27.306790227110898</v>
      </c>
      <c r="U20" s="71">
        <v>-8.9501511466285493</v>
      </c>
    </row>
    <row r="21" spans="1:21" ht="12" thickBot="1" x14ac:dyDescent="0.2">
      <c r="A21" s="54"/>
      <c r="B21" s="43" t="s">
        <v>19</v>
      </c>
      <c r="C21" s="44"/>
      <c r="D21" s="69">
        <v>388749.53200000001</v>
      </c>
      <c r="E21" s="69">
        <v>489993.5245</v>
      </c>
      <c r="F21" s="70">
        <v>79.337687655502904</v>
      </c>
      <c r="G21" s="69">
        <v>485114.30160000001</v>
      </c>
      <c r="H21" s="70">
        <v>-19.864343162461001</v>
      </c>
      <c r="I21" s="69">
        <v>46592.148099999999</v>
      </c>
      <c r="J21" s="70">
        <v>11.9851329107195</v>
      </c>
      <c r="K21" s="69">
        <v>-13653.132100000001</v>
      </c>
      <c r="L21" s="70">
        <v>-2.8144155006293099</v>
      </c>
      <c r="M21" s="70">
        <v>-4.41256114412018</v>
      </c>
      <c r="N21" s="69">
        <v>7212660.2136000004</v>
      </c>
      <c r="O21" s="69">
        <v>126182867.808</v>
      </c>
      <c r="P21" s="69">
        <v>35290</v>
      </c>
      <c r="Q21" s="69">
        <v>35364</v>
      </c>
      <c r="R21" s="70">
        <v>-0.20925234701957299</v>
      </c>
      <c r="S21" s="69">
        <v>11.015855256446599</v>
      </c>
      <c r="T21" s="69">
        <v>11.2281667995702</v>
      </c>
      <c r="U21" s="71">
        <v>-1.9273269136261799</v>
      </c>
    </row>
    <row r="22" spans="1:21" ht="12" thickBot="1" x14ac:dyDescent="0.2">
      <c r="A22" s="54"/>
      <c r="B22" s="43" t="s">
        <v>20</v>
      </c>
      <c r="C22" s="44"/>
      <c r="D22" s="69">
        <v>1502644.2827000001</v>
      </c>
      <c r="E22" s="69">
        <v>1539373.2738000001</v>
      </c>
      <c r="F22" s="70">
        <v>97.614029571311605</v>
      </c>
      <c r="G22" s="69">
        <v>1469248.7933</v>
      </c>
      <c r="H22" s="70">
        <v>2.2729635411163001</v>
      </c>
      <c r="I22" s="69">
        <v>186085.58619999999</v>
      </c>
      <c r="J22" s="70">
        <v>12.383874769458799</v>
      </c>
      <c r="K22" s="69">
        <v>121267.9611</v>
      </c>
      <c r="L22" s="70">
        <v>8.2537390299723601</v>
      </c>
      <c r="M22" s="70">
        <v>0.53449917448970796</v>
      </c>
      <c r="N22" s="69">
        <v>23576549.02</v>
      </c>
      <c r="O22" s="69">
        <v>422234830.0255</v>
      </c>
      <c r="P22" s="69">
        <v>93159</v>
      </c>
      <c r="Q22" s="69">
        <v>93544</v>
      </c>
      <c r="R22" s="70">
        <v>-0.41157102539981499</v>
      </c>
      <c r="S22" s="69">
        <v>16.1298884992325</v>
      </c>
      <c r="T22" s="69">
        <v>16.010249710296801</v>
      </c>
      <c r="U22" s="71">
        <v>0.74172111568800303</v>
      </c>
    </row>
    <row r="23" spans="1:21" ht="12" thickBot="1" x14ac:dyDescent="0.2">
      <c r="A23" s="54"/>
      <c r="B23" s="43" t="s">
        <v>21</v>
      </c>
      <c r="C23" s="44"/>
      <c r="D23" s="69">
        <v>3460088.4682</v>
      </c>
      <c r="E23" s="69">
        <v>4014027.9208</v>
      </c>
      <c r="F23" s="70">
        <v>86.199910326244094</v>
      </c>
      <c r="G23" s="69">
        <v>5381563.8799000001</v>
      </c>
      <c r="H23" s="70">
        <v>-35.704777543878301</v>
      </c>
      <c r="I23" s="69">
        <v>414530.24410000001</v>
      </c>
      <c r="J23" s="70">
        <v>11.9803365697076</v>
      </c>
      <c r="K23" s="69">
        <v>-264827.63429999998</v>
      </c>
      <c r="L23" s="70">
        <v>-4.9210162735245797</v>
      </c>
      <c r="M23" s="70">
        <v>-2.5652831895572299</v>
      </c>
      <c r="N23" s="69">
        <v>60825947.839000002</v>
      </c>
      <c r="O23" s="69">
        <v>926616049.12100005</v>
      </c>
      <c r="P23" s="69">
        <v>109294</v>
      </c>
      <c r="Q23" s="69">
        <v>105185</v>
      </c>
      <c r="R23" s="70">
        <v>3.9064505395256099</v>
      </c>
      <c r="S23" s="69">
        <v>31.6585399765769</v>
      </c>
      <c r="T23" s="69">
        <v>32.307147589485197</v>
      </c>
      <c r="U23" s="71">
        <v>-2.0487603451964</v>
      </c>
    </row>
    <row r="24" spans="1:21" ht="12" thickBot="1" x14ac:dyDescent="0.2">
      <c r="A24" s="54"/>
      <c r="B24" s="43" t="s">
        <v>22</v>
      </c>
      <c r="C24" s="44"/>
      <c r="D24" s="69">
        <v>295489.94880000001</v>
      </c>
      <c r="E24" s="69">
        <v>360264.3897</v>
      </c>
      <c r="F24" s="70">
        <v>82.020304323183595</v>
      </c>
      <c r="G24" s="69">
        <v>329530.429</v>
      </c>
      <c r="H24" s="70">
        <v>-10.329996019882</v>
      </c>
      <c r="I24" s="69">
        <v>45146.306199999999</v>
      </c>
      <c r="J24" s="70">
        <v>15.2784574850486</v>
      </c>
      <c r="K24" s="69">
        <v>47526.660900000003</v>
      </c>
      <c r="L24" s="70">
        <v>14.4225408998572</v>
      </c>
      <c r="M24" s="70">
        <v>-5.0084618925963997E-2</v>
      </c>
      <c r="N24" s="69">
        <v>5148918.5062999995</v>
      </c>
      <c r="O24" s="69">
        <v>86097170.641000003</v>
      </c>
      <c r="P24" s="69">
        <v>29262</v>
      </c>
      <c r="Q24" s="69">
        <v>29576</v>
      </c>
      <c r="R24" s="70">
        <v>-1.0616716256424099</v>
      </c>
      <c r="S24" s="69">
        <v>10.098077670699199</v>
      </c>
      <c r="T24" s="69">
        <v>10.2567822694076</v>
      </c>
      <c r="U24" s="71">
        <v>-1.57163178858216</v>
      </c>
    </row>
    <row r="25" spans="1:21" ht="12" thickBot="1" x14ac:dyDescent="0.2">
      <c r="A25" s="54"/>
      <c r="B25" s="43" t="s">
        <v>23</v>
      </c>
      <c r="C25" s="44"/>
      <c r="D25" s="69">
        <v>368782.87709999998</v>
      </c>
      <c r="E25" s="69">
        <v>350158.48590000003</v>
      </c>
      <c r="F25" s="70">
        <v>105.31884616536701</v>
      </c>
      <c r="G25" s="69">
        <v>356775.81510000001</v>
      </c>
      <c r="H25" s="70">
        <v>3.3654360782931798</v>
      </c>
      <c r="I25" s="69">
        <v>27329.538400000001</v>
      </c>
      <c r="J25" s="70">
        <v>7.4107395155955897</v>
      </c>
      <c r="K25" s="69">
        <v>30373.733199999999</v>
      </c>
      <c r="L25" s="70">
        <v>8.5133946625520593</v>
      </c>
      <c r="M25" s="70">
        <v>-0.10022458483964</v>
      </c>
      <c r="N25" s="69">
        <v>6145101.2829999998</v>
      </c>
      <c r="O25" s="69">
        <v>94637323.384200007</v>
      </c>
      <c r="P25" s="69">
        <v>22890</v>
      </c>
      <c r="Q25" s="69">
        <v>24337</v>
      </c>
      <c r="R25" s="70">
        <v>-5.9456794181698696</v>
      </c>
      <c r="S25" s="69">
        <v>16.1110911795544</v>
      </c>
      <c r="T25" s="69">
        <v>15.949561885195401</v>
      </c>
      <c r="U25" s="71">
        <v>1.0025968605031199</v>
      </c>
    </row>
    <row r="26" spans="1:21" ht="12" thickBot="1" x14ac:dyDescent="0.2">
      <c r="A26" s="54"/>
      <c r="B26" s="43" t="s">
        <v>24</v>
      </c>
      <c r="C26" s="44"/>
      <c r="D26" s="69">
        <v>917535.86730000004</v>
      </c>
      <c r="E26" s="69">
        <v>662689.53500000003</v>
      </c>
      <c r="F26" s="70">
        <v>138.45636890885899</v>
      </c>
      <c r="G26" s="69">
        <v>657053.92070000002</v>
      </c>
      <c r="H26" s="70">
        <v>39.643922423062698</v>
      </c>
      <c r="I26" s="69">
        <v>37137.842199999999</v>
      </c>
      <c r="J26" s="70">
        <v>4.0475629916554903</v>
      </c>
      <c r="K26" s="69">
        <v>120617.9607</v>
      </c>
      <c r="L26" s="70">
        <v>18.357391516893799</v>
      </c>
      <c r="M26" s="70">
        <v>-0.69210354756064096</v>
      </c>
      <c r="N26" s="69">
        <v>10408161.3696</v>
      </c>
      <c r="O26" s="69">
        <v>193486063.80160001</v>
      </c>
      <c r="P26" s="69">
        <v>48195</v>
      </c>
      <c r="Q26" s="69">
        <v>49170</v>
      </c>
      <c r="R26" s="70">
        <v>-1.9829164124466101</v>
      </c>
      <c r="S26" s="69">
        <v>19.037988739495798</v>
      </c>
      <c r="T26" s="69">
        <v>14.4555316270083</v>
      </c>
      <c r="U26" s="71">
        <v>24.070069455292799</v>
      </c>
    </row>
    <row r="27" spans="1:21" ht="12" thickBot="1" x14ac:dyDescent="0.2">
      <c r="A27" s="54"/>
      <c r="B27" s="43" t="s">
        <v>25</v>
      </c>
      <c r="C27" s="44"/>
      <c r="D27" s="69">
        <v>253966.57430000001</v>
      </c>
      <c r="E27" s="69">
        <v>306163.18449999997</v>
      </c>
      <c r="F27" s="70">
        <v>82.951375984267003</v>
      </c>
      <c r="G27" s="69">
        <v>286172.0147</v>
      </c>
      <c r="H27" s="70">
        <v>-11.253874853472899</v>
      </c>
      <c r="I27" s="69">
        <v>65102.197200000002</v>
      </c>
      <c r="J27" s="70">
        <v>25.6341596839817</v>
      </c>
      <c r="K27" s="69">
        <v>83714.633900000001</v>
      </c>
      <c r="L27" s="70">
        <v>29.253256642778201</v>
      </c>
      <c r="M27" s="70">
        <v>-0.22233193687776501</v>
      </c>
      <c r="N27" s="69">
        <v>4026503.1091999998</v>
      </c>
      <c r="O27" s="69">
        <v>78400885.004199997</v>
      </c>
      <c r="P27" s="69">
        <v>34950</v>
      </c>
      <c r="Q27" s="69">
        <v>34832</v>
      </c>
      <c r="R27" s="70">
        <v>0.338768948093704</v>
      </c>
      <c r="S27" s="69">
        <v>7.2665686494992903</v>
      </c>
      <c r="T27" s="69">
        <v>7.1762979788700001</v>
      </c>
      <c r="U27" s="71">
        <v>1.2422736917995201</v>
      </c>
    </row>
    <row r="28" spans="1:21" ht="12" thickBot="1" x14ac:dyDescent="0.2">
      <c r="A28" s="54"/>
      <c r="B28" s="43" t="s">
        <v>26</v>
      </c>
      <c r="C28" s="44"/>
      <c r="D28" s="69">
        <v>1411849.6047</v>
      </c>
      <c r="E28" s="69">
        <v>1272222.1735</v>
      </c>
      <c r="F28" s="70">
        <v>110.97508234869601</v>
      </c>
      <c r="G28" s="69">
        <v>1214381.4813000001</v>
      </c>
      <c r="H28" s="70">
        <v>16.260798310973001</v>
      </c>
      <c r="I28" s="69">
        <v>-13661.645399999999</v>
      </c>
      <c r="J28" s="70">
        <v>-0.96764169175816195</v>
      </c>
      <c r="K28" s="69">
        <v>59242.689100000003</v>
      </c>
      <c r="L28" s="70">
        <v>4.8784249440777403</v>
      </c>
      <c r="M28" s="70">
        <v>-1.2306047481561699</v>
      </c>
      <c r="N28" s="69">
        <v>20021636.9001</v>
      </c>
      <c r="O28" s="69">
        <v>281360131.48479998</v>
      </c>
      <c r="P28" s="69">
        <v>57019</v>
      </c>
      <c r="Q28" s="69">
        <v>59605</v>
      </c>
      <c r="R28" s="70">
        <v>-4.3385622011576297</v>
      </c>
      <c r="S28" s="69">
        <v>24.761037631315901</v>
      </c>
      <c r="T28" s="69">
        <v>25.630371183625499</v>
      </c>
      <c r="U28" s="71">
        <v>-3.5108930621315801</v>
      </c>
    </row>
    <row r="29" spans="1:21" ht="12" thickBot="1" x14ac:dyDescent="0.2">
      <c r="A29" s="54"/>
      <c r="B29" s="43" t="s">
        <v>27</v>
      </c>
      <c r="C29" s="44"/>
      <c r="D29" s="69">
        <v>767683.21219999995</v>
      </c>
      <c r="E29" s="69">
        <v>725896.87800000003</v>
      </c>
      <c r="F29" s="70">
        <v>105.756511078423</v>
      </c>
      <c r="G29" s="69">
        <v>693436.63390000002</v>
      </c>
      <c r="H29" s="70">
        <v>10.707045845332001</v>
      </c>
      <c r="I29" s="69">
        <v>97486.276800000007</v>
      </c>
      <c r="J29" s="70">
        <v>12.698763663286</v>
      </c>
      <c r="K29" s="69">
        <v>101849.6716</v>
      </c>
      <c r="L29" s="70">
        <v>14.687668147438499</v>
      </c>
      <c r="M29" s="70">
        <v>-4.2841520561171999E-2</v>
      </c>
      <c r="N29" s="69">
        <v>13647104.864800001</v>
      </c>
      <c r="O29" s="69">
        <v>204541094.303</v>
      </c>
      <c r="P29" s="69">
        <v>121360</v>
      </c>
      <c r="Q29" s="69">
        <v>126101</v>
      </c>
      <c r="R29" s="70">
        <v>-3.7596846971871698</v>
      </c>
      <c r="S29" s="69">
        <v>6.3256691842452204</v>
      </c>
      <c r="T29" s="69">
        <v>6.35615903759685</v>
      </c>
      <c r="U29" s="71">
        <v>-0.48200202166065298</v>
      </c>
    </row>
    <row r="30" spans="1:21" ht="12" thickBot="1" x14ac:dyDescent="0.2">
      <c r="A30" s="54"/>
      <c r="B30" s="43" t="s">
        <v>28</v>
      </c>
      <c r="C30" s="44"/>
      <c r="D30" s="69">
        <v>1331577.4454999999</v>
      </c>
      <c r="E30" s="69">
        <v>1702906.0353000001</v>
      </c>
      <c r="F30" s="70">
        <v>78.194416949460006</v>
      </c>
      <c r="G30" s="69">
        <v>1624858.0628</v>
      </c>
      <c r="H30" s="70">
        <v>-18.049614548769298</v>
      </c>
      <c r="I30" s="69">
        <v>137831.9008</v>
      </c>
      <c r="J30" s="70">
        <v>10.3510239878121</v>
      </c>
      <c r="K30" s="69">
        <v>164274.55410000001</v>
      </c>
      <c r="L30" s="70">
        <v>10.1100864045268</v>
      </c>
      <c r="M30" s="70">
        <v>-0.160966215643498</v>
      </c>
      <c r="N30" s="69">
        <v>19881818.793400001</v>
      </c>
      <c r="O30" s="69">
        <v>369577199.26499999</v>
      </c>
      <c r="P30" s="69">
        <v>107319</v>
      </c>
      <c r="Q30" s="69">
        <v>108421</v>
      </c>
      <c r="R30" s="70">
        <v>-1.0164082603923501</v>
      </c>
      <c r="S30" s="69">
        <v>12.4076579683001</v>
      </c>
      <c r="T30" s="69">
        <v>11.906135778124201</v>
      </c>
      <c r="U30" s="71">
        <v>4.0420375179366701</v>
      </c>
    </row>
    <row r="31" spans="1:21" ht="12" thickBot="1" x14ac:dyDescent="0.2">
      <c r="A31" s="54"/>
      <c r="B31" s="43" t="s">
        <v>29</v>
      </c>
      <c r="C31" s="44"/>
      <c r="D31" s="69">
        <v>1132969.0034</v>
      </c>
      <c r="E31" s="69">
        <v>1234476.4077000001</v>
      </c>
      <c r="F31" s="70">
        <v>91.777290868675095</v>
      </c>
      <c r="G31" s="69">
        <v>1524647.2985</v>
      </c>
      <c r="H31" s="70">
        <v>-25.689764149737901</v>
      </c>
      <c r="I31" s="69">
        <v>15948.278399999999</v>
      </c>
      <c r="J31" s="70">
        <v>1.4076535502859999</v>
      </c>
      <c r="K31" s="69">
        <v>-39550.962699999996</v>
      </c>
      <c r="L31" s="70">
        <v>-2.5941057147388502</v>
      </c>
      <c r="M31" s="70">
        <v>-1.4032336335519799</v>
      </c>
      <c r="N31" s="69">
        <v>24671005.629099999</v>
      </c>
      <c r="O31" s="69">
        <v>353743102.48509997</v>
      </c>
      <c r="P31" s="69">
        <v>37555</v>
      </c>
      <c r="Q31" s="69">
        <v>37766</v>
      </c>
      <c r="R31" s="70">
        <v>-0.55870359582693696</v>
      </c>
      <c r="S31" s="69">
        <v>30.168259976035198</v>
      </c>
      <c r="T31" s="69">
        <v>30.2179894640682</v>
      </c>
      <c r="U31" s="71">
        <v>-0.16484042524349199</v>
      </c>
    </row>
    <row r="32" spans="1:21" ht="12" thickBot="1" x14ac:dyDescent="0.2">
      <c r="A32" s="54"/>
      <c r="B32" s="43" t="s">
        <v>30</v>
      </c>
      <c r="C32" s="44"/>
      <c r="D32" s="69">
        <v>110697.2375</v>
      </c>
      <c r="E32" s="69">
        <v>155559.00349999999</v>
      </c>
      <c r="F32" s="70">
        <v>71.1609325139448</v>
      </c>
      <c r="G32" s="69">
        <v>135907.87150000001</v>
      </c>
      <c r="H32" s="70">
        <v>-18.549796801136701</v>
      </c>
      <c r="I32" s="69">
        <v>27513.935700000002</v>
      </c>
      <c r="J32" s="70">
        <v>24.855124049504902</v>
      </c>
      <c r="K32" s="69">
        <v>33518.750699999997</v>
      </c>
      <c r="L32" s="70">
        <v>24.6628472141145</v>
      </c>
      <c r="M32" s="70">
        <v>-0.17914793584475699</v>
      </c>
      <c r="N32" s="69">
        <v>1820766.6026000001</v>
      </c>
      <c r="O32" s="69">
        <v>37139887.4309</v>
      </c>
      <c r="P32" s="69">
        <v>22834</v>
      </c>
      <c r="Q32" s="69">
        <v>22410</v>
      </c>
      <c r="R32" s="70">
        <v>1.8920124944221199</v>
      </c>
      <c r="S32" s="69">
        <v>4.8479126521853404</v>
      </c>
      <c r="T32" s="69">
        <v>4.7450620392681797</v>
      </c>
      <c r="U32" s="71">
        <v>2.1215442664956301</v>
      </c>
    </row>
    <row r="33" spans="1:21" ht="12" thickBot="1" x14ac:dyDescent="0.2">
      <c r="A33" s="54"/>
      <c r="B33" s="43" t="s">
        <v>31</v>
      </c>
      <c r="C33" s="44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69">
        <v>26.991199999999999</v>
      </c>
      <c r="O33" s="69">
        <v>248.30510000000001</v>
      </c>
      <c r="P33" s="72"/>
      <c r="Q33" s="69">
        <v>1</v>
      </c>
      <c r="R33" s="72"/>
      <c r="S33" s="72"/>
      <c r="T33" s="69">
        <v>6.9912000000000001</v>
      </c>
      <c r="U33" s="73"/>
    </row>
    <row r="34" spans="1:21" ht="12" thickBot="1" x14ac:dyDescent="0.2">
      <c r="A34" s="54"/>
      <c r="B34" s="43" t="s">
        <v>70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</v>
      </c>
      <c r="P34" s="72"/>
      <c r="Q34" s="72"/>
      <c r="R34" s="72"/>
      <c r="S34" s="72"/>
      <c r="T34" s="72"/>
      <c r="U34" s="73"/>
    </row>
    <row r="35" spans="1:21" ht="12" thickBot="1" x14ac:dyDescent="0.2">
      <c r="A35" s="54"/>
      <c r="B35" s="43" t="s">
        <v>32</v>
      </c>
      <c r="C35" s="44"/>
      <c r="D35" s="69">
        <v>277354.42609999998</v>
      </c>
      <c r="E35" s="69">
        <v>249877.07670000001</v>
      </c>
      <c r="F35" s="70">
        <v>110.996346588843</v>
      </c>
      <c r="G35" s="69">
        <v>276336.40490000002</v>
      </c>
      <c r="H35" s="70">
        <v>0.36839923439271299</v>
      </c>
      <c r="I35" s="69">
        <v>8111.7638999999999</v>
      </c>
      <c r="J35" s="70">
        <v>2.9246924284075799</v>
      </c>
      <c r="K35" s="69">
        <v>9334.6473999999998</v>
      </c>
      <c r="L35" s="70">
        <v>3.3780013181317901</v>
      </c>
      <c r="M35" s="70">
        <v>-0.13100478760451101</v>
      </c>
      <c r="N35" s="69">
        <v>3798893.4232999999</v>
      </c>
      <c r="O35" s="69">
        <v>55826774.432400003</v>
      </c>
      <c r="P35" s="69">
        <v>20079</v>
      </c>
      <c r="Q35" s="69">
        <v>21778</v>
      </c>
      <c r="R35" s="70">
        <v>-7.8014510056019803</v>
      </c>
      <c r="S35" s="69">
        <v>13.8131593256636</v>
      </c>
      <c r="T35" s="69">
        <v>13.813975759941201</v>
      </c>
      <c r="U35" s="71">
        <v>-5.9105542645750001E-3</v>
      </c>
    </row>
    <row r="36" spans="1:21" ht="12" customHeight="1" thickBot="1" x14ac:dyDescent="0.2">
      <c r="A36" s="54"/>
      <c r="B36" s="43" t="s">
        <v>69</v>
      </c>
      <c r="C36" s="44"/>
      <c r="D36" s="69">
        <v>73753.009999999995</v>
      </c>
      <c r="E36" s="72"/>
      <c r="F36" s="72"/>
      <c r="G36" s="72"/>
      <c r="H36" s="72"/>
      <c r="I36" s="69">
        <v>3126.3</v>
      </c>
      <c r="J36" s="70">
        <v>4.2388778437652901</v>
      </c>
      <c r="K36" s="72"/>
      <c r="L36" s="72"/>
      <c r="M36" s="72"/>
      <c r="N36" s="69">
        <v>3324683.46</v>
      </c>
      <c r="O36" s="69">
        <v>25201375.02</v>
      </c>
      <c r="P36" s="69">
        <v>54</v>
      </c>
      <c r="Q36" s="69">
        <v>59</v>
      </c>
      <c r="R36" s="70">
        <v>-8.4745762711864394</v>
      </c>
      <c r="S36" s="69">
        <v>1365.79648148148</v>
      </c>
      <c r="T36" s="69">
        <v>1440.1137288135601</v>
      </c>
      <c r="U36" s="71">
        <v>-5.4413119626334003</v>
      </c>
    </row>
    <row r="37" spans="1:21" ht="12" thickBot="1" x14ac:dyDescent="0.2">
      <c r="A37" s="54"/>
      <c r="B37" s="43" t="s">
        <v>36</v>
      </c>
      <c r="C37" s="44"/>
      <c r="D37" s="69">
        <v>180246.24</v>
      </c>
      <c r="E37" s="69">
        <v>183085.5747</v>
      </c>
      <c r="F37" s="70">
        <v>98.449176181874293</v>
      </c>
      <c r="G37" s="69">
        <v>379657.4</v>
      </c>
      <c r="H37" s="70">
        <v>-52.523975563231502</v>
      </c>
      <c r="I37" s="69">
        <v>-28452.55</v>
      </c>
      <c r="J37" s="70">
        <v>-15.7853778253571</v>
      </c>
      <c r="K37" s="69">
        <v>-47018.98</v>
      </c>
      <c r="L37" s="70">
        <v>-12.3845814673967</v>
      </c>
      <c r="M37" s="70">
        <v>-0.39487096487418499</v>
      </c>
      <c r="N37" s="69">
        <v>13748796.17</v>
      </c>
      <c r="O37" s="69">
        <v>145252792.93000001</v>
      </c>
      <c r="P37" s="69">
        <v>89</v>
      </c>
      <c r="Q37" s="69">
        <v>104</v>
      </c>
      <c r="R37" s="70">
        <v>-14.4230769230769</v>
      </c>
      <c r="S37" s="69">
        <v>2025.2386516853901</v>
      </c>
      <c r="T37" s="69">
        <v>2058.1695192307702</v>
      </c>
      <c r="U37" s="71">
        <v>-1.6260240499543801</v>
      </c>
    </row>
    <row r="38" spans="1:21" ht="12" thickBot="1" x14ac:dyDescent="0.2">
      <c r="A38" s="54"/>
      <c r="B38" s="43" t="s">
        <v>37</v>
      </c>
      <c r="C38" s="44"/>
      <c r="D38" s="69">
        <v>57341.89</v>
      </c>
      <c r="E38" s="69">
        <v>106227.03569999999</v>
      </c>
      <c r="F38" s="70">
        <v>53.980504701215203</v>
      </c>
      <c r="G38" s="69">
        <v>47013.7</v>
      </c>
      <c r="H38" s="70">
        <v>21.968468765487501</v>
      </c>
      <c r="I38" s="69">
        <v>-610.26</v>
      </c>
      <c r="J38" s="70">
        <v>-1.0642481438961999</v>
      </c>
      <c r="K38" s="69">
        <v>-3278.8</v>
      </c>
      <c r="L38" s="70">
        <v>-6.9741373259283996</v>
      </c>
      <c r="M38" s="70">
        <v>-0.81387702818104202</v>
      </c>
      <c r="N38" s="69">
        <v>7135834.5999999996</v>
      </c>
      <c r="O38" s="69">
        <v>132465826.09999999</v>
      </c>
      <c r="P38" s="69">
        <v>32</v>
      </c>
      <c r="Q38" s="69">
        <v>54</v>
      </c>
      <c r="R38" s="70">
        <v>-40.740740740740797</v>
      </c>
      <c r="S38" s="69">
        <v>1791.9340625</v>
      </c>
      <c r="T38" s="69">
        <v>1812.3937037037001</v>
      </c>
      <c r="U38" s="71">
        <v>-1.14176306103359</v>
      </c>
    </row>
    <row r="39" spans="1:21" ht="12" thickBot="1" x14ac:dyDescent="0.2">
      <c r="A39" s="54"/>
      <c r="B39" s="43" t="s">
        <v>38</v>
      </c>
      <c r="C39" s="44"/>
      <c r="D39" s="69">
        <v>94558.22</v>
      </c>
      <c r="E39" s="69">
        <v>108453.1933</v>
      </c>
      <c r="F39" s="70">
        <v>87.1880459420276</v>
      </c>
      <c r="G39" s="69">
        <v>147655.64000000001</v>
      </c>
      <c r="H39" s="70">
        <v>-35.960306020142603</v>
      </c>
      <c r="I39" s="69">
        <v>-10385.94</v>
      </c>
      <c r="J39" s="70">
        <v>-10.983645842741099</v>
      </c>
      <c r="K39" s="69">
        <v>-19831.689999999999</v>
      </c>
      <c r="L39" s="70">
        <v>-13.4310413066511</v>
      </c>
      <c r="M39" s="70">
        <v>-0.47629576702741899</v>
      </c>
      <c r="N39" s="69">
        <v>8434244.8499999996</v>
      </c>
      <c r="O39" s="69">
        <v>98432638.280000001</v>
      </c>
      <c r="P39" s="69">
        <v>74</v>
      </c>
      <c r="Q39" s="69">
        <v>113</v>
      </c>
      <c r="R39" s="70">
        <v>-34.513274336283203</v>
      </c>
      <c r="S39" s="69">
        <v>1277.8137837837801</v>
      </c>
      <c r="T39" s="69">
        <v>1925.7785840708</v>
      </c>
      <c r="U39" s="71">
        <v>-50.708859812757602</v>
      </c>
    </row>
    <row r="40" spans="1:21" ht="12" thickBot="1" x14ac:dyDescent="0.2">
      <c r="A40" s="54"/>
      <c r="B40" s="43" t="s">
        <v>72</v>
      </c>
      <c r="C40" s="44"/>
      <c r="D40" s="72"/>
      <c r="E40" s="72"/>
      <c r="F40" s="72"/>
      <c r="G40" s="69">
        <v>18.71</v>
      </c>
      <c r="H40" s="72"/>
      <c r="I40" s="72"/>
      <c r="J40" s="72"/>
      <c r="K40" s="69">
        <v>11.97</v>
      </c>
      <c r="L40" s="70">
        <v>63.976483164083398</v>
      </c>
      <c r="M40" s="72"/>
      <c r="N40" s="69">
        <v>46.25</v>
      </c>
      <c r="O40" s="69">
        <v>4242.18</v>
      </c>
      <c r="P40" s="72"/>
      <c r="Q40" s="69">
        <v>5</v>
      </c>
      <c r="R40" s="72"/>
      <c r="S40" s="72"/>
      <c r="T40" s="69">
        <v>0.96399999999999997</v>
      </c>
      <c r="U40" s="73"/>
    </row>
    <row r="41" spans="1:21" ht="12" customHeight="1" thickBot="1" x14ac:dyDescent="0.2">
      <c r="A41" s="54"/>
      <c r="B41" s="43" t="s">
        <v>33</v>
      </c>
      <c r="C41" s="44"/>
      <c r="D41" s="69">
        <v>138106.8377</v>
      </c>
      <c r="E41" s="69">
        <v>110722.76420000001</v>
      </c>
      <c r="F41" s="70">
        <v>124.732107889337</v>
      </c>
      <c r="G41" s="69">
        <v>309218.54739999998</v>
      </c>
      <c r="H41" s="70">
        <v>-55.336819585615899</v>
      </c>
      <c r="I41" s="69">
        <v>9519.8608999999997</v>
      </c>
      <c r="J41" s="70">
        <v>6.8931133740672097</v>
      </c>
      <c r="K41" s="69">
        <v>20968.6996</v>
      </c>
      <c r="L41" s="70">
        <v>6.7811907714821604</v>
      </c>
      <c r="M41" s="70">
        <v>-0.54599660057126298</v>
      </c>
      <c r="N41" s="69">
        <v>3753995.7203000002</v>
      </c>
      <c r="O41" s="69">
        <v>59034557.504500002</v>
      </c>
      <c r="P41" s="69">
        <v>251</v>
      </c>
      <c r="Q41" s="69">
        <v>268</v>
      </c>
      <c r="R41" s="70">
        <v>-6.3432835820895503</v>
      </c>
      <c r="S41" s="69">
        <v>550.22644501991999</v>
      </c>
      <c r="T41" s="69">
        <v>571.36751865671602</v>
      </c>
      <c r="U41" s="71">
        <v>-3.8422496461489799</v>
      </c>
    </row>
    <row r="42" spans="1:21" ht="12" thickBot="1" x14ac:dyDescent="0.2">
      <c r="A42" s="54"/>
      <c r="B42" s="43" t="s">
        <v>34</v>
      </c>
      <c r="C42" s="44"/>
      <c r="D42" s="69">
        <v>354747.70529999997</v>
      </c>
      <c r="E42" s="69">
        <v>343763.93170000002</v>
      </c>
      <c r="F42" s="70">
        <v>103.19515009782501</v>
      </c>
      <c r="G42" s="69">
        <v>399251.49400000001</v>
      </c>
      <c r="H42" s="70">
        <v>-11.146805802560101</v>
      </c>
      <c r="I42" s="69">
        <v>25631.391</v>
      </c>
      <c r="J42" s="70">
        <v>7.2252450451580099</v>
      </c>
      <c r="K42" s="69">
        <v>28923.928899999999</v>
      </c>
      <c r="L42" s="70">
        <v>7.2445386766667896</v>
      </c>
      <c r="M42" s="70">
        <v>-0.113834393362791</v>
      </c>
      <c r="N42" s="69">
        <v>8089185.9557999996</v>
      </c>
      <c r="O42" s="69">
        <v>145466002.6961</v>
      </c>
      <c r="P42" s="69">
        <v>1847</v>
      </c>
      <c r="Q42" s="69">
        <v>1884</v>
      </c>
      <c r="R42" s="70">
        <v>-1.96390658174098</v>
      </c>
      <c r="S42" s="69">
        <v>192.066976340011</v>
      </c>
      <c r="T42" s="69">
        <v>194.42575456475601</v>
      </c>
      <c r="U42" s="71">
        <v>-1.2281019203266501</v>
      </c>
    </row>
    <row r="43" spans="1:21" ht="12" thickBot="1" x14ac:dyDescent="0.2">
      <c r="A43" s="54"/>
      <c r="B43" s="43" t="s">
        <v>39</v>
      </c>
      <c r="C43" s="44"/>
      <c r="D43" s="69">
        <v>131048.73</v>
      </c>
      <c r="E43" s="69">
        <v>76190.224799999996</v>
      </c>
      <c r="F43" s="70">
        <v>172.002025645684</v>
      </c>
      <c r="G43" s="69">
        <v>175201.8</v>
      </c>
      <c r="H43" s="70">
        <v>-25.201265055495998</v>
      </c>
      <c r="I43" s="69">
        <v>-12045.37</v>
      </c>
      <c r="J43" s="70">
        <v>-9.1915198262508895</v>
      </c>
      <c r="K43" s="69">
        <v>-12620.24</v>
      </c>
      <c r="L43" s="70">
        <v>-7.2032593272443597</v>
      </c>
      <c r="M43" s="70">
        <v>-4.5551431668494E-2</v>
      </c>
      <c r="N43" s="69">
        <v>7824257.6200000001</v>
      </c>
      <c r="O43" s="69">
        <v>66974980.579999998</v>
      </c>
      <c r="P43" s="69">
        <v>104</v>
      </c>
      <c r="Q43" s="69">
        <v>138</v>
      </c>
      <c r="R43" s="70">
        <v>-24.6376811594203</v>
      </c>
      <c r="S43" s="69">
        <v>1260.08394230769</v>
      </c>
      <c r="T43" s="69">
        <v>1242.4501449275399</v>
      </c>
      <c r="U43" s="71">
        <v>1.3994144983596799</v>
      </c>
    </row>
    <row r="44" spans="1:21" ht="12" thickBot="1" x14ac:dyDescent="0.2">
      <c r="A44" s="54"/>
      <c r="B44" s="43" t="s">
        <v>40</v>
      </c>
      <c r="C44" s="44"/>
      <c r="D44" s="69">
        <v>90991.53</v>
      </c>
      <c r="E44" s="69">
        <v>16057.481900000001</v>
      </c>
      <c r="F44" s="70">
        <v>566.66126461584201</v>
      </c>
      <c r="G44" s="69">
        <v>98193.24</v>
      </c>
      <c r="H44" s="70">
        <v>-7.3342217855322804</v>
      </c>
      <c r="I44" s="69">
        <v>12390.06</v>
      </c>
      <c r="J44" s="70">
        <v>13.616717951659901</v>
      </c>
      <c r="K44" s="69">
        <v>13357.82</v>
      </c>
      <c r="L44" s="70">
        <v>13.603604484382</v>
      </c>
      <c r="M44" s="70">
        <v>-7.2448947507901998E-2</v>
      </c>
      <c r="N44" s="69">
        <v>3051653.6</v>
      </c>
      <c r="O44" s="69">
        <v>26482335.989999998</v>
      </c>
      <c r="P44" s="69">
        <v>72</v>
      </c>
      <c r="Q44" s="69">
        <v>60</v>
      </c>
      <c r="R44" s="70">
        <v>20</v>
      </c>
      <c r="S44" s="69">
        <v>1263.77125</v>
      </c>
      <c r="T44" s="69">
        <v>1023.91766666667</v>
      </c>
      <c r="U44" s="71">
        <v>18.9791928985039</v>
      </c>
    </row>
    <row r="45" spans="1:21" ht="12" thickBot="1" x14ac:dyDescent="0.2">
      <c r="A45" s="55"/>
      <c r="B45" s="43" t="s">
        <v>35</v>
      </c>
      <c r="C45" s="44"/>
      <c r="D45" s="74">
        <v>17667.946599999999</v>
      </c>
      <c r="E45" s="75"/>
      <c r="F45" s="75"/>
      <c r="G45" s="74">
        <v>10860.45</v>
      </c>
      <c r="H45" s="76">
        <v>62.681533453954501</v>
      </c>
      <c r="I45" s="74">
        <v>1147.8033</v>
      </c>
      <c r="J45" s="76">
        <v>6.4965291439130803</v>
      </c>
      <c r="K45" s="74">
        <v>801.79</v>
      </c>
      <c r="L45" s="76">
        <v>7.3826590979195199</v>
      </c>
      <c r="M45" s="76">
        <v>0.43155102957133401</v>
      </c>
      <c r="N45" s="74">
        <v>485470.59399999998</v>
      </c>
      <c r="O45" s="74">
        <v>8090975.1854999997</v>
      </c>
      <c r="P45" s="74">
        <v>27</v>
      </c>
      <c r="Q45" s="74">
        <v>26</v>
      </c>
      <c r="R45" s="76">
        <v>3.8461538461538498</v>
      </c>
      <c r="S45" s="74">
        <v>654.36839259259295</v>
      </c>
      <c r="T45" s="74">
        <v>826.70050000000003</v>
      </c>
      <c r="U45" s="77">
        <v>-26.3356404982569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19:C19"/>
    <mergeCell ref="B20:C20"/>
    <mergeCell ref="B21:C21"/>
    <mergeCell ref="B22:C22"/>
    <mergeCell ref="B23:C23"/>
    <mergeCell ref="B30:C30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G39" sqref="G39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x14ac:dyDescent="0.15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 x14ac:dyDescent="0.15">
      <c r="A2" s="37">
        <v>1</v>
      </c>
      <c r="B2" s="37">
        <v>12</v>
      </c>
      <c r="C2" s="37">
        <v>79426</v>
      </c>
      <c r="D2" s="37">
        <v>759887.87417777802</v>
      </c>
      <c r="E2" s="37">
        <v>639703.62615042704</v>
      </c>
      <c r="F2" s="37">
        <v>120184.24802735</v>
      </c>
      <c r="G2" s="37">
        <v>639703.62615042704</v>
      </c>
      <c r="H2" s="37">
        <v>0.15816050250491701</v>
      </c>
    </row>
    <row r="3" spans="1:8" x14ac:dyDescent="0.15">
      <c r="A3" s="37">
        <v>2</v>
      </c>
      <c r="B3" s="37">
        <v>13</v>
      </c>
      <c r="C3" s="37">
        <v>14440</v>
      </c>
      <c r="D3" s="37">
        <v>126443.66616094099</v>
      </c>
      <c r="E3" s="37">
        <v>98617.404789705804</v>
      </c>
      <c r="F3" s="37">
        <v>27826.261371235199</v>
      </c>
      <c r="G3" s="37">
        <v>98617.404789705804</v>
      </c>
      <c r="H3" s="37">
        <v>0.220068447998155</v>
      </c>
    </row>
    <row r="4" spans="1:8" x14ac:dyDescent="0.15">
      <c r="A4" s="37">
        <v>3</v>
      </c>
      <c r="B4" s="37">
        <v>14</v>
      </c>
      <c r="C4" s="37">
        <v>141080</v>
      </c>
      <c r="D4" s="37">
        <v>173420.98529857001</v>
      </c>
      <c r="E4" s="37">
        <v>129464.323631625</v>
      </c>
      <c r="F4" s="37">
        <v>43956.6616669453</v>
      </c>
      <c r="G4" s="37">
        <v>129464.323631625</v>
      </c>
      <c r="H4" s="37">
        <v>0.253467950209528</v>
      </c>
    </row>
    <row r="5" spans="1:8" x14ac:dyDescent="0.15">
      <c r="A5" s="37">
        <v>4</v>
      </c>
      <c r="B5" s="37">
        <v>15</v>
      </c>
      <c r="C5" s="37">
        <v>3586</v>
      </c>
      <c r="D5" s="37">
        <v>53026.947098290599</v>
      </c>
      <c r="E5" s="37">
        <v>41498.889261538498</v>
      </c>
      <c r="F5" s="37">
        <v>11528.057836752099</v>
      </c>
      <c r="G5" s="37">
        <v>41498.889261538498</v>
      </c>
      <c r="H5" s="37">
        <v>0.217399991279599</v>
      </c>
    </row>
    <row r="6" spans="1:8" x14ac:dyDescent="0.15">
      <c r="A6" s="37">
        <v>5</v>
      </c>
      <c r="B6" s="37">
        <v>16</v>
      </c>
      <c r="C6" s="37">
        <v>2974</v>
      </c>
      <c r="D6" s="37">
        <v>157872.65476923101</v>
      </c>
      <c r="E6" s="37">
        <v>127134.059662393</v>
      </c>
      <c r="F6" s="37">
        <v>30738.595106837602</v>
      </c>
      <c r="G6" s="37">
        <v>127134.059662393</v>
      </c>
      <c r="H6" s="37">
        <v>0.19470499911317499</v>
      </c>
    </row>
    <row r="7" spans="1:8" x14ac:dyDescent="0.15">
      <c r="A7" s="37">
        <v>6</v>
      </c>
      <c r="B7" s="37">
        <v>17</v>
      </c>
      <c r="C7" s="37">
        <v>16935</v>
      </c>
      <c r="D7" s="37">
        <v>263903.11706324801</v>
      </c>
      <c r="E7" s="37">
        <v>194614.38167094</v>
      </c>
      <c r="F7" s="37">
        <v>69288.735392307703</v>
      </c>
      <c r="G7" s="37">
        <v>194614.38167094</v>
      </c>
      <c r="H7" s="37">
        <v>0.26255368319769301</v>
      </c>
    </row>
    <row r="8" spans="1:8" x14ac:dyDescent="0.15">
      <c r="A8" s="37">
        <v>7</v>
      </c>
      <c r="B8" s="37">
        <v>18</v>
      </c>
      <c r="C8" s="37">
        <v>66853</v>
      </c>
      <c r="D8" s="37">
        <v>144920.24361452999</v>
      </c>
      <c r="E8" s="37">
        <v>115368.86127094</v>
      </c>
      <c r="F8" s="37">
        <v>29551.382343589699</v>
      </c>
      <c r="G8" s="37">
        <v>115368.86127094</v>
      </c>
      <c r="H8" s="37">
        <v>0.20391479897172099</v>
      </c>
    </row>
    <row r="9" spans="1:8" x14ac:dyDescent="0.15">
      <c r="A9" s="37">
        <v>8</v>
      </c>
      <c r="B9" s="37">
        <v>19</v>
      </c>
      <c r="C9" s="37">
        <v>18768</v>
      </c>
      <c r="D9" s="37">
        <v>80952.541075213696</v>
      </c>
      <c r="E9" s="37">
        <v>65550.480983760703</v>
      </c>
      <c r="F9" s="37">
        <v>15402.060091453</v>
      </c>
      <c r="G9" s="37">
        <v>65550.480983760703</v>
      </c>
      <c r="H9" s="37">
        <v>0.19026036597347601</v>
      </c>
    </row>
    <row r="10" spans="1:8" x14ac:dyDescent="0.15">
      <c r="A10" s="37">
        <v>9</v>
      </c>
      <c r="B10" s="37">
        <v>21</v>
      </c>
      <c r="C10" s="37">
        <v>486920</v>
      </c>
      <c r="D10" s="37">
        <v>1828542.87334701</v>
      </c>
      <c r="E10" s="37">
        <v>2000990.5576564099</v>
      </c>
      <c r="F10" s="37">
        <v>-172447.68430940199</v>
      </c>
      <c r="G10" s="37">
        <v>2000990.5576564099</v>
      </c>
      <c r="H10" s="37">
        <v>-9.4308800095974393E-2</v>
      </c>
    </row>
    <row r="11" spans="1:8" x14ac:dyDescent="0.15">
      <c r="A11" s="37">
        <v>10</v>
      </c>
      <c r="B11" s="37">
        <v>22</v>
      </c>
      <c r="C11" s="37">
        <v>76616.698000000004</v>
      </c>
      <c r="D11" s="37">
        <v>542792.76763675199</v>
      </c>
      <c r="E11" s="37">
        <v>484390.55246068398</v>
      </c>
      <c r="F11" s="37">
        <v>58402.215176068399</v>
      </c>
      <c r="G11" s="37">
        <v>484390.55246068398</v>
      </c>
      <c r="H11" s="37">
        <v>0.107595787302664</v>
      </c>
    </row>
    <row r="12" spans="1:8" x14ac:dyDescent="0.15">
      <c r="A12" s="37">
        <v>11</v>
      </c>
      <c r="B12" s="37">
        <v>23</v>
      </c>
      <c r="C12" s="37">
        <v>319048.43400000001</v>
      </c>
      <c r="D12" s="37">
        <v>2352537.35618291</v>
      </c>
      <c r="E12" s="37">
        <v>2251123.76699145</v>
      </c>
      <c r="F12" s="37">
        <v>101413.58919145299</v>
      </c>
      <c r="G12" s="37">
        <v>2251123.76699145</v>
      </c>
      <c r="H12" s="37">
        <v>4.3108173787302098E-2</v>
      </c>
    </row>
    <row r="13" spans="1:8" x14ac:dyDescent="0.15">
      <c r="A13" s="37">
        <v>12</v>
      </c>
      <c r="B13" s="37">
        <v>24</v>
      </c>
      <c r="C13" s="37">
        <v>27288</v>
      </c>
      <c r="D13" s="37">
        <v>615940.86433418805</v>
      </c>
      <c r="E13" s="37">
        <v>557175.20409999997</v>
      </c>
      <c r="F13" s="37">
        <v>58765.660234187999</v>
      </c>
      <c r="G13" s="37">
        <v>557175.20409999997</v>
      </c>
      <c r="H13" s="37">
        <v>9.5407958193700598E-2</v>
      </c>
    </row>
    <row r="14" spans="1:8" x14ac:dyDescent="0.15">
      <c r="A14" s="37">
        <v>13</v>
      </c>
      <c r="B14" s="37">
        <v>25</v>
      </c>
      <c r="C14" s="37">
        <v>98647</v>
      </c>
      <c r="D14" s="37">
        <v>1239969.7466</v>
      </c>
      <c r="E14" s="37">
        <v>1141519.3729999999</v>
      </c>
      <c r="F14" s="37">
        <v>98450.373600000006</v>
      </c>
      <c r="G14" s="37">
        <v>1141519.3729999999</v>
      </c>
      <c r="H14" s="37">
        <v>7.9397399710719699E-2</v>
      </c>
    </row>
    <row r="15" spans="1:8" x14ac:dyDescent="0.15">
      <c r="A15" s="37">
        <v>14</v>
      </c>
      <c r="B15" s="37">
        <v>26</v>
      </c>
      <c r="C15" s="37">
        <v>69187</v>
      </c>
      <c r="D15" s="37">
        <v>388749.12639316201</v>
      </c>
      <c r="E15" s="37">
        <v>342157.38379487197</v>
      </c>
      <c r="F15" s="37">
        <v>46591.742598290599</v>
      </c>
      <c r="G15" s="37">
        <v>342157.38379487197</v>
      </c>
      <c r="H15" s="37">
        <v>0.119850411062197</v>
      </c>
    </row>
    <row r="16" spans="1:8" x14ac:dyDescent="0.15">
      <c r="A16" s="37">
        <v>15</v>
      </c>
      <c r="B16" s="37">
        <v>27</v>
      </c>
      <c r="C16" s="37">
        <v>209480.14600000001</v>
      </c>
      <c r="D16" s="37">
        <v>1502646.4478957299</v>
      </c>
      <c r="E16" s="37">
        <v>1316558.69934615</v>
      </c>
      <c r="F16" s="37">
        <v>186087.74854957301</v>
      </c>
      <c r="G16" s="37">
        <v>1316558.69934615</v>
      </c>
      <c r="H16" s="37">
        <v>0.123840008280169</v>
      </c>
    </row>
    <row r="17" spans="1:8" x14ac:dyDescent="0.15">
      <c r="A17" s="37">
        <v>16</v>
      </c>
      <c r="B17" s="37">
        <v>29</v>
      </c>
      <c r="C17" s="37">
        <v>257827</v>
      </c>
      <c r="D17" s="37">
        <v>3460091.1803068402</v>
      </c>
      <c r="E17" s="37">
        <v>3045558.26292906</v>
      </c>
      <c r="F17" s="37">
        <v>414532.91737777798</v>
      </c>
      <c r="G17" s="37">
        <v>3045558.26292906</v>
      </c>
      <c r="H17" s="37">
        <v>0.11980404439544801</v>
      </c>
    </row>
    <row r="18" spans="1:8" x14ac:dyDescent="0.15">
      <c r="A18" s="37">
        <v>17</v>
      </c>
      <c r="B18" s="37">
        <v>31</v>
      </c>
      <c r="C18" s="37">
        <v>32256.592000000001</v>
      </c>
      <c r="D18" s="37">
        <v>295489.98763397598</v>
      </c>
      <c r="E18" s="37">
        <v>250343.63335720601</v>
      </c>
      <c r="F18" s="37">
        <v>45146.354276770602</v>
      </c>
      <c r="G18" s="37">
        <v>250343.63335720601</v>
      </c>
      <c r="H18" s="37">
        <v>0.15278471747304501</v>
      </c>
    </row>
    <row r="19" spans="1:8" x14ac:dyDescent="0.15">
      <c r="A19" s="37">
        <v>18</v>
      </c>
      <c r="B19" s="37">
        <v>32</v>
      </c>
      <c r="C19" s="37">
        <v>24277.871999999999</v>
      </c>
      <c r="D19" s="37">
        <v>368782.89365424699</v>
      </c>
      <c r="E19" s="37">
        <v>341453.33632613102</v>
      </c>
      <c r="F19" s="37">
        <v>27329.5573281162</v>
      </c>
      <c r="G19" s="37">
        <v>341453.33632613102</v>
      </c>
      <c r="H19" s="37">
        <v>7.4107443155265004E-2</v>
      </c>
    </row>
    <row r="20" spans="1:8" x14ac:dyDescent="0.15">
      <c r="A20" s="37">
        <v>19</v>
      </c>
      <c r="B20" s="37">
        <v>33</v>
      </c>
      <c r="C20" s="37">
        <v>67565.428</v>
      </c>
      <c r="D20" s="37">
        <v>917535.55481937097</v>
      </c>
      <c r="E20" s="37">
        <v>880399.39102729002</v>
      </c>
      <c r="F20" s="37">
        <v>37136.163792080901</v>
      </c>
      <c r="G20" s="37">
        <v>880399.39102729002</v>
      </c>
      <c r="H20" s="37">
        <v>4.0473814444598397E-2</v>
      </c>
    </row>
    <row r="21" spans="1:8" x14ac:dyDescent="0.15">
      <c r="A21" s="37">
        <v>20</v>
      </c>
      <c r="B21" s="37">
        <v>34</v>
      </c>
      <c r="C21" s="37">
        <v>45326.358999999997</v>
      </c>
      <c r="D21" s="37">
        <v>253966.424486484</v>
      </c>
      <c r="E21" s="37">
        <v>188864.39713018201</v>
      </c>
      <c r="F21" s="37">
        <v>65102.027356302096</v>
      </c>
      <c r="G21" s="37">
        <v>188864.39713018201</v>
      </c>
      <c r="H21" s="37">
        <v>0.25634107929005701</v>
      </c>
    </row>
    <row r="22" spans="1:8" x14ac:dyDescent="0.15">
      <c r="A22" s="37">
        <v>21</v>
      </c>
      <c r="B22" s="37">
        <v>35</v>
      </c>
      <c r="C22" s="37">
        <v>54631.493000000002</v>
      </c>
      <c r="D22" s="37">
        <v>1411849.60465841</v>
      </c>
      <c r="E22" s="37">
        <v>1425511.25073521</v>
      </c>
      <c r="F22" s="37">
        <v>-13661.6460768039</v>
      </c>
      <c r="G22" s="37">
        <v>1425511.25073521</v>
      </c>
      <c r="H22" s="37">
        <v>-9.6764173972406203E-3</v>
      </c>
    </row>
    <row r="23" spans="1:8" x14ac:dyDescent="0.15">
      <c r="A23" s="37">
        <v>22</v>
      </c>
      <c r="B23" s="37">
        <v>36</v>
      </c>
      <c r="C23" s="37">
        <v>161026.76300000001</v>
      </c>
      <c r="D23" s="37">
        <v>767683.21781238902</v>
      </c>
      <c r="E23" s="37">
        <v>670196.95222749002</v>
      </c>
      <c r="F23" s="37">
        <v>97486.265584898894</v>
      </c>
      <c r="G23" s="37">
        <v>670196.95222749002</v>
      </c>
      <c r="H23" s="37">
        <v>0.126987621095454</v>
      </c>
    </row>
    <row r="24" spans="1:8" x14ac:dyDescent="0.15">
      <c r="A24" s="37">
        <v>23</v>
      </c>
      <c r="B24" s="37">
        <v>37</v>
      </c>
      <c r="C24" s="37">
        <v>213283.80600000001</v>
      </c>
      <c r="D24" s="37">
        <v>1331577.45837168</v>
      </c>
      <c r="E24" s="37">
        <v>1193745.59668914</v>
      </c>
      <c r="F24" s="37">
        <v>137831.861682538</v>
      </c>
      <c r="G24" s="37">
        <v>1193745.59668914</v>
      </c>
      <c r="H24" s="37">
        <v>0.103510209500757</v>
      </c>
    </row>
    <row r="25" spans="1:8" x14ac:dyDescent="0.15">
      <c r="A25" s="37">
        <v>24</v>
      </c>
      <c r="B25" s="37">
        <v>38</v>
      </c>
      <c r="C25" s="37">
        <v>239607.71799999999</v>
      </c>
      <c r="D25" s="37">
        <v>1132968.9600654901</v>
      </c>
      <c r="E25" s="37">
        <v>1117020.7062371699</v>
      </c>
      <c r="F25" s="37">
        <v>15948.2538283186</v>
      </c>
      <c r="G25" s="37">
        <v>1117020.7062371699</v>
      </c>
      <c r="H25" s="37">
        <v>1.4076514353400099E-2</v>
      </c>
    </row>
    <row r="26" spans="1:8" x14ac:dyDescent="0.15">
      <c r="A26" s="37">
        <v>25</v>
      </c>
      <c r="B26" s="37">
        <v>39</v>
      </c>
      <c r="C26" s="37">
        <v>65553.453999999998</v>
      </c>
      <c r="D26" s="37">
        <v>110697.136060805</v>
      </c>
      <c r="E26" s="37">
        <v>83183.301379609693</v>
      </c>
      <c r="F26" s="37">
        <v>27513.834681195</v>
      </c>
      <c r="G26" s="37">
        <v>83183.301379609693</v>
      </c>
      <c r="H26" s="37">
        <v>0.24855055568991399</v>
      </c>
    </row>
    <row r="27" spans="1:8" x14ac:dyDescent="0.15">
      <c r="A27" s="37">
        <v>26</v>
      </c>
      <c r="B27" s="37">
        <v>42</v>
      </c>
      <c r="C27" s="37">
        <v>19917.348999999998</v>
      </c>
      <c r="D27" s="37">
        <v>277354.42609999998</v>
      </c>
      <c r="E27" s="37">
        <v>269242.66279999999</v>
      </c>
      <c r="F27" s="37">
        <v>8111.7632999999996</v>
      </c>
      <c r="G27" s="37">
        <v>269242.66279999999</v>
      </c>
      <c r="H27" s="37">
        <v>2.9246922120778798E-2</v>
      </c>
    </row>
    <row r="28" spans="1:8" x14ac:dyDescent="0.15">
      <c r="A28" s="37">
        <v>27</v>
      </c>
      <c r="B28" s="37">
        <v>75</v>
      </c>
      <c r="C28" s="37">
        <v>247</v>
      </c>
      <c r="D28" s="37">
        <v>138106.837606838</v>
      </c>
      <c r="E28" s="37">
        <v>128586.978632479</v>
      </c>
      <c r="F28" s="37">
        <v>9519.8589743589691</v>
      </c>
      <c r="G28" s="37">
        <v>128586.978632479</v>
      </c>
      <c r="H28" s="37">
        <v>6.8931119844044902E-2</v>
      </c>
    </row>
    <row r="29" spans="1:8" x14ac:dyDescent="0.15">
      <c r="A29" s="37">
        <v>28</v>
      </c>
      <c r="B29" s="37">
        <v>76</v>
      </c>
      <c r="C29" s="37">
        <v>1889</v>
      </c>
      <c r="D29" s="37">
        <v>354747.69670598302</v>
      </c>
      <c r="E29" s="37">
        <v>329116.31878119701</v>
      </c>
      <c r="F29" s="37">
        <v>25631.377924786299</v>
      </c>
      <c r="G29" s="37">
        <v>329116.31878119701</v>
      </c>
      <c r="H29" s="37">
        <v>7.2252415344164406E-2</v>
      </c>
    </row>
    <row r="30" spans="1:8" x14ac:dyDescent="0.15">
      <c r="A30" s="37">
        <v>29</v>
      </c>
      <c r="B30" s="37">
        <v>99</v>
      </c>
      <c r="C30" s="37">
        <v>27</v>
      </c>
      <c r="D30" s="37">
        <v>17667.9468270176</v>
      </c>
      <c r="E30" s="37">
        <v>16520.1433212314</v>
      </c>
      <c r="F30" s="37">
        <v>1147.8035057862501</v>
      </c>
      <c r="G30" s="37">
        <v>16520.1433212314</v>
      </c>
      <c r="H30" s="37">
        <v>6.4965302251818E-2</v>
      </c>
    </row>
    <row r="31" spans="1:8" ht="14.25" x14ac:dyDescent="0.2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 x14ac:dyDescent="0.2">
      <c r="A32" s="30"/>
      <c r="B32" s="33">
        <v>70</v>
      </c>
      <c r="C32" s="34">
        <v>53</v>
      </c>
      <c r="D32" s="34">
        <v>73753.009999999995</v>
      </c>
      <c r="E32" s="34">
        <v>70626.710000000006</v>
      </c>
      <c r="F32" s="30"/>
      <c r="G32" s="30"/>
      <c r="H32" s="30"/>
    </row>
    <row r="33" spans="1:8" ht="14.25" x14ac:dyDescent="0.2">
      <c r="A33" s="30"/>
      <c r="B33" s="33">
        <v>71</v>
      </c>
      <c r="C33" s="34">
        <v>69</v>
      </c>
      <c r="D33" s="34">
        <v>180246.24</v>
      </c>
      <c r="E33" s="34">
        <v>208698.79</v>
      </c>
      <c r="F33" s="30"/>
      <c r="G33" s="30"/>
      <c r="H33" s="30"/>
    </row>
    <row r="34" spans="1:8" ht="14.25" x14ac:dyDescent="0.2">
      <c r="A34" s="30"/>
      <c r="B34" s="33">
        <v>72</v>
      </c>
      <c r="C34" s="34">
        <v>30</v>
      </c>
      <c r="D34" s="34">
        <v>57341.89</v>
      </c>
      <c r="E34" s="34">
        <v>57952.15</v>
      </c>
      <c r="F34" s="30"/>
      <c r="G34" s="30"/>
      <c r="H34" s="30"/>
    </row>
    <row r="35" spans="1:8" ht="14.25" x14ac:dyDescent="0.2">
      <c r="A35" s="30"/>
      <c r="B35" s="33">
        <v>73</v>
      </c>
      <c r="C35" s="34">
        <v>62</v>
      </c>
      <c r="D35" s="34">
        <v>94558.22</v>
      </c>
      <c r="E35" s="34">
        <v>104944.16</v>
      </c>
      <c r="F35" s="30"/>
      <c r="G35" s="30"/>
      <c r="H35" s="30"/>
    </row>
    <row r="36" spans="1:8" ht="14.25" x14ac:dyDescent="0.2">
      <c r="A36" s="30"/>
      <c r="B36" s="33">
        <v>77</v>
      </c>
      <c r="C36" s="34">
        <v>86</v>
      </c>
      <c r="D36" s="34">
        <v>131048.73</v>
      </c>
      <c r="E36" s="34">
        <v>143094.1</v>
      </c>
      <c r="F36" s="30"/>
      <c r="G36" s="30"/>
      <c r="H36" s="30"/>
    </row>
    <row r="37" spans="1:8" ht="14.25" x14ac:dyDescent="0.2">
      <c r="A37" s="30"/>
      <c r="B37" s="33">
        <v>78</v>
      </c>
      <c r="C37" s="34">
        <v>64</v>
      </c>
      <c r="D37" s="34">
        <v>90991.53</v>
      </c>
      <c r="E37" s="34">
        <v>78601.47</v>
      </c>
      <c r="F37" s="30"/>
      <c r="G37" s="30"/>
      <c r="H37" s="30"/>
    </row>
    <row r="38" spans="1:8" ht="14.25" x14ac:dyDescent="0.2">
      <c r="A38" s="30"/>
      <c r="B38" s="33">
        <v>74</v>
      </c>
      <c r="C38" s="34">
        <v>0</v>
      </c>
      <c r="D38" s="34">
        <v>0</v>
      </c>
      <c r="E38" s="34">
        <v>0</v>
      </c>
      <c r="F38" s="30"/>
      <c r="G38" s="30"/>
      <c r="H38" s="30"/>
    </row>
    <row r="39" spans="1:8" ht="14.25" x14ac:dyDescent="0.2">
      <c r="A39" s="30"/>
      <c r="B39" s="31"/>
      <c r="C39" s="30"/>
      <c r="D39" s="30"/>
      <c r="E39" s="30"/>
      <c r="F39" s="30"/>
      <c r="G39" s="30"/>
      <c r="H39" s="30"/>
    </row>
    <row r="40" spans="1:8" ht="14.25" x14ac:dyDescent="0.2">
      <c r="A40" s="30"/>
      <c r="B40" s="31"/>
      <c r="C40" s="30"/>
      <c r="D40" s="30"/>
      <c r="E40" s="30"/>
      <c r="F40" s="30"/>
      <c r="G40" s="30"/>
      <c r="H40" s="30"/>
    </row>
    <row r="41" spans="1:8" ht="14.25" x14ac:dyDescent="0.2">
      <c r="A41" s="30"/>
      <c r="B41" s="31"/>
      <c r="C41" s="30"/>
      <c r="D41" s="30"/>
      <c r="E41" s="30"/>
      <c r="F41" s="30"/>
      <c r="G41" s="30"/>
      <c r="H41" s="30"/>
    </row>
    <row r="42" spans="1:8" ht="14.25" x14ac:dyDescent="0.2">
      <c r="A42" s="30"/>
      <c r="B42" s="31"/>
      <c r="C42" s="31"/>
      <c r="D42" s="31"/>
      <c r="E42" s="31"/>
      <c r="F42" s="31"/>
      <c r="G42" s="31"/>
      <c r="H42" s="31"/>
    </row>
    <row r="43" spans="1:8" ht="14.25" x14ac:dyDescent="0.2">
      <c r="A43" s="30"/>
      <c r="B43" s="31"/>
      <c r="C43" s="31"/>
      <c r="D43" s="31"/>
      <c r="E43" s="31"/>
      <c r="F43" s="31"/>
      <c r="G43" s="31"/>
      <c r="H43" s="31"/>
    </row>
    <row r="44" spans="1:8" ht="14.25" x14ac:dyDescent="0.2">
      <c r="A44" s="30"/>
      <c r="B44" s="31"/>
      <c r="C44" s="30"/>
      <c r="D44" s="30"/>
      <c r="E44" s="30"/>
      <c r="F44" s="30"/>
      <c r="G44" s="30"/>
      <c r="H44" s="30"/>
    </row>
    <row r="45" spans="1:8" ht="14.25" x14ac:dyDescent="0.2">
      <c r="A45" s="30"/>
      <c r="B45" s="31"/>
      <c r="C45" s="30"/>
      <c r="D45" s="30"/>
      <c r="E45" s="30"/>
      <c r="F45" s="30"/>
      <c r="G45" s="30"/>
      <c r="H45" s="30"/>
    </row>
    <row r="46" spans="1:8" ht="14.25" x14ac:dyDescent="0.2">
      <c r="A46" s="30"/>
      <c r="B46" s="31"/>
      <c r="C46" s="30"/>
      <c r="D46" s="30"/>
      <c r="E46" s="30"/>
      <c r="F46" s="30"/>
      <c r="G46" s="30"/>
      <c r="H46" s="30"/>
    </row>
    <row r="47" spans="1:8" ht="14.25" x14ac:dyDescent="0.2">
      <c r="A47" s="30"/>
      <c r="B47" s="31"/>
      <c r="C47" s="30"/>
      <c r="D47" s="30"/>
      <c r="E47" s="30"/>
      <c r="F47" s="30"/>
      <c r="G47" s="30"/>
      <c r="H47" s="30"/>
    </row>
    <row r="48" spans="1:8" ht="14.25" x14ac:dyDescent="0.2">
      <c r="A48" s="30"/>
      <c r="B48" s="31"/>
      <c r="C48" s="30"/>
      <c r="D48" s="30"/>
      <c r="E48" s="30"/>
      <c r="F48" s="30"/>
      <c r="G48" s="30"/>
      <c r="H48" s="30"/>
    </row>
    <row r="49" spans="1:8" ht="14.25" x14ac:dyDescent="0.2">
      <c r="A49" s="30"/>
      <c r="B49" s="31"/>
      <c r="C49" s="30"/>
      <c r="D49" s="30"/>
      <c r="E49" s="30"/>
      <c r="F49" s="30"/>
      <c r="G49" s="30"/>
      <c r="H49" s="30"/>
    </row>
    <row r="50" spans="1:8" ht="14.25" x14ac:dyDescent="0.2">
      <c r="A50" s="30"/>
      <c r="B50" s="31"/>
      <c r="C50" s="30"/>
      <c r="D50" s="30"/>
      <c r="E50" s="30"/>
      <c r="F50" s="30"/>
      <c r="G50" s="30"/>
      <c r="H50" s="30"/>
    </row>
    <row r="51" spans="1:8" ht="14.25" x14ac:dyDescent="0.2">
      <c r="A51" s="30"/>
      <c r="B51" s="31"/>
      <c r="C51" s="30"/>
      <c r="D51" s="30"/>
      <c r="E51" s="30"/>
      <c r="F51" s="30"/>
      <c r="G51" s="30"/>
      <c r="H51" s="30"/>
    </row>
    <row r="52" spans="1:8" ht="14.25" x14ac:dyDescent="0.2">
      <c r="A52" s="30"/>
      <c r="B52" s="31"/>
      <c r="C52" s="30"/>
      <c r="D52" s="30"/>
      <c r="E52" s="30"/>
      <c r="F52" s="30"/>
      <c r="G52" s="30"/>
      <c r="H52" s="30"/>
    </row>
    <row r="53" spans="1:8" ht="14.25" x14ac:dyDescent="0.2">
      <c r="A53" s="30"/>
      <c r="B53" s="31"/>
      <c r="C53" s="30"/>
      <c r="D53" s="30"/>
      <c r="E53" s="30"/>
      <c r="F53" s="30"/>
      <c r="G53" s="30"/>
      <c r="H53" s="30"/>
    </row>
    <row r="54" spans="1:8" ht="14.25" x14ac:dyDescent="0.2">
      <c r="A54" s="30"/>
      <c r="B54" s="31"/>
      <c r="C54" s="30"/>
      <c r="D54" s="30"/>
      <c r="E54" s="30"/>
      <c r="F54" s="30"/>
      <c r="G54" s="30"/>
      <c r="H54" s="30"/>
    </row>
    <row r="55" spans="1:8" ht="14.25" x14ac:dyDescent="0.2">
      <c r="A55" s="30"/>
      <c r="B55" s="31"/>
      <c r="C55" s="30"/>
      <c r="D55" s="30"/>
      <c r="E55" s="30"/>
      <c r="F55" s="30"/>
      <c r="G55" s="30"/>
      <c r="H55" s="30"/>
    </row>
    <row r="56" spans="1:8" ht="14.25" x14ac:dyDescent="0.2">
      <c r="A56" s="30"/>
      <c r="B56" s="31"/>
      <c r="C56" s="30"/>
      <c r="D56" s="30"/>
      <c r="E56" s="30"/>
      <c r="F56" s="30"/>
      <c r="G56" s="30"/>
      <c r="H56" s="30"/>
    </row>
    <row r="57" spans="1:8" ht="14.25" x14ac:dyDescent="0.2">
      <c r="A57" s="30"/>
      <c r="B57" s="31"/>
      <c r="C57" s="30"/>
      <c r="D57" s="30"/>
      <c r="E57" s="30"/>
      <c r="F57" s="30"/>
      <c r="G57" s="30"/>
      <c r="H57" s="30"/>
    </row>
    <row r="58" spans="1:8" ht="14.25" x14ac:dyDescent="0.2">
      <c r="A58" s="30"/>
      <c r="B58" s="31"/>
      <c r="C58" s="30"/>
      <c r="D58" s="30"/>
      <c r="E58" s="30"/>
      <c r="F58" s="30"/>
      <c r="G58" s="30"/>
      <c r="H58" s="30"/>
    </row>
    <row r="59" spans="1:8" ht="14.25" x14ac:dyDescent="0.2">
      <c r="A59" s="30"/>
      <c r="B59" s="31"/>
      <c r="C59" s="30"/>
      <c r="D59" s="30"/>
      <c r="E59" s="30"/>
      <c r="F59" s="30"/>
      <c r="G59" s="30"/>
      <c r="H59" s="30"/>
    </row>
    <row r="60" spans="1:8" ht="14.25" x14ac:dyDescent="0.2">
      <c r="A60" s="30"/>
      <c r="B60" s="31"/>
      <c r="C60" s="30"/>
      <c r="D60" s="30"/>
      <c r="E60" s="30"/>
      <c r="F60" s="30"/>
      <c r="G60" s="30"/>
      <c r="H60" s="30"/>
    </row>
    <row r="61" spans="1:8" ht="14.25" x14ac:dyDescent="0.2">
      <c r="A61" s="30"/>
      <c r="B61" s="31"/>
      <c r="C61" s="30"/>
      <c r="D61" s="30"/>
      <c r="E61" s="30"/>
      <c r="F61" s="30"/>
      <c r="G61" s="30"/>
      <c r="H61" s="30"/>
    </row>
    <row r="62" spans="1:8" ht="14.25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2015-10-19T01:04:04Z</dcterms:modified>
</cp:coreProperties>
</file>