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<sst xmlns="http://schemas.openxmlformats.org/spreadsheetml/2006/main" count="117" uniqueCount="75">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</sst>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37" fillId="38" borderId="21">
      <alignment vertical="center"/>
    </xf>
    <xf numFmtId="0" fontId="56" fillId="0" borderId="0"/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20" fillId="0" borderId="0" xfId="0" applyFont="1">
      <alignment vertical="center"/>
    </xf>
    <xf numFmtId="1" fontId="55" fillId="0" borderId="0" xfId="0" applyNumberFormat="1" applyFont="1" applyAlignment="1"/>
    <xf numFmtId="0" fontId="55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56" fillId="0" borderId="0" xfId="110"/>
    <xf numFmtId="0" fontId="57" fillId="0" borderId="0" xfId="110" applyNumberFormat="1" applyFont="1"/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2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1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1" sqref="K31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1" t="s">
        <v>5</v>
      </c>
      <c r="B3" s="41"/>
      <c r="C3" s="41"/>
      <c r="D3" s="41"/>
      <c r="E3" s="15">
        <f>SUM(E4:E40)</f>
        <v>13776151.606399998</v>
      </c>
      <c r="F3" s="25">
        <f>RA!I7</f>
        <v>1588176.3086999999</v>
      </c>
      <c r="G3" s="16">
        <f>SUM(G4:G40)</f>
        <v>12187975.297700001</v>
      </c>
      <c r="H3" s="27">
        <f>RA!J7</f>
        <v>11.5284467975961</v>
      </c>
      <c r="I3" s="20">
        <f>SUM(I4:I40)</f>
        <v>13776156.821536303</v>
      </c>
      <c r="J3" s="21">
        <f>SUM(J4:J40)</f>
        <v>12187975.334550526</v>
      </c>
      <c r="K3" s="22">
        <f>E3-I3</f>
        <v>-5.2151363044977188</v>
      </c>
      <c r="L3" s="22">
        <f>G3-J3</f>
        <v>-3.6850525066256523E-2</v>
      </c>
    </row>
    <row r="4" spans="1:13" x14ac:dyDescent="0.15">
      <c r="A4" s="42">
        <f>RA!A8</f>
        <v>42297</v>
      </c>
      <c r="B4" s="12">
        <v>12</v>
      </c>
      <c r="C4" s="40" t="s">
        <v>6</v>
      </c>
      <c r="D4" s="40"/>
      <c r="E4" s="15">
        <f>VLOOKUP(C4,RA!B8:D36,3,0)</f>
        <v>508969.80609999999</v>
      </c>
      <c r="F4" s="25">
        <f>VLOOKUP(C4,RA!B8:I39,8,0)</f>
        <v>126889.8649</v>
      </c>
      <c r="G4" s="16">
        <f t="shared" ref="G4:G40" si="0">E4-F4</f>
        <v>382079.9412</v>
      </c>
      <c r="H4" s="27">
        <f>RA!J8</f>
        <v>24.930725433852</v>
      </c>
      <c r="I4" s="20">
        <f>VLOOKUP(B4,RMS!B:D,3,FALSE)</f>
        <v>508970.48906324798</v>
      </c>
      <c r="J4" s="21">
        <f>VLOOKUP(B4,RMS!B:E,4,FALSE)</f>
        <v>382079.95392991498</v>
      </c>
      <c r="K4" s="22">
        <f t="shared" ref="K4:K40" si="1">E4-I4</f>
        <v>-0.68296324799302965</v>
      </c>
      <c r="L4" s="22">
        <f t="shared" ref="L4:L40" si="2">G4-J4</f>
        <v>-1.2729914975352585E-2</v>
      </c>
    </row>
    <row r="5" spans="1:13" x14ac:dyDescent="0.15">
      <c r="A5" s="42"/>
      <c r="B5" s="12">
        <v>13</v>
      </c>
      <c r="C5" s="40" t="s">
        <v>7</v>
      </c>
      <c r="D5" s="40"/>
      <c r="E5" s="15">
        <f>VLOOKUP(C5,RA!B8:D37,3,0)</f>
        <v>62429.896800000002</v>
      </c>
      <c r="F5" s="25">
        <f>VLOOKUP(C5,RA!B9:I40,8,0)</f>
        <v>13675.9949</v>
      </c>
      <c r="G5" s="16">
        <f t="shared" si="0"/>
        <v>48753.901900000004</v>
      </c>
      <c r="H5" s="27">
        <f>RA!J9</f>
        <v>21.9061629139198</v>
      </c>
      <c r="I5" s="20">
        <f>VLOOKUP(B5,RMS!B:D,3,FALSE)</f>
        <v>62429.934512744898</v>
      </c>
      <c r="J5" s="21">
        <f>VLOOKUP(B5,RMS!B:E,4,FALSE)</f>
        <v>48753.899131986997</v>
      </c>
      <c r="K5" s="22">
        <f t="shared" si="1"/>
        <v>-3.7712744895543437E-2</v>
      </c>
      <c r="L5" s="22">
        <f t="shared" si="2"/>
        <v>2.7680130078806542E-3</v>
      </c>
      <c r="M5" s="32"/>
    </row>
    <row r="6" spans="1:13" x14ac:dyDescent="0.15">
      <c r="A6" s="42"/>
      <c r="B6" s="12">
        <v>14</v>
      </c>
      <c r="C6" s="40" t="s">
        <v>8</v>
      </c>
      <c r="D6" s="40"/>
      <c r="E6" s="15">
        <f>VLOOKUP(C6,RA!B10:D38,3,0)</f>
        <v>97104.798200000005</v>
      </c>
      <c r="F6" s="25">
        <f>VLOOKUP(C6,RA!B10:I41,8,0)</f>
        <v>25488.648399999998</v>
      </c>
      <c r="G6" s="16">
        <f t="shared" si="0"/>
        <v>71616.149800000014</v>
      </c>
      <c r="H6" s="27">
        <f>RA!J10</f>
        <v>26.248598290171799</v>
      </c>
      <c r="I6" s="20">
        <f>VLOOKUP(B6,RMS!B:D,3,FALSE)</f>
        <v>97106.653661735094</v>
      </c>
      <c r="J6" s="21">
        <f>VLOOKUP(B6,RMS!B:E,4,FALSE)</f>
        <v>71616.150558053298</v>
      </c>
      <c r="K6" s="22">
        <f>E6-I6</f>
        <v>-1.8554617350891931</v>
      </c>
      <c r="L6" s="22">
        <f t="shared" si="2"/>
        <v>-7.5805328378919512E-4</v>
      </c>
      <c r="M6" s="32"/>
    </row>
    <row r="7" spans="1:13" x14ac:dyDescent="0.15">
      <c r="A7" s="42"/>
      <c r="B7" s="12">
        <v>15</v>
      </c>
      <c r="C7" s="40" t="s">
        <v>9</v>
      </c>
      <c r="D7" s="40"/>
      <c r="E7" s="15">
        <f>VLOOKUP(C7,RA!B10:D39,3,0)</f>
        <v>36850.9424</v>
      </c>
      <c r="F7" s="25">
        <f>VLOOKUP(C7,RA!B11:I42,8,0)</f>
        <v>8033.4273999999996</v>
      </c>
      <c r="G7" s="16">
        <f t="shared" si="0"/>
        <v>28817.514999999999</v>
      </c>
      <c r="H7" s="27">
        <f>RA!J11</f>
        <v>21.799788219256001</v>
      </c>
      <c r="I7" s="20">
        <f>VLOOKUP(B7,RMS!B:D,3,FALSE)</f>
        <v>36850.973757264997</v>
      </c>
      <c r="J7" s="21">
        <f>VLOOKUP(B7,RMS!B:E,4,FALSE)</f>
        <v>28817.515018803399</v>
      </c>
      <c r="K7" s="22">
        <f t="shared" si="1"/>
        <v>-3.1357264997495804E-2</v>
      </c>
      <c r="L7" s="22">
        <f t="shared" si="2"/>
        <v>-1.8803399143507704E-5</v>
      </c>
      <c r="M7" s="32"/>
    </row>
    <row r="8" spans="1:13" x14ac:dyDescent="0.15">
      <c r="A8" s="42"/>
      <c r="B8" s="12">
        <v>16</v>
      </c>
      <c r="C8" s="40" t="s">
        <v>10</v>
      </c>
      <c r="D8" s="40"/>
      <c r="E8" s="15">
        <f>VLOOKUP(C8,RA!B12:D39,3,0)</f>
        <v>129271.0373</v>
      </c>
      <c r="F8" s="25">
        <f>VLOOKUP(C8,RA!B12:I43,8,0)</f>
        <v>26394.3685</v>
      </c>
      <c r="G8" s="16">
        <f t="shared" si="0"/>
        <v>102876.6688</v>
      </c>
      <c r="H8" s="27">
        <f>RA!J12</f>
        <v>20.4178515553692</v>
      </c>
      <c r="I8" s="20">
        <f>VLOOKUP(B8,RMS!B:D,3,FALSE)</f>
        <v>129271.030231624</v>
      </c>
      <c r="J8" s="21">
        <f>VLOOKUP(B8,RMS!B:E,4,FALSE)</f>
        <v>102876.668240171</v>
      </c>
      <c r="K8" s="22">
        <f t="shared" si="1"/>
        <v>7.0683759986422956E-3</v>
      </c>
      <c r="L8" s="22">
        <f t="shared" si="2"/>
        <v>5.5982900084927678E-4</v>
      </c>
      <c r="M8" s="32"/>
    </row>
    <row r="9" spans="1:13" x14ac:dyDescent="0.15">
      <c r="A9" s="42"/>
      <c r="B9" s="12">
        <v>17</v>
      </c>
      <c r="C9" s="40" t="s">
        <v>11</v>
      </c>
      <c r="D9" s="40"/>
      <c r="E9" s="15">
        <f>VLOOKUP(C9,RA!B12:D40,3,0)</f>
        <v>209398.1899</v>
      </c>
      <c r="F9" s="25">
        <f>VLOOKUP(C9,RA!B13:I44,8,0)</f>
        <v>51173.4182</v>
      </c>
      <c r="G9" s="16">
        <f t="shared" si="0"/>
        <v>158224.77169999998</v>
      </c>
      <c r="H9" s="27">
        <f>RA!J13</f>
        <v>24.438328824350599</v>
      </c>
      <c r="I9" s="20">
        <f>VLOOKUP(B9,RMS!B:D,3,FALSE)</f>
        <v>209398.35370085499</v>
      </c>
      <c r="J9" s="21">
        <f>VLOOKUP(B9,RMS!B:E,4,FALSE)</f>
        <v>158224.76948376099</v>
      </c>
      <c r="K9" s="22">
        <f t="shared" si="1"/>
        <v>-0.16380085499258712</v>
      </c>
      <c r="L9" s="22">
        <f t="shared" si="2"/>
        <v>2.2162389941513538E-3</v>
      </c>
      <c r="M9" s="32"/>
    </row>
    <row r="10" spans="1:13" x14ac:dyDescent="0.15">
      <c r="A10" s="42"/>
      <c r="B10" s="12">
        <v>18</v>
      </c>
      <c r="C10" s="40" t="s">
        <v>12</v>
      </c>
      <c r="D10" s="40"/>
      <c r="E10" s="15">
        <f>VLOOKUP(C10,RA!B14:D41,3,0)</f>
        <v>94745.410300000003</v>
      </c>
      <c r="F10" s="25">
        <f>VLOOKUP(C10,RA!B14:I45,8,0)</f>
        <v>19182.751499999998</v>
      </c>
      <c r="G10" s="16">
        <f t="shared" si="0"/>
        <v>75562.658800000005</v>
      </c>
      <c r="H10" s="27">
        <f>RA!J14</f>
        <v>20.2466287699426</v>
      </c>
      <c r="I10" s="20">
        <f>VLOOKUP(B10,RMS!B:D,3,FALSE)</f>
        <v>94745.426870085503</v>
      </c>
      <c r="J10" s="21">
        <f>VLOOKUP(B10,RMS!B:E,4,FALSE)</f>
        <v>75562.660767521404</v>
      </c>
      <c r="K10" s="22">
        <f t="shared" si="1"/>
        <v>-1.6570085499552079E-2</v>
      </c>
      <c r="L10" s="22">
        <f t="shared" si="2"/>
        <v>-1.9675213989103213E-3</v>
      </c>
      <c r="M10" s="32"/>
    </row>
    <row r="11" spans="1:13" x14ac:dyDescent="0.15">
      <c r="A11" s="42"/>
      <c r="B11" s="12">
        <v>19</v>
      </c>
      <c r="C11" s="40" t="s">
        <v>13</v>
      </c>
      <c r="D11" s="40"/>
      <c r="E11" s="15">
        <f>VLOOKUP(C11,RA!B14:D42,3,0)</f>
        <v>52234.577700000002</v>
      </c>
      <c r="F11" s="25">
        <f>VLOOKUP(C11,RA!B15:I46,8,0)</f>
        <v>10736.6893</v>
      </c>
      <c r="G11" s="16">
        <f t="shared" si="0"/>
        <v>41497.888400000003</v>
      </c>
      <c r="H11" s="27">
        <f>RA!J15</f>
        <v>20.554754671635799</v>
      </c>
      <c r="I11" s="20">
        <f>VLOOKUP(B11,RMS!B:D,3,FALSE)</f>
        <v>52234.611445299102</v>
      </c>
      <c r="J11" s="21">
        <f>VLOOKUP(B11,RMS!B:E,4,FALSE)</f>
        <v>41497.888107692299</v>
      </c>
      <c r="K11" s="22">
        <f t="shared" si="1"/>
        <v>-3.3745299100701232E-2</v>
      </c>
      <c r="L11" s="22">
        <f t="shared" si="2"/>
        <v>2.9230770451249555E-4</v>
      </c>
      <c r="M11" s="32"/>
    </row>
    <row r="12" spans="1:13" x14ac:dyDescent="0.15">
      <c r="A12" s="42"/>
      <c r="B12" s="12">
        <v>21</v>
      </c>
      <c r="C12" s="40" t="s">
        <v>14</v>
      </c>
      <c r="D12" s="40"/>
      <c r="E12" s="15">
        <f>VLOOKUP(C12,RA!B16:D43,3,0)</f>
        <v>682685.59180000005</v>
      </c>
      <c r="F12" s="25">
        <f>VLOOKUP(C12,RA!B16:I47,8,0)</f>
        <v>18904.302299999999</v>
      </c>
      <c r="G12" s="16">
        <f t="shared" si="0"/>
        <v>663781.28950000007</v>
      </c>
      <c r="H12" s="27">
        <f>RA!J16</f>
        <v>2.7691081410047098</v>
      </c>
      <c r="I12" s="20">
        <f>VLOOKUP(B12,RMS!B:D,3,FALSE)</f>
        <v>682685.23898547003</v>
      </c>
      <c r="J12" s="21">
        <f>VLOOKUP(B12,RMS!B:E,4,FALSE)</f>
        <v>663781.28931965795</v>
      </c>
      <c r="K12" s="22">
        <f t="shared" si="1"/>
        <v>0.35281453002244234</v>
      </c>
      <c r="L12" s="22">
        <f t="shared" si="2"/>
        <v>1.8034211825579405E-4</v>
      </c>
      <c r="M12" s="32"/>
    </row>
    <row r="13" spans="1:13" x14ac:dyDescent="0.15">
      <c r="A13" s="42"/>
      <c r="B13" s="12">
        <v>22</v>
      </c>
      <c r="C13" s="40" t="s">
        <v>15</v>
      </c>
      <c r="D13" s="40"/>
      <c r="E13" s="15">
        <f>VLOOKUP(C13,RA!B16:D44,3,0)</f>
        <v>420483.1532</v>
      </c>
      <c r="F13" s="25">
        <f>VLOOKUP(C13,RA!B17:I48,8,0)</f>
        <v>44535.912600000003</v>
      </c>
      <c r="G13" s="16">
        <f t="shared" si="0"/>
        <v>375947.24060000002</v>
      </c>
      <c r="H13" s="27">
        <f>RA!J17</f>
        <v>10.591604505690301</v>
      </c>
      <c r="I13" s="20">
        <f>VLOOKUP(B13,RMS!B:D,3,FALSE)</f>
        <v>420483.12062564102</v>
      </c>
      <c r="J13" s="21">
        <f>VLOOKUP(B13,RMS!B:E,4,FALSE)</f>
        <v>375947.240898291</v>
      </c>
      <c r="K13" s="22">
        <f t="shared" si="1"/>
        <v>3.2574358978308737E-2</v>
      </c>
      <c r="L13" s="22">
        <f t="shared" si="2"/>
        <v>-2.9829097911715508E-4</v>
      </c>
      <c r="M13" s="32"/>
    </row>
    <row r="14" spans="1:13" x14ac:dyDescent="0.15">
      <c r="A14" s="42"/>
      <c r="B14" s="12">
        <v>23</v>
      </c>
      <c r="C14" s="40" t="s">
        <v>16</v>
      </c>
      <c r="D14" s="40"/>
      <c r="E14" s="15">
        <f>VLOOKUP(C14,RA!B18:D45,3,0)</f>
        <v>1180802.6629999999</v>
      </c>
      <c r="F14" s="25">
        <f>VLOOKUP(C14,RA!B18:I49,8,0)</f>
        <v>184169.98809999999</v>
      </c>
      <c r="G14" s="16">
        <f t="shared" si="0"/>
        <v>996632.67489999998</v>
      </c>
      <c r="H14" s="27">
        <f>RA!J18</f>
        <v>15.597016662554701</v>
      </c>
      <c r="I14" s="20">
        <f>VLOOKUP(B14,RMS!B:D,3,FALSE)</f>
        <v>1180802.61593333</v>
      </c>
      <c r="J14" s="21">
        <f>VLOOKUP(B14,RMS!B:E,4,FALSE)</f>
        <v>996632.66741196602</v>
      </c>
      <c r="K14" s="22">
        <f t="shared" si="1"/>
        <v>4.7066669911146164E-2</v>
      </c>
      <c r="L14" s="22">
        <f t="shared" si="2"/>
        <v>7.4880339670926332E-3</v>
      </c>
      <c r="M14" s="32"/>
    </row>
    <row r="15" spans="1:13" x14ac:dyDescent="0.15">
      <c r="A15" s="42"/>
      <c r="B15" s="12">
        <v>24</v>
      </c>
      <c r="C15" s="40" t="s">
        <v>17</v>
      </c>
      <c r="D15" s="40"/>
      <c r="E15" s="15">
        <f>VLOOKUP(C15,RA!B18:D46,3,0)</f>
        <v>436343.92930000002</v>
      </c>
      <c r="F15" s="25">
        <f>VLOOKUP(C15,RA!B19:I50,8,0)</f>
        <v>45418.028599999998</v>
      </c>
      <c r="G15" s="16">
        <f t="shared" si="0"/>
        <v>390925.9007</v>
      </c>
      <c r="H15" s="27">
        <f>RA!J19</f>
        <v>10.4087683018442</v>
      </c>
      <c r="I15" s="20">
        <f>VLOOKUP(B15,RMS!B:D,3,FALSE)</f>
        <v>436343.94768717902</v>
      </c>
      <c r="J15" s="21">
        <f>VLOOKUP(B15,RMS!B:E,4,FALSE)</f>
        <v>390925.90152478602</v>
      </c>
      <c r="K15" s="22">
        <f t="shared" si="1"/>
        <v>-1.8387179006822407E-2</v>
      </c>
      <c r="L15" s="22">
        <f t="shared" si="2"/>
        <v>-8.2478602416813374E-4</v>
      </c>
      <c r="M15" s="32"/>
    </row>
    <row r="16" spans="1:13" x14ac:dyDescent="0.15">
      <c r="A16" s="42"/>
      <c r="B16" s="12">
        <v>25</v>
      </c>
      <c r="C16" s="40" t="s">
        <v>18</v>
      </c>
      <c r="D16" s="40"/>
      <c r="E16" s="15">
        <f>VLOOKUP(C16,RA!B20:D47,3,0)</f>
        <v>960456.66799999995</v>
      </c>
      <c r="F16" s="25">
        <f>VLOOKUP(C16,RA!B20:I51,8,0)</f>
        <v>82875.333100000003</v>
      </c>
      <c r="G16" s="16">
        <f t="shared" si="0"/>
        <v>877581.3348999999</v>
      </c>
      <c r="H16" s="27">
        <f>RA!J20</f>
        <v>8.6287425410429908</v>
      </c>
      <c r="I16" s="20">
        <f>VLOOKUP(B16,RMS!B:D,3,FALSE)</f>
        <v>960456.71589999995</v>
      </c>
      <c r="J16" s="21">
        <f>VLOOKUP(B16,RMS!B:E,4,FALSE)</f>
        <v>877581.33490000002</v>
      </c>
      <c r="K16" s="22">
        <f t="shared" si="1"/>
        <v>-4.7900000005029142E-2</v>
      </c>
      <c r="L16" s="22">
        <f t="shared" si="2"/>
        <v>0</v>
      </c>
      <c r="M16" s="32"/>
    </row>
    <row r="17" spans="1:13" x14ac:dyDescent="0.15">
      <c r="A17" s="42"/>
      <c r="B17" s="12">
        <v>26</v>
      </c>
      <c r="C17" s="40" t="s">
        <v>19</v>
      </c>
      <c r="D17" s="40"/>
      <c r="E17" s="15">
        <f>VLOOKUP(C17,RA!B20:D48,3,0)</f>
        <v>310337.45409999997</v>
      </c>
      <c r="F17" s="25">
        <f>VLOOKUP(C17,RA!B21:I52,8,0)</f>
        <v>38836.9807</v>
      </c>
      <c r="G17" s="16">
        <f t="shared" si="0"/>
        <v>271500.47339999996</v>
      </c>
      <c r="H17" s="27">
        <f>RA!J21</f>
        <v>12.514435556168999</v>
      </c>
      <c r="I17" s="20">
        <f>VLOOKUP(B17,RMS!B:D,3,FALSE)</f>
        <v>310337.16632905998</v>
      </c>
      <c r="J17" s="21">
        <f>VLOOKUP(B17,RMS!B:E,4,FALSE)</f>
        <v>271500.47347179498</v>
      </c>
      <c r="K17" s="22">
        <f t="shared" si="1"/>
        <v>0.28777093999087811</v>
      </c>
      <c r="L17" s="22">
        <f t="shared" si="2"/>
        <v>-7.1795016992837191E-5</v>
      </c>
      <c r="M17" s="32"/>
    </row>
    <row r="18" spans="1:13" x14ac:dyDescent="0.15">
      <c r="A18" s="42"/>
      <c r="B18" s="12">
        <v>27</v>
      </c>
      <c r="C18" s="40" t="s">
        <v>20</v>
      </c>
      <c r="D18" s="40"/>
      <c r="E18" s="15">
        <f>VLOOKUP(C18,RA!B22:D49,3,0)</f>
        <v>1021603.1135</v>
      </c>
      <c r="F18" s="25">
        <f>VLOOKUP(C18,RA!B22:I53,8,0)</f>
        <v>118140.0434</v>
      </c>
      <c r="G18" s="16">
        <f t="shared" si="0"/>
        <v>903463.07010000001</v>
      </c>
      <c r="H18" s="27">
        <f>RA!J22</f>
        <v>11.564182003640701</v>
      </c>
      <c r="I18" s="20">
        <f>VLOOKUP(B18,RMS!B:D,3,FALSE)</f>
        <v>1021604.6791</v>
      </c>
      <c r="J18" s="21">
        <f>VLOOKUP(B18,RMS!B:E,4,FALSE)</f>
        <v>903463.0699</v>
      </c>
      <c r="K18" s="22">
        <f t="shared" si="1"/>
        <v>-1.5655999999726191</v>
      </c>
      <c r="L18" s="22">
        <f t="shared" si="2"/>
        <v>2.0000000949949026E-4</v>
      </c>
      <c r="M18" s="32"/>
    </row>
    <row r="19" spans="1:13" x14ac:dyDescent="0.15">
      <c r="A19" s="42"/>
      <c r="B19" s="12">
        <v>29</v>
      </c>
      <c r="C19" s="40" t="s">
        <v>21</v>
      </c>
      <c r="D19" s="40"/>
      <c r="E19" s="15">
        <f>VLOOKUP(C19,RA!B22:D50,3,0)</f>
        <v>2357315.4163000002</v>
      </c>
      <c r="F19" s="25">
        <f>VLOOKUP(C19,RA!B23:I54,8,0)</f>
        <v>289325.75319999998</v>
      </c>
      <c r="G19" s="16">
        <f t="shared" si="0"/>
        <v>2067989.6631000002</v>
      </c>
      <c r="H19" s="27">
        <f>RA!J23</f>
        <v>12.273527386255401</v>
      </c>
      <c r="I19" s="20">
        <f>VLOOKUP(B19,RMS!B:D,3,FALSE)</f>
        <v>2357317.2369034202</v>
      </c>
      <c r="J19" s="21">
        <f>VLOOKUP(B19,RMS!B:E,4,FALSE)</f>
        <v>2067989.6910418801</v>
      </c>
      <c r="K19" s="22">
        <f t="shared" si="1"/>
        <v>-1.8206034200266004</v>
      </c>
      <c r="L19" s="22">
        <f t="shared" si="2"/>
        <v>-2.7941879816353321E-2</v>
      </c>
      <c r="M19" s="32"/>
    </row>
    <row r="20" spans="1:13" x14ac:dyDescent="0.15">
      <c r="A20" s="42"/>
      <c r="B20" s="12">
        <v>31</v>
      </c>
      <c r="C20" s="40" t="s">
        <v>22</v>
      </c>
      <c r="D20" s="40"/>
      <c r="E20" s="15">
        <f>VLOOKUP(C20,RA!B24:D51,3,0)</f>
        <v>196211.07399999999</v>
      </c>
      <c r="F20" s="25">
        <f>VLOOKUP(C20,RA!B24:I55,8,0)</f>
        <v>36124.828200000004</v>
      </c>
      <c r="G20" s="16">
        <f t="shared" si="0"/>
        <v>160086.24579999998</v>
      </c>
      <c r="H20" s="27">
        <f>RA!J24</f>
        <v>18.411207616140999</v>
      </c>
      <c r="I20" s="20">
        <f>VLOOKUP(B20,RMS!B:D,3,FALSE)</f>
        <v>196211.09051142901</v>
      </c>
      <c r="J20" s="21">
        <f>VLOOKUP(B20,RMS!B:E,4,FALSE)</f>
        <v>160086.24435860399</v>
      </c>
      <c r="K20" s="22">
        <f t="shared" si="1"/>
        <v>-1.6511429013917223E-2</v>
      </c>
      <c r="L20" s="22">
        <f t="shared" si="2"/>
        <v>1.4413959870580584E-3</v>
      </c>
      <c r="M20" s="32"/>
    </row>
    <row r="21" spans="1:13" x14ac:dyDescent="0.15">
      <c r="A21" s="42"/>
      <c r="B21" s="12">
        <v>32</v>
      </c>
      <c r="C21" s="40" t="s">
        <v>23</v>
      </c>
      <c r="D21" s="40"/>
      <c r="E21" s="15">
        <f>VLOOKUP(C21,RA!B24:D52,3,0)</f>
        <v>244699.1139</v>
      </c>
      <c r="F21" s="25">
        <f>VLOOKUP(C21,RA!B25:I56,8,0)</f>
        <v>21159.3802</v>
      </c>
      <c r="G21" s="16">
        <f t="shared" si="0"/>
        <v>223539.73369999998</v>
      </c>
      <c r="H21" s="27">
        <f>RA!J25</f>
        <v>8.64710127583343</v>
      </c>
      <c r="I21" s="20">
        <f>VLOOKUP(B21,RMS!B:D,3,FALSE)</f>
        <v>244699.11707399599</v>
      </c>
      <c r="J21" s="21">
        <f>VLOOKUP(B21,RMS!B:E,4,FALSE)</f>
        <v>223539.72074426501</v>
      </c>
      <c r="K21" s="22">
        <f t="shared" si="1"/>
        <v>-3.1739959958940744E-3</v>
      </c>
      <c r="L21" s="22">
        <f t="shared" si="2"/>
        <v>1.2955734971910715E-2</v>
      </c>
      <c r="M21" s="32"/>
    </row>
    <row r="22" spans="1:13" x14ac:dyDescent="0.15">
      <c r="A22" s="42"/>
      <c r="B22" s="12">
        <v>33</v>
      </c>
      <c r="C22" s="40" t="s">
        <v>24</v>
      </c>
      <c r="D22" s="40"/>
      <c r="E22" s="15">
        <f>VLOOKUP(C22,RA!B26:D53,3,0)</f>
        <v>501410.2463</v>
      </c>
      <c r="F22" s="25">
        <f>VLOOKUP(C22,RA!B26:I57,8,0)</f>
        <v>91346.830499999996</v>
      </c>
      <c r="G22" s="16">
        <f t="shared" si="0"/>
        <v>410063.41580000002</v>
      </c>
      <c r="H22" s="27">
        <f>RA!J26</f>
        <v>18.2179824154104</v>
      </c>
      <c r="I22" s="20">
        <f>VLOOKUP(B22,RMS!B:D,3,FALSE)</f>
        <v>501410.11110172502</v>
      </c>
      <c r="J22" s="21">
        <f>VLOOKUP(B22,RMS!B:E,4,FALSE)</f>
        <v>410063.37972141599</v>
      </c>
      <c r="K22" s="22">
        <f t="shared" si="1"/>
        <v>0.13519827497657388</v>
      </c>
      <c r="L22" s="22">
        <f t="shared" si="2"/>
        <v>3.6078584031201899E-2</v>
      </c>
      <c r="M22" s="32"/>
    </row>
    <row r="23" spans="1:13" x14ac:dyDescent="0.15">
      <c r="A23" s="42"/>
      <c r="B23" s="12">
        <v>34</v>
      </c>
      <c r="C23" s="40" t="s">
        <v>25</v>
      </c>
      <c r="D23" s="40"/>
      <c r="E23" s="15">
        <f>VLOOKUP(C23,RA!B26:D54,3,0)</f>
        <v>178156.807</v>
      </c>
      <c r="F23" s="25">
        <f>VLOOKUP(C23,RA!B27:I58,8,0)</f>
        <v>48142.660300000003</v>
      </c>
      <c r="G23" s="16">
        <f t="shared" si="0"/>
        <v>130014.1467</v>
      </c>
      <c r="H23" s="27">
        <f>RA!J27</f>
        <v>27.022633100962601</v>
      </c>
      <c r="I23" s="20">
        <f>VLOOKUP(B23,RMS!B:D,3,FALSE)</f>
        <v>178156.69751340299</v>
      </c>
      <c r="J23" s="21">
        <f>VLOOKUP(B23,RMS!B:E,4,FALSE)</f>
        <v>130014.163226933</v>
      </c>
      <c r="K23" s="22">
        <f t="shared" si="1"/>
        <v>0.10948659700807184</v>
      </c>
      <c r="L23" s="22">
        <f t="shared" si="2"/>
        <v>-1.6526933002751321E-2</v>
      </c>
      <c r="M23" s="32"/>
    </row>
    <row r="24" spans="1:13" x14ac:dyDescent="0.15">
      <c r="A24" s="42"/>
      <c r="B24" s="12">
        <v>35</v>
      </c>
      <c r="C24" s="40" t="s">
        <v>26</v>
      </c>
      <c r="D24" s="40"/>
      <c r="E24" s="15">
        <f>VLOOKUP(C24,RA!B28:D55,3,0)</f>
        <v>868529.978</v>
      </c>
      <c r="F24" s="25">
        <f>VLOOKUP(C24,RA!B28:I59,8,0)</f>
        <v>42047.041799999999</v>
      </c>
      <c r="G24" s="16">
        <f t="shared" si="0"/>
        <v>826482.9362</v>
      </c>
      <c r="H24" s="27">
        <f>RA!J28</f>
        <v>4.8411733463505202</v>
      </c>
      <c r="I24" s="20">
        <f>VLOOKUP(B24,RMS!B:D,3,FALSE)</f>
        <v>868529.97774955805</v>
      </c>
      <c r="J24" s="21">
        <f>VLOOKUP(B24,RMS!B:E,4,FALSE)</f>
        <v>826482.93375486694</v>
      </c>
      <c r="K24" s="22">
        <f t="shared" si="1"/>
        <v>2.5044195353984833E-4</v>
      </c>
      <c r="L24" s="22">
        <f t="shared" si="2"/>
        <v>2.4451330536976457E-3</v>
      </c>
      <c r="M24" s="32"/>
    </row>
    <row r="25" spans="1:13" x14ac:dyDescent="0.15">
      <c r="A25" s="42"/>
      <c r="B25" s="12">
        <v>36</v>
      </c>
      <c r="C25" s="40" t="s">
        <v>27</v>
      </c>
      <c r="D25" s="40"/>
      <c r="E25" s="15">
        <f>VLOOKUP(C25,RA!B28:D56,3,0)</f>
        <v>617356.74910000002</v>
      </c>
      <c r="F25" s="25">
        <f>VLOOKUP(C25,RA!B29:I60,8,0)</f>
        <v>84550.380799999999</v>
      </c>
      <c r="G25" s="16">
        <f t="shared" si="0"/>
        <v>532806.36829999997</v>
      </c>
      <c r="H25" s="27">
        <f>RA!J29</f>
        <v>13.6955465252886</v>
      </c>
      <c r="I25" s="20">
        <f>VLOOKUP(B25,RMS!B:D,3,FALSE)</f>
        <v>617356.74881681404</v>
      </c>
      <c r="J25" s="21">
        <f>VLOOKUP(B25,RMS!B:E,4,FALSE)</f>
        <v>532806.36516678298</v>
      </c>
      <c r="K25" s="22">
        <f t="shared" si="1"/>
        <v>2.8318597469478846E-4</v>
      </c>
      <c r="L25" s="22">
        <f t="shared" si="2"/>
        <v>3.1332169892266393E-3</v>
      </c>
      <c r="M25" s="32"/>
    </row>
    <row r="26" spans="1:13" x14ac:dyDescent="0.15">
      <c r="A26" s="42"/>
      <c r="B26" s="12">
        <v>37</v>
      </c>
      <c r="C26" s="40" t="s">
        <v>73</v>
      </c>
      <c r="D26" s="40"/>
      <c r="E26" s="15">
        <f>VLOOKUP(C26,RA!B30:D57,3,0)</f>
        <v>855046.37580000004</v>
      </c>
      <c r="F26" s="25">
        <f>VLOOKUP(C26,RA!B30:I61,8,0)</f>
        <v>112685.9307</v>
      </c>
      <c r="G26" s="16">
        <f t="shared" si="0"/>
        <v>742360.44510000001</v>
      </c>
      <c r="H26" s="27">
        <f>RA!J30</f>
        <v>13.1789261833393</v>
      </c>
      <c r="I26" s="20">
        <f>VLOOKUP(B26,RMS!B:D,3,FALSE)</f>
        <v>855046.35685486696</v>
      </c>
      <c r="J26" s="21">
        <f>VLOOKUP(B26,RMS!B:E,4,FALSE)</f>
        <v>742360.49450914504</v>
      </c>
      <c r="K26" s="22">
        <f t="shared" si="1"/>
        <v>1.8945133080706E-2</v>
      </c>
      <c r="L26" s="22">
        <f t="shared" si="2"/>
        <v>-4.9409145023673773E-2</v>
      </c>
      <c r="M26" s="32"/>
    </row>
    <row r="27" spans="1:13" x14ac:dyDescent="0.15">
      <c r="A27" s="42"/>
      <c r="B27" s="12">
        <v>38</v>
      </c>
      <c r="C27" s="40" t="s">
        <v>29</v>
      </c>
      <c r="D27" s="40"/>
      <c r="E27" s="15">
        <f>VLOOKUP(C27,RA!B30:D58,3,0)</f>
        <v>723423.61410000001</v>
      </c>
      <c r="F27" s="25">
        <f>VLOOKUP(C27,RA!B31:I62,8,0)</f>
        <v>35692.975200000001</v>
      </c>
      <c r="G27" s="16">
        <f t="shared" si="0"/>
        <v>687730.63890000002</v>
      </c>
      <c r="H27" s="27">
        <f>RA!J31</f>
        <v>4.9338968903309999</v>
      </c>
      <c r="I27" s="20">
        <f>VLOOKUP(B27,RMS!B:D,3,FALSE)</f>
        <v>723423.60197079601</v>
      </c>
      <c r="J27" s="21">
        <f>VLOOKUP(B27,RMS!B:E,4,FALSE)</f>
        <v>687730.62497876096</v>
      </c>
      <c r="K27" s="22">
        <f t="shared" si="1"/>
        <v>1.2129203998483717E-2</v>
      </c>
      <c r="L27" s="22">
        <f t="shared" si="2"/>
        <v>1.3921239064075053E-2</v>
      </c>
      <c r="M27" s="32"/>
    </row>
    <row r="28" spans="1:13" x14ac:dyDescent="0.15">
      <c r="A28" s="42"/>
      <c r="B28" s="12">
        <v>39</v>
      </c>
      <c r="C28" s="40" t="s">
        <v>30</v>
      </c>
      <c r="D28" s="40"/>
      <c r="E28" s="15">
        <f>VLOOKUP(C28,RA!B32:D59,3,0)</f>
        <v>79930.828099999999</v>
      </c>
      <c r="F28" s="25">
        <f>VLOOKUP(C28,RA!B32:I63,8,0)</f>
        <v>20549.286800000002</v>
      </c>
      <c r="G28" s="16">
        <f t="shared" si="0"/>
        <v>59381.541299999997</v>
      </c>
      <c r="H28" s="27">
        <f>RA!J32</f>
        <v>25.7088376143072</v>
      </c>
      <c r="I28" s="20">
        <f>VLOOKUP(B28,RMS!B:D,3,FALSE)</f>
        <v>79930.757898585594</v>
      </c>
      <c r="J28" s="21">
        <f>VLOOKUP(B28,RMS!B:E,4,FALSE)</f>
        <v>59381.542746680301</v>
      </c>
      <c r="K28" s="22">
        <f t="shared" si="1"/>
        <v>7.0201414404436946E-2</v>
      </c>
      <c r="L28" s="22">
        <f t="shared" si="2"/>
        <v>-1.446680304070469E-3</v>
      </c>
      <c r="M28" s="32"/>
    </row>
    <row r="29" spans="1:13" x14ac:dyDescent="0.15">
      <c r="A29" s="42"/>
      <c r="B29" s="12">
        <v>40</v>
      </c>
      <c r="C29" s="40" t="s">
        <v>31</v>
      </c>
      <c r="D29" s="40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 x14ac:dyDescent="0.2">
      <c r="A30" s="42"/>
      <c r="B30" s="12">
        <v>42</v>
      </c>
      <c r="C30" s="40" t="s">
        <v>32</v>
      </c>
      <c r="D30" s="40"/>
      <c r="E30" s="15">
        <f>VLOOKUP(C30,RA!B34:D62,3,0)</f>
        <v>196533.69959999999</v>
      </c>
      <c r="F30" s="25">
        <f>VLOOKUP(C30,RA!B34:I66,8,0)</f>
        <v>6175.8743999999997</v>
      </c>
      <c r="G30" s="16">
        <f t="shared" si="0"/>
        <v>190357.82519999999</v>
      </c>
      <c r="H30" s="27">
        <f>RA!J34</f>
        <v>0</v>
      </c>
      <c r="I30" s="20">
        <f>VLOOKUP(B30,RMS!B:D,3,FALSE)</f>
        <v>196533.69959999999</v>
      </c>
      <c r="J30" s="21">
        <f>VLOOKUP(B30,RMS!B:E,4,FALSE)</f>
        <v>190357.83290000001</v>
      </c>
      <c r="K30" s="22">
        <f t="shared" si="1"/>
        <v>0</v>
      </c>
      <c r="L30" s="22">
        <f t="shared" si="2"/>
        <v>-7.7000000164844096E-3</v>
      </c>
      <c r="M30" s="32"/>
    </row>
    <row r="31" spans="1:13" s="35" customFormat="1" ht="12" thickBot="1" x14ac:dyDescent="0.2">
      <c r="A31" s="42"/>
      <c r="B31" s="12">
        <v>70</v>
      </c>
      <c r="C31" s="43" t="s">
        <v>69</v>
      </c>
      <c r="D31" s="44"/>
      <c r="E31" s="15">
        <f>VLOOKUP(C31,RA!B35:D63,3,0)</f>
        <v>71458.210000000006</v>
      </c>
      <c r="F31" s="25">
        <f>VLOOKUP(C31,RA!B35:I67,8,0)</f>
        <v>3561.67</v>
      </c>
      <c r="G31" s="16">
        <f t="shared" si="0"/>
        <v>67896.540000000008</v>
      </c>
      <c r="H31" s="27">
        <f>RA!J35</f>
        <v>3.1423997068032601</v>
      </c>
      <c r="I31" s="20">
        <f>VLOOKUP(B31,RMS!B:D,3,FALSE)</f>
        <v>71458.210000000006</v>
      </c>
      <c r="J31" s="21">
        <f>VLOOKUP(B31,RMS!B:E,4,FALSE)</f>
        <v>67896.539999999994</v>
      </c>
      <c r="K31" s="22">
        <f t="shared" si="1"/>
        <v>0</v>
      </c>
      <c r="L31" s="22">
        <f t="shared" si="2"/>
        <v>0</v>
      </c>
    </row>
    <row r="32" spans="1:13" x14ac:dyDescent="0.15">
      <c r="A32" s="42"/>
      <c r="B32" s="12">
        <v>71</v>
      </c>
      <c r="C32" s="40" t="s">
        <v>36</v>
      </c>
      <c r="D32" s="40"/>
      <c r="E32" s="15">
        <f>VLOOKUP(C32,RA!B34:D63,3,0)</f>
        <v>133126.54</v>
      </c>
      <c r="F32" s="25">
        <f>VLOOKUP(C32,RA!B34:I67,8,0)</f>
        <v>-29576.11</v>
      </c>
      <c r="G32" s="16">
        <f t="shared" si="0"/>
        <v>162702.65000000002</v>
      </c>
      <c r="H32" s="27">
        <f>RA!J35</f>
        <v>3.1423997068032601</v>
      </c>
      <c r="I32" s="20">
        <f>VLOOKUP(B32,RMS!B:D,3,FALSE)</f>
        <v>133126.54</v>
      </c>
      <c r="J32" s="21">
        <f>VLOOKUP(B32,RMS!B:E,4,FALSE)</f>
        <v>162702.65</v>
      </c>
      <c r="K32" s="22">
        <f t="shared" si="1"/>
        <v>0</v>
      </c>
      <c r="L32" s="22">
        <f t="shared" si="2"/>
        <v>0</v>
      </c>
      <c r="M32" s="32"/>
    </row>
    <row r="33" spans="1:13" x14ac:dyDescent="0.15">
      <c r="A33" s="42"/>
      <c r="B33" s="12">
        <v>72</v>
      </c>
      <c r="C33" s="40" t="s">
        <v>37</v>
      </c>
      <c r="D33" s="40"/>
      <c r="E33" s="15">
        <f>VLOOKUP(C33,RA!B34:D64,3,0)</f>
        <v>17287.18</v>
      </c>
      <c r="F33" s="25">
        <f>VLOOKUP(C33,RA!B34:I68,8,0)</f>
        <v>1033.33</v>
      </c>
      <c r="G33" s="16">
        <f t="shared" si="0"/>
        <v>16253.85</v>
      </c>
      <c r="H33" s="27">
        <f>RA!J34</f>
        <v>0</v>
      </c>
      <c r="I33" s="20">
        <f>VLOOKUP(B33,RMS!B:D,3,FALSE)</f>
        <v>17287.18</v>
      </c>
      <c r="J33" s="21">
        <f>VLOOKUP(B33,RMS!B:E,4,FALSE)</f>
        <v>16253.85</v>
      </c>
      <c r="K33" s="22">
        <f t="shared" si="1"/>
        <v>0</v>
      </c>
      <c r="L33" s="22">
        <f t="shared" si="2"/>
        <v>0</v>
      </c>
      <c r="M33" s="32"/>
    </row>
    <row r="34" spans="1:13" x14ac:dyDescent="0.15">
      <c r="A34" s="42"/>
      <c r="B34" s="12">
        <v>73</v>
      </c>
      <c r="C34" s="40" t="s">
        <v>38</v>
      </c>
      <c r="D34" s="40"/>
      <c r="E34" s="15">
        <f>VLOOKUP(C34,RA!B35:D65,3,0)</f>
        <v>85018.03</v>
      </c>
      <c r="F34" s="25">
        <f>VLOOKUP(C34,RA!B35:I69,8,0)</f>
        <v>-13922.26</v>
      </c>
      <c r="G34" s="16">
        <f t="shared" si="0"/>
        <v>98940.29</v>
      </c>
      <c r="H34" s="27">
        <f>RA!J35</f>
        <v>3.1423997068032601</v>
      </c>
      <c r="I34" s="20">
        <f>VLOOKUP(B34,RMS!B:D,3,FALSE)</f>
        <v>85018.03</v>
      </c>
      <c r="J34" s="21">
        <f>VLOOKUP(B34,RMS!B:E,4,FALSE)</f>
        <v>98940.29</v>
      </c>
      <c r="K34" s="22">
        <f t="shared" si="1"/>
        <v>0</v>
      </c>
      <c r="L34" s="22">
        <f t="shared" si="2"/>
        <v>0</v>
      </c>
      <c r="M34" s="32"/>
    </row>
    <row r="35" spans="1:13" s="35" customFormat="1" x14ac:dyDescent="0.15">
      <c r="A35" s="42"/>
      <c r="B35" s="12">
        <v>74</v>
      </c>
      <c r="C35" s="40" t="s">
        <v>71</v>
      </c>
      <c r="D35" s="40"/>
      <c r="E35" s="15">
        <f>VLOOKUP(C35,RA!B36:D66,3,0)</f>
        <v>0</v>
      </c>
      <c r="F35" s="25">
        <f>VLOOKUP(C35,RA!B36:I70,8,0)</f>
        <v>0</v>
      </c>
      <c r="G35" s="16">
        <f t="shared" si="0"/>
        <v>0</v>
      </c>
      <c r="H35" s="27">
        <f>RA!J36</f>
        <v>4.9842698270779504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2"/>
      <c r="B36" s="12">
        <v>75</v>
      </c>
      <c r="C36" s="40" t="s">
        <v>33</v>
      </c>
      <c r="D36" s="40"/>
      <c r="E36" s="15">
        <f>VLOOKUP(C36,RA!B8:D66,3,0)</f>
        <v>66938.461599999995</v>
      </c>
      <c r="F36" s="25">
        <f>VLOOKUP(C36,RA!B8:I70,8,0)</f>
        <v>4265.3368</v>
      </c>
      <c r="G36" s="16">
        <f t="shared" si="0"/>
        <v>62673.124799999998</v>
      </c>
      <c r="H36" s="27">
        <f>RA!J36</f>
        <v>4.9842698270779504</v>
      </c>
      <c r="I36" s="20">
        <f>VLOOKUP(B36,RMS!B:D,3,FALSE)</f>
        <v>66938.461538461503</v>
      </c>
      <c r="J36" s="21">
        <f>VLOOKUP(B36,RMS!B:E,4,FALSE)</f>
        <v>62673.123931623901</v>
      </c>
      <c r="K36" s="22">
        <f t="shared" si="1"/>
        <v>6.1538492445833981E-5</v>
      </c>
      <c r="L36" s="22">
        <f t="shared" si="2"/>
        <v>8.6837609705980867E-4</v>
      </c>
      <c r="M36" s="32"/>
    </row>
    <row r="37" spans="1:13" x14ac:dyDescent="0.15">
      <c r="A37" s="42"/>
      <c r="B37" s="12">
        <v>76</v>
      </c>
      <c r="C37" s="40" t="s">
        <v>34</v>
      </c>
      <c r="D37" s="40"/>
      <c r="E37" s="15">
        <f>VLOOKUP(C37,RA!B8:D67,3,0)</f>
        <v>275529.77299999999</v>
      </c>
      <c r="F37" s="25">
        <f>VLOOKUP(C37,RA!B8:I71,8,0)</f>
        <v>16861.818200000002</v>
      </c>
      <c r="G37" s="16">
        <f t="shared" si="0"/>
        <v>258667.95479999998</v>
      </c>
      <c r="H37" s="27">
        <f>RA!J37</f>
        <v>-22.216539241536701</v>
      </c>
      <c r="I37" s="20">
        <f>VLOOKUP(B37,RMS!B:D,3,FALSE)</f>
        <v>275529.76831453003</v>
      </c>
      <c r="J37" s="21">
        <f>VLOOKUP(B37,RMS!B:E,4,FALSE)</f>
        <v>258667.95684358999</v>
      </c>
      <c r="K37" s="22">
        <f t="shared" si="1"/>
        <v>4.6854699612595141E-3</v>
      </c>
      <c r="L37" s="22">
        <f t="shared" si="2"/>
        <v>-2.04359000781551E-3</v>
      </c>
      <c r="M37" s="32"/>
    </row>
    <row r="38" spans="1:13" x14ac:dyDescent="0.15">
      <c r="A38" s="42"/>
      <c r="B38" s="12">
        <v>77</v>
      </c>
      <c r="C38" s="40" t="s">
        <v>39</v>
      </c>
      <c r="D38" s="40"/>
      <c r="E38" s="15">
        <f>VLOOKUP(C38,RA!B9:D68,3,0)</f>
        <v>62823.12</v>
      </c>
      <c r="F38" s="25">
        <f>VLOOKUP(C38,RA!B9:I72,8,0)</f>
        <v>-1737.61</v>
      </c>
      <c r="G38" s="16">
        <f t="shared" si="0"/>
        <v>64560.73</v>
      </c>
      <c r="H38" s="27">
        <f>RA!J38</f>
        <v>5.9774353017669704</v>
      </c>
      <c r="I38" s="20">
        <f>VLOOKUP(B38,RMS!B:D,3,FALSE)</f>
        <v>62823.12</v>
      </c>
      <c r="J38" s="21">
        <f>VLOOKUP(B38,RMS!B:E,4,FALSE)</f>
        <v>64560.73</v>
      </c>
      <c r="K38" s="22">
        <f t="shared" si="1"/>
        <v>0</v>
      </c>
      <c r="L38" s="22">
        <f t="shared" si="2"/>
        <v>0</v>
      </c>
      <c r="M38" s="32"/>
    </row>
    <row r="39" spans="1:13" x14ac:dyDescent="0.15">
      <c r="A39" s="42"/>
      <c r="B39" s="12">
        <v>78</v>
      </c>
      <c r="C39" s="40" t="s">
        <v>40</v>
      </c>
      <c r="D39" s="40"/>
      <c r="E39" s="15">
        <f>VLOOKUP(C39,RA!B10:D69,3,0)</f>
        <v>25668.400000000001</v>
      </c>
      <c r="F39" s="25">
        <f>VLOOKUP(C39,RA!B10:I73,8,0)</f>
        <v>3328.03</v>
      </c>
      <c r="G39" s="16">
        <f t="shared" si="0"/>
        <v>22340.370000000003</v>
      </c>
      <c r="H39" s="27">
        <f>RA!J39</f>
        <v>-16.375655846177601</v>
      </c>
      <c r="I39" s="20">
        <f>VLOOKUP(B39,RMS!B:D,3,FALSE)</f>
        <v>25668.400000000001</v>
      </c>
      <c r="J39" s="21">
        <f>VLOOKUP(B39,RMS!B:E,4,FALSE)</f>
        <v>22340.37</v>
      </c>
      <c r="K39" s="22">
        <f t="shared" si="1"/>
        <v>0</v>
      </c>
      <c r="L39" s="22">
        <f t="shared" si="2"/>
        <v>0</v>
      </c>
      <c r="M39" s="32"/>
    </row>
    <row r="40" spans="1:13" x14ac:dyDescent="0.15">
      <c r="A40" s="42"/>
      <c r="B40" s="12">
        <v>99</v>
      </c>
      <c r="C40" s="40" t="s">
        <v>35</v>
      </c>
      <c r="D40" s="40"/>
      <c r="E40" s="15">
        <f>VLOOKUP(C40,RA!B8:D70,3,0)</f>
        <v>15970.758</v>
      </c>
      <c r="F40" s="25">
        <f>VLOOKUP(C40,RA!B8:I74,8,0)</f>
        <v>2105.4097000000002</v>
      </c>
      <c r="G40" s="16">
        <f t="shared" si="0"/>
        <v>13865.3483</v>
      </c>
      <c r="H40" s="27">
        <f>RA!J40</f>
        <v>0</v>
      </c>
      <c r="I40" s="20">
        <f>VLOOKUP(B40,RMS!B:D,3,FALSE)</f>
        <v>15970.7578851827</v>
      </c>
      <c r="J40" s="21">
        <f>VLOOKUP(B40,RMS!B:E,4,FALSE)</f>
        <v>13865.347961576301</v>
      </c>
      <c r="K40" s="22">
        <f t="shared" si="1"/>
        <v>1.148172996181529E-4</v>
      </c>
      <c r="L40" s="22">
        <f t="shared" si="2"/>
        <v>3.384236988495104E-4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.7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6" width="9.25" style="36" bestFit="1" customWidth="1"/>
    <col min="17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57" t="s">
        <v>46</v>
      </c>
      <c r="W1" s="47"/>
    </row>
    <row r="2" spans="1:23" ht="12.75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57"/>
      <c r="W2" s="47"/>
    </row>
    <row r="3" spans="1:23" ht="23.25" thickBot="1" x14ac:dyDescent="0.2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58" t="s">
        <v>47</v>
      </c>
      <c r="W3" s="47"/>
    </row>
    <row r="4" spans="1:23" ht="15" thickTop="1" thickBot="1" x14ac:dyDescent="0.2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56"/>
      <c r="W4" s="47"/>
    </row>
    <row r="5" spans="1:23" ht="15" thickTop="1" thickBot="1" x14ac:dyDescent="0.25">
      <c r="A5" s="59"/>
      <c r="B5" s="60"/>
      <c r="C5" s="61"/>
      <c r="D5" s="62" t="s">
        <v>0</v>
      </c>
      <c r="E5" s="62" t="s">
        <v>59</v>
      </c>
      <c r="F5" s="62" t="s">
        <v>60</v>
      </c>
      <c r="G5" s="62" t="s">
        <v>48</v>
      </c>
      <c r="H5" s="62" t="s">
        <v>49</v>
      </c>
      <c r="I5" s="62" t="s">
        <v>1</v>
      </c>
      <c r="J5" s="62" t="s">
        <v>2</v>
      </c>
      <c r="K5" s="62" t="s">
        <v>50</v>
      </c>
      <c r="L5" s="62" t="s">
        <v>51</v>
      </c>
      <c r="M5" s="62" t="s">
        <v>52</v>
      </c>
      <c r="N5" s="62" t="s">
        <v>53</v>
      </c>
      <c r="O5" s="62" t="s">
        <v>54</v>
      </c>
      <c r="P5" s="62" t="s">
        <v>61</v>
      </c>
      <c r="Q5" s="62" t="s">
        <v>62</v>
      </c>
      <c r="R5" s="62" t="s">
        <v>55</v>
      </c>
      <c r="S5" s="62" t="s">
        <v>56</v>
      </c>
      <c r="T5" s="62" t="s">
        <v>57</v>
      </c>
      <c r="U5" s="63" t="s">
        <v>58</v>
      </c>
      <c r="V5" s="56"/>
      <c r="W5" s="56"/>
    </row>
    <row r="6" spans="1:23" ht="14.25" thickBot="1" x14ac:dyDescent="0.2">
      <c r="A6" s="64" t="s">
        <v>3</v>
      </c>
      <c r="B6" s="48" t="s">
        <v>4</v>
      </c>
      <c r="C6" s="49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4.25" thickBot="1" x14ac:dyDescent="0.2">
      <c r="A7" s="50" t="s">
        <v>5</v>
      </c>
      <c r="B7" s="51"/>
      <c r="C7" s="52"/>
      <c r="D7" s="66">
        <v>13776151.6064</v>
      </c>
      <c r="E7" s="66">
        <v>16470116.206599999</v>
      </c>
      <c r="F7" s="67">
        <v>83.643317591648398</v>
      </c>
      <c r="G7" s="66">
        <v>13494488.300799999</v>
      </c>
      <c r="H7" s="67">
        <v>2.0872470250191202</v>
      </c>
      <c r="I7" s="66">
        <v>1588176.3086999999</v>
      </c>
      <c r="J7" s="67">
        <v>11.5284467975961</v>
      </c>
      <c r="K7" s="66">
        <v>1327277.4737</v>
      </c>
      <c r="L7" s="67">
        <v>9.8357006513638208</v>
      </c>
      <c r="M7" s="67">
        <v>0.19656691247287</v>
      </c>
      <c r="N7" s="66">
        <v>420961182.50650001</v>
      </c>
      <c r="O7" s="66">
        <v>6433933090.9596004</v>
      </c>
      <c r="P7" s="66">
        <v>816695</v>
      </c>
      <c r="Q7" s="66">
        <v>801469</v>
      </c>
      <c r="R7" s="67">
        <v>1.89976156283025</v>
      </c>
      <c r="S7" s="66">
        <v>16.8681718467727</v>
      </c>
      <c r="T7" s="66">
        <v>18.026826969851601</v>
      </c>
      <c r="U7" s="68">
        <v>-6.8688837984575599</v>
      </c>
      <c r="V7" s="56"/>
      <c r="W7" s="56"/>
    </row>
    <row r="8" spans="1:23" ht="14.25" thickBot="1" x14ac:dyDescent="0.2">
      <c r="A8" s="53">
        <v>42297</v>
      </c>
      <c r="B8" s="43" t="s">
        <v>6</v>
      </c>
      <c r="C8" s="44"/>
      <c r="D8" s="69">
        <v>508969.80609999999</v>
      </c>
      <c r="E8" s="69">
        <v>549087.43469999998</v>
      </c>
      <c r="F8" s="70">
        <v>92.693763130471396</v>
      </c>
      <c r="G8" s="69">
        <v>495582.88990000001</v>
      </c>
      <c r="H8" s="70">
        <v>2.7012466477003101</v>
      </c>
      <c r="I8" s="69">
        <v>126889.8649</v>
      </c>
      <c r="J8" s="70">
        <v>24.930725433852</v>
      </c>
      <c r="K8" s="69">
        <v>96641.276800000007</v>
      </c>
      <c r="L8" s="70">
        <v>19.500527312292899</v>
      </c>
      <c r="M8" s="70">
        <v>0.312998638900433</v>
      </c>
      <c r="N8" s="69">
        <v>14030725.4496</v>
      </c>
      <c r="O8" s="69">
        <v>229988070.2137</v>
      </c>
      <c r="P8" s="69">
        <v>20858</v>
      </c>
      <c r="Q8" s="69">
        <v>20785</v>
      </c>
      <c r="R8" s="70">
        <v>0.351214818378631</v>
      </c>
      <c r="S8" s="69">
        <v>24.401659128392001</v>
      </c>
      <c r="T8" s="69">
        <v>24.152915602598</v>
      </c>
      <c r="U8" s="71">
        <v>1.0193713652221901</v>
      </c>
      <c r="V8" s="56"/>
      <c r="W8" s="56"/>
    </row>
    <row r="9" spans="1:23" ht="12" customHeight="1" thickBot="1" x14ac:dyDescent="0.2">
      <c r="A9" s="54"/>
      <c r="B9" s="43" t="s">
        <v>7</v>
      </c>
      <c r="C9" s="44"/>
      <c r="D9" s="69">
        <v>62429.896800000002</v>
      </c>
      <c r="E9" s="69">
        <v>73540.254000000001</v>
      </c>
      <c r="F9" s="70">
        <v>84.892141928147296</v>
      </c>
      <c r="G9" s="69">
        <v>62830.859799999998</v>
      </c>
      <c r="H9" s="70">
        <v>-0.63816252280539698</v>
      </c>
      <c r="I9" s="69">
        <v>13675.9949</v>
      </c>
      <c r="J9" s="70">
        <v>21.9061629139198</v>
      </c>
      <c r="K9" s="69">
        <v>13807.1468</v>
      </c>
      <c r="L9" s="70">
        <v>21.9751040236441</v>
      </c>
      <c r="M9" s="70">
        <v>-9.4988415709459997E-3</v>
      </c>
      <c r="N9" s="69">
        <v>2178298.5438999999</v>
      </c>
      <c r="O9" s="69">
        <v>37694923.382600002</v>
      </c>
      <c r="P9" s="69">
        <v>3777</v>
      </c>
      <c r="Q9" s="69">
        <v>3564</v>
      </c>
      <c r="R9" s="70">
        <v>5.9764309764309704</v>
      </c>
      <c r="S9" s="69">
        <v>16.5289639396346</v>
      </c>
      <c r="T9" s="69">
        <v>16.550180723905701</v>
      </c>
      <c r="U9" s="71">
        <v>-0.12836124725408701</v>
      </c>
      <c r="V9" s="56"/>
      <c r="W9" s="56"/>
    </row>
    <row r="10" spans="1:23" ht="14.25" thickBot="1" x14ac:dyDescent="0.2">
      <c r="A10" s="54"/>
      <c r="B10" s="43" t="s">
        <v>8</v>
      </c>
      <c r="C10" s="44"/>
      <c r="D10" s="69">
        <v>97104.798200000005</v>
      </c>
      <c r="E10" s="69">
        <v>103266.386</v>
      </c>
      <c r="F10" s="70">
        <v>94.033307411377805</v>
      </c>
      <c r="G10" s="69">
        <v>89105.713600000003</v>
      </c>
      <c r="H10" s="70">
        <v>8.9770725993041207</v>
      </c>
      <c r="I10" s="69">
        <v>25488.648399999998</v>
      </c>
      <c r="J10" s="70">
        <v>26.248598290171799</v>
      </c>
      <c r="K10" s="69">
        <v>21475.736000000001</v>
      </c>
      <c r="L10" s="70">
        <v>24.101412953613298</v>
      </c>
      <c r="M10" s="70">
        <v>0.186857968453328</v>
      </c>
      <c r="N10" s="69">
        <v>2916269.3324000002</v>
      </c>
      <c r="O10" s="69">
        <v>57934617.090700001</v>
      </c>
      <c r="P10" s="69">
        <v>74998</v>
      </c>
      <c r="Q10" s="69">
        <v>73264</v>
      </c>
      <c r="R10" s="70">
        <v>2.3667831404236699</v>
      </c>
      <c r="S10" s="69">
        <v>1.2947651697378599</v>
      </c>
      <c r="T10" s="69">
        <v>1.22877540538327</v>
      </c>
      <c r="U10" s="71">
        <v>5.0966589074950601</v>
      </c>
      <c r="V10" s="56"/>
      <c r="W10" s="56"/>
    </row>
    <row r="11" spans="1:23" ht="14.25" thickBot="1" x14ac:dyDescent="0.2">
      <c r="A11" s="54"/>
      <c r="B11" s="43" t="s">
        <v>9</v>
      </c>
      <c r="C11" s="44"/>
      <c r="D11" s="69">
        <v>36850.9424</v>
      </c>
      <c r="E11" s="69">
        <v>45605.340300000003</v>
      </c>
      <c r="F11" s="70">
        <v>80.804007069321202</v>
      </c>
      <c r="G11" s="69">
        <v>43485.936699999998</v>
      </c>
      <c r="H11" s="70">
        <v>-15.257793216628601</v>
      </c>
      <c r="I11" s="69">
        <v>8033.4273999999996</v>
      </c>
      <c r="J11" s="70">
        <v>21.799788219256001</v>
      </c>
      <c r="K11" s="69">
        <v>9218.8448000000008</v>
      </c>
      <c r="L11" s="70">
        <v>21.199600375631299</v>
      </c>
      <c r="M11" s="70">
        <v>-0.12858632786615501</v>
      </c>
      <c r="N11" s="69">
        <v>925936.99699999997</v>
      </c>
      <c r="O11" s="69">
        <v>18821064.567400001</v>
      </c>
      <c r="P11" s="69">
        <v>1936</v>
      </c>
      <c r="Q11" s="69">
        <v>1827</v>
      </c>
      <c r="R11" s="70">
        <v>5.9660645867542401</v>
      </c>
      <c r="S11" s="69">
        <v>19.034577685950399</v>
      </c>
      <c r="T11" s="69">
        <v>19.335439792008799</v>
      </c>
      <c r="U11" s="71">
        <v>-1.58060825421103</v>
      </c>
      <c r="V11" s="56"/>
      <c r="W11" s="56"/>
    </row>
    <row r="12" spans="1:23" ht="14.25" thickBot="1" x14ac:dyDescent="0.2">
      <c r="A12" s="54"/>
      <c r="B12" s="43" t="s">
        <v>10</v>
      </c>
      <c r="C12" s="44"/>
      <c r="D12" s="69">
        <v>129271.0373</v>
      </c>
      <c r="E12" s="69">
        <v>197031.9566</v>
      </c>
      <c r="F12" s="70">
        <v>65.609173014729095</v>
      </c>
      <c r="G12" s="69">
        <v>171201.44680000001</v>
      </c>
      <c r="H12" s="70">
        <v>-24.491854644770399</v>
      </c>
      <c r="I12" s="69">
        <v>26394.3685</v>
      </c>
      <c r="J12" s="70">
        <v>20.4178515553692</v>
      </c>
      <c r="K12" s="69">
        <v>23128.3099</v>
      </c>
      <c r="L12" s="70">
        <v>13.5094126435852</v>
      </c>
      <c r="M12" s="70">
        <v>0.14121475430420399</v>
      </c>
      <c r="N12" s="69">
        <v>4576439.0247999998</v>
      </c>
      <c r="O12" s="69">
        <v>68666943.715700001</v>
      </c>
      <c r="P12" s="69">
        <v>1076</v>
      </c>
      <c r="Q12" s="69">
        <v>1025</v>
      </c>
      <c r="R12" s="70">
        <v>4.9756097560975698</v>
      </c>
      <c r="S12" s="69">
        <v>120.14036923791799</v>
      </c>
      <c r="T12" s="69">
        <v>115.943973853659</v>
      </c>
      <c r="U12" s="71">
        <v>3.4929103438573899</v>
      </c>
      <c r="V12" s="56"/>
      <c r="W12" s="56"/>
    </row>
    <row r="13" spans="1:23" ht="14.25" thickBot="1" x14ac:dyDescent="0.2">
      <c r="A13" s="54"/>
      <c r="B13" s="43" t="s">
        <v>11</v>
      </c>
      <c r="C13" s="44"/>
      <c r="D13" s="69">
        <v>209398.1899</v>
      </c>
      <c r="E13" s="69">
        <v>254633.9283</v>
      </c>
      <c r="F13" s="70">
        <v>82.234991738137495</v>
      </c>
      <c r="G13" s="69">
        <v>197208.43280000001</v>
      </c>
      <c r="H13" s="70">
        <v>6.1811540850092799</v>
      </c>
      <c r="I13" s="69">
        <v>51173.4182</v>
      </c>
      <c r="J13" s="70">
        <v>24.438328824350599</v>
      </c>
      <c r="K13" s="69">
        <v>55529.034399999997</v>
      </c>
      <c r="L13" s="70">
        <v>28.1575354621448</v>
      </c>
      <c r="M13" s="70">
        <v>-7.8438536651377996E-2</v>
      </c>
      <c r="N13" s="69">
        <v>5612965.6749999998</v>
      </c>
      <c r="O13" s="69">
        <v>104669186.3378</v>
      </c>
      <c r="P13" s="69">
        <v>7229</v>
      </c>
      <c r="Q13" s="69">
        <v>7351</v>
      </c>
      <c r="R13" s="70">
        <v>-1.65963814447014</v>
      </c>
      <c r="S13" s="69">
        <v>28.966411661363999</v>
      </c>
      <c r="T13" s="69">
        <v>26.423038130866502</v>
      </c>
      <c r="U13" s="71">
        <v>8.7804232026772304</v>
      </c>
      <c r="V13" s="56"/>
      <c r="W13" s="56"/>
    </row>
    <row r="14" spans="1:23" ht="14.25" thickBot="1" x14ac:dyDescent="0.2">
      <c r="A14" s="54"/>
      <c r="B14" s="43" t="s">
        <v>12</v>
      </c>
      <c r="C14" s="44"/>
      <c r="D14" s="69">
        <v>94745.410300000003</v>
      </c>
      <c r="E14" s="69">
        <v>140120.18700000001</v>
      </c>
      <c r="F14" s="70">
        <v>67.617245115437896</v>
      </c>
      <c r="G14" s="69">
        <v>101318.4773</v>
      </c>
      <c r="H14" s="70">
        <v>-6.4875303845491201</v>
      </c>
      <c r="I14" s="69">
        <v>19182.751499999998</v>
      </c>
      <c r="J14" s="70">
        <v>20.2466287699426</v>
      </c>
      <c r="K14" s="69">
        <v>18034.753000000001</v>
      </c>
      <c r="L14" s="70">
        <v>17.800063207227101</v>
      </c>
      <c r="M14" s="70">
        <v>6.3654794717731999E-2</v>
      </c>
      <c r="N14" s="69">
        <v>3153951.3067999999</v>
      </c>
      <c r="O14" s="69">
        <v>53989206.104999997</v>
      </c>
      <c r="P14" s="69">
        <v>1668</v>
      </c>
      <c r="Q14" s="69">
        <v>1716</v>
      </c>
      <c r="R14" s="70">
        <v>-2.7972027972028002</v>
      </c>
      <c r="S14" s="69">
        <v>56.801804736210997</v>
      </c>
      <c r="T14" s="69">
        <v>64.323599533799495</v>
      </c>
      <c r="U14" s="71">
        <v>-13.2421757240283</v>
      </c>
      <c r="V14" s="56"/>
      <c r="W14" s="56"/>
    </row>
    <row r="15" spans="1:23" ht="14.25" thickBot="1" x14ac:dyDescent="0.2">
      <c r="A15" s="54"/>
      <c r="B15" s="43" t="s">
        <v>13</v>
      </c>
      <c r="C15" s="44"/>
      <c r="D15" s="69">
        <v>52234.577700000002</v>
      </c>
      <c r="E15" s="69">
        <v>84673.619699999996</v>
      </c>
      <c r="F15" s="70">
        <v>61.689317032941297</v>
      </c>
      <c r="G15" s="69">
        <v>61019.482900000003</v>
      </c>
      <c r="H15" s="70">
        <v>-14.396885687145</v>
      </c>
      <c r="I15" s="69">
        <v>10736.6893</v>
      </c>
      <c r="J15" s="70">
        <v>20.554754671635799</v>
      </c>
      <c r="K15" s="69">
        <v>10544.085800000001</v>
      </c>
      <c r="L15" s="70">
        <v>17.279867509332799</v>
      </c>
      <c r="M15" s="70">
        <v>1.8266495896685001E-2</v>
      </c>
      <c r="N15" s="69">
        <v>2022093.2213000001</v>
      </c>
      <c r="O15" s="69">
        <v>41277113.614100002</v>
      </c>
      <c r="P15" s="69">
        <v>1592</v>
      </c>
      <c r="Q15" s="69">
        <v>1530</v>
      </c>
      <c r="R15" s="70">
        <v>4.0522875816993498</v>
      </c>
      <c r="S15" s="69">
        <v>32.810664384422097</v>
      </c>
      <c r="T15" s="69">
        <v>31.649994444444399</v>
      </c>
      <c r="U15" s="71">
        <v>3.5374777126693302</v>
      </c>
      <c r="V15" s="56"/>
      <c r="W15" s="56"/>
    </row>
    <row r="16" spans="1:23" ht="14.25" thickBot="1" x14ac:dyDescent="0.2">
      <c r="A16" s="54"/>
      <c r="B16" s="43" t="s">
        <v>14</v>
      </c>
      <c r="C16" s="44"/>
      <c r="D16" s="69">
        <v>682685.59180000005</v>
      </c>
      <c r="E16" s="69">
        <v>726412.95750000002</v>
      </c>
      <c r="F16" s="70">
        <v>93.980370910440399</v>
      </c>
      <c r="G16" s="69">
        <v>662125.42700000003</v>
      </c>
      <c r="H16" s="70">
        <v>3.1051767477281902</v>
      </c>
      <c r="I16" s="69">
        <v>18904.302299999999</v>
      </c>
      <c r="J16" s="70">
        <v>2.7691081410047098</v>
      </c>
      <c r="K16" s="69">
        <v>49943.943200000002</v>
      </c>
      <c r="L16" s="70">
        <v>7.5429731533327802</v>
      </c>
      <c r="M16" s="70">
        <v>-0.62148959235561496</v>
      </c>
      <c r="N16" s="69">
        <v>20146626.134199999</v>
      </c>
      <c r="O16" s="69">
        <v>323628026.73619998</v>
      </c>
      <c r="P16" s="69">
        <v>35752</v>
      </c>
      <c r="Q16" s="69">
        <v>34783</v>
      </c>
      <c r="R16" s="70">
        <v>2.7858436592588198</v>
      </c>
      <c r="S16" s="69">
        <v>19.095032216379501</v>
      </c>
      <c r="T16" s="69">
        <v>18.968596164793102</v>
      </c>
      <c r="U16" s="71">
        <v>0.66214107498548602</v>
      </c>
      <c r="V16" s="56"/>
      <c r="W16" s="56"/>
    </row>
    <row r="17" spans="1:21" ht="12" thickBot="1" x14ac:dyDescent="0.2">
      <c r="A17" s="54"/>
      <c r="B17" s="43" t="s">
        <v>15</v>
      </c>
      <c r="C17" s="44"/>
      <c r="D17" s="69">
        <v>420483.1532</v>
      </c>
      <c r="E17" s="69">
        <v>649663.89119999995</v>
      </c>
      <c r="F17" s="70">
        <v>64.723183617812296</v>
      </c>
      <c r="G17" s="69">
        <v>542250.37150000001</v>
      </c>
      <c r="H17" s="70">
        <v>-22.455903158380799</v>
      </c>
      <c r="I17" s="69">
        <v>44535.912600000003</v>
      </c>
      <c r="J17" s="70">
        <v>10.591604505690301</v>
      </c>
      <c r="K17" s="69">
        <v>28361.232499999998</v>
      </c>
      <c r="L17" s="70">
        <v>5.23028364582688</v>
      </c>
      <c r="M17" s="70">
        <v>0.57030949201520098</v>
      </c>
      <c r="N17" s="69">
        <v>15819874.9027</v>
      </c>
      <c r="O17" s="69">
        <v>315826661.95520002</v>
      </c>
      <c r="P17" s="69">
        <v>8322</v>
      </c>
      <c r="Q17" s="69">
        <v>7994</v>
      </c>
      <c r="R17" s="70">
        <v>4.1030773079809899</v>
      </c>
      <c r="S17" s="69">
        <v>50.526694688776701</v>
      </c>
      <c r="T17" s="69">
        <v>51.367688866649999</v>
      </c>
      <c r="U17" s="71">
        <v>-1.6644551618771599</v>
      </c>
    </row>
    <row r="18" spans="1:21" ht="12" thickBot="1" x14ac:dyDescent="0.2">
      <c r="A18" s="54"/>
      <c r="B18" s="43" t="s">
        <v>16</v>
      </c>
      <c r="C18" s="44"/>
      <c r="D18" s="69">
        <v>1180802.6629999999</v>
      </c>
      <c r="E18" s="69">
        <v>1782247.1601</v>
      </c>
      <c r="F18" s="70">
        <v>66.253586451710007</v>
      </c>
      <c r="G18" s="69">
        <v>1086014.0645000001</v>
      </c>
      <c r="H18" s="70">
        <v>8.7281188705084194</v>
      </c>
      <c r="I18" s="69">
        <v>184169.98809999999</v>
      </c>
      <c r="J18" s="70">
        <v>15.597016662554701</v>
      </c>
      <c r="K18" s="69">
        <v>146553.61989999999</v>
      </c>
      <c r="L18" s="70">
        <v>13.4946336967996</v>
      </c>
      <c r="M18" s="70">
        <v>0.25667307450793297</v>
      </c>
      <c r="N18" s="69">
        <v>34858478.964500003</v>
      </c>
      <c r="O18" s="69">
        <v>668390374.21710002</v>
      </c>
      <c r="P18" s="69">
        <v>59310</v>
      </c>
      <c r="Q18" s="69">
        <v>56516</v>
      </c>
      <c r="R18" s="70">
        <v>4.9437327482482898</v>
      </c>
      <c r="S18" s="69">
        <v>19.908997858708499</v>
      </c>
      <c r="T18" s="69">
        <v>19.461005630264001</v>
      </c>
      <c r="U18" s="71">
        <v>2.2501997921935999</v>
      </c>
    </row>
    <row r="19" spans="1:21" ht="12" thickBot="1" x14ac:dyDescent="0.2">
      <c r="A19" s="54"/>
      <c r="B19" s="43" t="s">
        <v>17</v>
      </c>
      <c r="C19" s="44"/>
      <c r="D19" s="69">
        <v>436343.92930000002</v>
      </c>
      <c r="E19" s="69">
        <v>609453.83470000001</v>
      </c>
      <c r="F19" s="70">
        <v>71.595895284634295</v>
      </c>
      <c r="G19" s="69">
        <v>461717.58500000002</v>
      </c>
      <c r="H19" s="70">
        <v>-5.4954925964104104</v>
      </c>
      <c r="I19" s="69">
        <v>45418.028599999998</v>
      </c>
      <c r="J19" s="70">
        <v>10.4087683018442</v>
      </c>
      <c r="K19" s="69">
        <v>45416.701000000001</v>
      </c>
      <c r="L19" s="70">
        <v>9.8364676753647995</v>
      </c>
      <c r="M19" s="70">
        <v>2.9231537535E-5</v>
      </c>
      <c r="N19" s="69">
        <v>13456295.728700001</v>
      </c>
      <c r="O19" s="69">
        <v>207727617.71700001</v>
      </c>
      <c r="P19" s="69">
        <v>10272</v>
      </c>
      <c r="Q19" s="69">
        <v>10074</v>
      </c>
      <c r="R19" s="70">
        <v>1.9654556283502</v>
      </c>
      <c r="S19" s="69">
        <v>42.478965079828697</v>
      </c>
      <c r="T19" s="69">
        <v>42.1315276752035</v>
      </c>
      <c r="U19" s="71">
        <v>0.817904588711721</v>
      </c>
    </row>
    <row r="20" spans="1:21" ht="12" thickBot="1" x14ac:dyDescent="0.2">
      <c r="A20" s="54"/>
      <c r="B20" s="43" t="s">
        <v>18</v>
      </c>
      <c r="C20" s="44"/>
      <c r="D20" s="69">
        <v>960456.66799999995</v>
      </c>
      <c r="E20" s="69">
        <v>1106689.9336000001</v>
      </c>
      <c r="F20" s="70">
        <v>86.786428505379902</v>
      </c>
      <c r="G20" s="69">
        <v>789724.26359999995</v>
      </c>
      <c r="H20" s="70">
        <v>21.619242597626101</v>
      </c>
      <c r="I20" s="69">
        <v>82875.333100000003</v>
      </c>
      <c r="J20" s="70">
        <v>8.6287425410429908</v>
      </c>
      <c r="K20" s="69">
        <v>59144.1921</v>
      </c>
      <c r="L20" s="70">
        <v>7.4892205831929299</v>
      </c>
      <c r="M20" s="70">
        <v>0.40124211959605099</v>
      </c>
      <c r="N20" s="69">
        <v>25579839.905000001</v>
      </c>
      <c r="O20" s="69">
        <v>349419806.39389998</v>
      </c>
      <c r="P20" s="69">
        <v>38347</v>
      </c>
      <c r="Q20" s="69">
        <v>37644</v>
      </c>
      <c r="R20" s="70">
        <v>1.86749548400809</v>
      </c>
      <c r="S20" s="69">
        <v>25.046461731034999</v>
      </c>
      <c r="T20" s="69">
        <v>25.216465388906599</v>
      </c>
      <c r="U20" s="71">
        <v>-0.67875318956099895</v>
      </c>
    </row>
    <row r="21" spans="1:21" ht="12" thickBot="1" x14ac:dyDescent="0.2">
      <c r="A21" s="54"/>
      <c r="B21" s="43" t="s">
        <v>19</v>
      </c>
      <c r="C21" s="44"/>
      <c r="D21" s="69">
        <v>310337.45409999997</v>
      </c>
      <c r="E21" s="69">
        <v>348326.6421</v>
      </c>
      <c r="F21" s="70">
        <v>89.093803514146998</v>
      </c>
      <c r="G21" s="69">
        <v>305549.75380000001</v>
      </c>
      <c r="H21" s="70">
        <v>1.5669134864150001</v>
      </c>
      <c r="I21" s="69">
        <v>38836.9807</v>
      </c>
      <c r="J21" s="70">
        <v>12.514435556168999</v>
      </c>
      <c r="K21" s="69">
        <v>8047.3190999999997</v>
      </c>
      <c r="L21" s="70">
        <v>2.6337180769805002</v>
      </c>
      <c r="M21" s="70">
        <v>3.826076885655</v>
      </c>
      <c r="N21" s="69">
        <v>7812817.3789999997</v>
      </c>
      <c r="O21" s="69">
        <v>126783024.9734</v>
      </c>
      <c r="P21" s="69">
        <v>25842</v>
      </c>
      <c r="Q21" s="69">
        <v>25513</v>
      </c>
      <c r="R21" s="70">
        <v>1.28953866656214</v>
      </c>
      <c r="S21" s="69">
        <v>12.009033902174799</v>
      </c>
      <c r="T21" s="69">
        <v>11.3596876611923</v>
      </c>
      <c r="U21" s="71">
        <v>5.4071480376521297</v>
      </c>
    </row>
    <row r="22" spans="1:21" ht="12" thickBot="1" x14ac:dyDescent="0.2">
      <c r="A22" s="54"/>
      <c r="B22" s="43" t="s">
        <v>20</v>
      </c>
      <c r="C22" s="44"/>
      <c r="D22" s="69">
        <v>1021603.1135</v>
      </c>
      <c r="E22" s="69">
        <v>995505.29570000002</v>
      </c>
      <c r="F22" s="70">
        <v>102.621564939205</v>
      </c>
      <c r="G22" s="69">
        <v>952929.52839999995</v>
      </c>
      <c r="H22" s="70">
        <v>7.2065754133262301</v>
      </c>
      <c r="I22" s="69">
        <v>118140.0434</v>
      </c>
      <c r="J22" s="70">
        <v>11.564182003640701</v>
      </c>
      <c r="K22" s="69">
        <v>78611.715200000006</v>
      </c>
      <c r="L22" s="70">
        <v>8.2494783567040493</v>
      </c>
      <c r="M22" s="70">
        <v>0.50282999295250097</v>
      </c>
      <c r="N22" s="69">
        <v>25599655.3244</v>
      </c>
      <c r="O22" s="69">
        <v>424257936.32990003</v>
      </c>
      <c r="P22" s="69">
        <v>63899</v>
      </c>
      <c r="Q22" s="69">
        <v>62159</v>
      </c>
      <c r="R22" s="70">
        <v>2.79927283257453</v>
      </c>
      <c r="S22" s="69">
        <v>15.9877793627443</v>
      </c>
      <c r="T22" s="69">
        <v>16.111957896684299</v>
      </c>
      <c r="U22" s="71">
        <v>-0.77670907961955904</v>
      </c>
    </row>
    <row r="23" spans="1:21" ht="12" thickBot="1" x14ac:dyDescent="0.2">
      <c r="A23" s="54"/>
      <c r="B23" s="43" t="s">
        <v>21</v>
      </c>
      <c r="C23" s="44"/>
      <c r="D23" s="69">
        <v>2357315.4163000002</v>
      </c>
      <c r="E23" s="69">
        <v>2825633.4515</v>
      </c>
      <c r="F23" s="70">
        <v>83.426086814218905</v>
      </c>
      <c r="G23" s="69">
        <v>2280825.5890000002</v>
      </c>
      <c r="H23" s="70">
        <v>3.3536026458531798</v>
      </c>
      <c r="I23" s="69">
        <v>289325.75319999998</v>
      </c>
      <c r="J23" s="70">
        <v>12.273527386255401</v>
      </c>
      <c r="K23" s="69">
        <v>176599.85740000001</v>
      </c>
      <c r="L23" s="70">
        <v>7.7428041079383103</v>
      </c>
      <c r="M23" s="70">
        <v>0.63831249616852703</v>
      </c>
      <c r="N23" s="69">
        <v>65566824.850199997</v>
      </c>
      <c r="O23" s="69">
        <v>931356926.1322</v>
      </c>
      <c r="P23" s="69">
        <v>76016</v>
      </c>
      <c r="Q23" s="69">
        <v>74946</v>
      </c>
      <c r="R23" s="70">
        <v>1.4276946067835601</v>
      </c>
      <c r="S23" s="69">
        <v>31.010779524047599</v>
      </c>
      <c r="T23" s="69">
        <v>31.803719943692801</v>
      </c>
      <c r="U23" s="71">
        <v>-2.5569831904106999</v>
      </c>
    </row>
    <row r="24" spans="1:21" ht="12" thickBot="1" x14ac:dyDescent="0.2">
      <c r="A24" s="54"/>
      <c r="B24" s="43" t="s">
        <v>22</v>
      </c>
      <c r="C24" s="44"/>
      <c r="D24" s="69">
        <v>196211.07399999999</v>
      </c>
      <c r="E24" s="69">
        <v>236175.72039999999</v>
      </c>
      <c r="F24" s="70">
        <v>83.078427226848902</v>
      </c>
      <c r="G24" s="69">
        <v>190999.6784</v>
      </c>
      <c r="H24" s="70">
        <v>2.7284839658661801</v>
      </c>
      <c r="I24" s="69">
        <v>36124.828200000004</v>
      </c>
      <c r="J24" s="70">
        <v>18.411207616140999</v>
      </c>
      <c r="K24" s="69">
        <v>36194.442999999999</v>
      </c>
      <c r="L24" s="70">
        <v>18.950002064506101</v>
      </c>
      <c r="M24" s="70">
        <v>-1.9233560245700001E-3</v>
      </c>
      <c r="N24" s="69">
        <v>5530763.8271000003</v>
      </c>
      <c r="O24" s="69">
        <v>86479015.961799994</v>
      </c>
      <c r="P24" s="69">
        <v>20455</v>
      </c>
      <c r="Q24" s="69">
        <v>19571</v>
      </c>
      <c r="R24" s="70">
        <v>4.5168872311072601</v>
      </c>
      <c r="S24" s="69">
        <v>9.59232823270594</v>
      </c>
      <c r="T24" s="69">
        <v>9.4851692197639395</v>
      </c>
      <c r="U24" s="71">
        <v>1.11713246609551</v>
      </c>
    </row>
    <row r="25" spans="1:21" ht="12" thickBot="1" x14ac:dyDescent="0.2">
      <c r="A25" s="54"/>
      <c r="B25" s="43" t="s">
        <v>23</v>
      </c>
      <c r="C25" s="44"/>
      <c r="D25" s="69">
        <v>244699.1139</v>
      </c>
      <c r="E25" s="69">
        <v>263990.00660000002</v>
      </c>
      <c r="F25" s="70">
        <v>92.692567060225997</v>
      </c>
      <c r="G25" s="69">
        <v>209824.94709999999</v>
      </c>
      <c r="H25" s="70">
        <v>16.620600782698801</v>
      </c>
      <c r="I25" s="69">
        <v>21159.3802</v>
      </c>
      <c r="J25" s="70">
        <v>8.64710127583343</v>
      </c>
      <c r="K25" s="69">
        <v>16981.9139</v>
      </c>
      <c r="L25" s="70">
        <v>8.0933721822442006</v>
      </c>
      <c r="M25" s="70">
        <v>0.245995022975591</v>
      </c>
      <c r="N25" s="69">
        <v>6609709.1331000002</v>
      </c>
      <c r="O25" s="69">
        <v>95101931.234300002</v>
      </c>
      <c r="P25" s="69">
        <v>16008</v>
      </c>
      <c r="Q25" s="69">
        <v>15381</v>
      </c>
      <c r="R25" s="70">
        <v>4.0764579676223898</v>
      </c>
      <c r="S25" s="69">
        <v>15.2860515929535</v>
      </c>
      <c r="T25" s="69">
        <v>14.297427748520899</v>
      </c>
      <c r="U25" s="71">
        <v>6.4674899101371004</v>
      </c>
    </row>
    <row r="26" spans="1:21" ht="12" thickBot="1" x14ac:dyDescent="0.2">
      <c r="A26" s="54"/>
      <c r="B26" s="43" t="s">
        <v>24</v>
      </c>
      <c r="C26" s="44"/>
      <c r="D26" s="69">
        <v>501410.2463</v>
      </c>
      <c r="E26" s="69">
        <v>530138.50390000001</v>
      </c>
      <c r="F26" s="70">
        <v>94.580990177348298</v>
      </c>
      <c r="G26" s="69">
        <v>452522.35749999998</v>
      </c>
      <c r="H26" s="70">
        <v>10.803419541541601</v>
      </c>
      <c r="I26" s="69">
        <v>91346.830499999996</v>
      </c>
      <c r="J26" s="70">
        <v>18.2179824154104</v>
      </c>
      <c r="K26" s="69">
        <v>92893.602799999993</v>
      </c>
      <c r="L26" s="70">
        <v>20.5279587318512</v>
      </c>
      <c r="M26" s="70">
        <v>-1.6651009901405001E-2</v>
      </c>
      <c r="N26" s="69">
        <v>11366677.451300001</v>
      </c>
      <c r="O26" s="69">
        <v>194444579.88330001</v>
      </c>
      <c r="P26" s="69">
        <v>36468</v>
      </c>
      <c r="Q26" s="69">
        <v>34965</v>
      </c>
      <c r="R26" s="70">
        <v>4.2985842985843004</v>
      </c>
      <c r="S26" s="69">
        <v>13.749321221344699</v>
      </c>
      <c r="T26" s="69">
        <v>13.073239965679999</v>
      </c>
      <c r="U26" s="71">
        <v>4.9171973276412402</v>
      </c>
    </row>
    <row r="27" spans="1:21" ht="12" thickBot="1" x14ac:dyDescent="0.2">
      <c r="A27" s="54"/>
      <c r="B27" s="43" t="s">
        <v>25</v>
      </c>
      <c r="C27" s="44"/>
      <c r="D27" s="69">
        <v>178156.807</v>
      </c>
      <c r="E27" s="69">
        <v>225723.86679999999</v>
      </c>
      <c r="F27" s="70">
        <v>78.926880673125197</v>
      </c>
      <c r="G27" s="69">
        <v>175246.4111</v>
      </c>
      <c r="H27" s="70">
        <v>1.6607449372182801</v>
      </c>
      <c r="I27" s="69">
        <v>48142.660300000003</v>
      </c>
      <c r="J27" s="70">
        <v>27.022633100962601</v>
      </c>
      <c r="K27" s="69">
        <v>53831.879800000002</v>
      </c>
      <c r="L27" s="70">
        <v>30.717821530326301</v>
      </c>
      <c r="M27" s="70">
        <v>-0.105684949534309</v>
      </c>
      <c r="N27" s="69">
        <v>4370628.7407999998</v>
      </c>
      <c r="O27" s="69">
        <v>78745010.635800004</v>
      </c>
      <c r="P27" s="69">
        <v>25238</v>
      </c>
      <c r="Q27" s="69">
        <v>23784</v>
      </c>
      <c r="R27" s="70">
        <v>6.1133535149680496</v>
      </c>
      <c r="S27" s="69">
        <v>7.0590699342261702</v>
      </c>
      <c r="T27" s="69">
        <v>6.97817123276152</v>
      </c>
      <c r="U27" s="71">
        <v>1.1460249327238801</v>
      </c>
    </row>
    <row r="28" spans="1:21" ht="12" thickBot="1" x14ac:dyDescent="0.2">
      <c r="A28" s="54"/>
      <c r="B28" s="43" t="s">
        <v>26</v>
      </c>
      <c r="C28" s="44"/>
      <c r="D28" s="69">
        <v>868529.978</v>
      </c>
      <c r="E28" s="69">
        <v>951814.1666</v>
      </c>
      <c r="F28" s="70">
        <v>91.2499528245622</v>
      </c>
      <c r="G28" s="69">
        <v>818301.03670000006</v>
      </c>
      <c r="H28" s="70">
        <v>6.1381984193201697</v>
      </c>
      <c r="I28" s="69">
        <v>42047.041799999999</v>
      </c>
      <c r="J28" s="70">
        <v>4.8411733463505202</v>
      </c>
      <c r="K28" s="69">
        <v>33308.441099999996</v>
      </c>
      <c r="L28" s="70">
        <v>4.0704385801983696</v>
      </c>
      <c r="M28" s="70">
        <v>0.26235393826341502</v>
      </c>
      <c r="N28" s="69">
        <v>21751642.953200001</v>
      </c>
      <c r="O28" s="69">
        <v>283090137.53789997</v>
      </c>
      <c r="P28" s="69">
        <v>40819</v>
      </c>
      <c r="Q28" s="69">
        <v>40915</v>
      </c>
      <c r="R28" s="70">
        <v>-0.23463277526579701</v>
      </c>
      <c r="S28" s="69">
        <v>21.277590778804001</v>
      </c>
      <c r="T28" s="69">
        <v>21.0552627422706</v>
      </c>
      <c r="U28" s="71">
        <v>1.0448929056145899</v>
      </c>
    </row>
    <row r="29" spans="1:21" ht="12" thickBot="1" x14ac:dyDescent="0.2">
      <c r="A29" s="54"/>
      <c r="B29" s="43" t="s">
        <v>27</v>
      </c>
      <c r="C29" s="44"/>
      <c r="D29" s="69">
        <v>617356.74910000002</v>
      </c>
      <c r="E29" s="69">
        <v>632718.75069999998</v>
      </c>
      <c r="F29" s="70">
        <v>97.572064747092696</v>
      </c>
      <c r="G29" s="69">
        <v>565783.94640000002</v>
      </c>
      <c r="H29" s="70">
        <v>9.1152820839386095</v>
      </c>
      <c r="I29" s="69">
        <v>84550.380799999999</v>
      </c>
      <c r="J29" s="70">
        <v>13.6955465252886</v>
      </c>
      <c r="K29" s="69">
        <v>66893.367199999993</v>
      </c>
      <c r="L29" s="70">
        <v>11.8231292396387</v>
      </c>
      <c r="M29" s="70">
        <v>0.26395761402185802</v>
      </c>
      <c r="N29" s="69">
        <v>14905406.2663</v>
      </c>
      <c r="O29" s="69">
        <v>205799395.70449999</v>
      </c>
      <c r="P29" s="69">
        <v>103530</v>
      </c>
      <c r="Q29" s="69">
        <v>105191</v>
      </c>
      <c r="R29" s="70">
        <v>-1.5790324267285201</v>
      </c>
      <c r="S29" s="69">
        <v>5.96307108181204</v>
      </c>
      <c r="T29" s="69">
        <v>6.0931510528467303</v>
      </c>
      <c r="U29" s="71">
        <v>-2.1814257997267199</v>
      </c>
    </row>
    <row r="30" spans="1:21" ht="12" thickBot="1" x14ac:dyDescent="0.2">
      <c r="A30" s="54"/>
      <c r="B30" s="43" t="s">
        <v>28</v>
      </c>
      <c r="C30" s="44"/>
      <c r="D30" s="69">
        <v>855046.37580000004</v>
      </c>
      <c r="E30" s="69">
        <v>1300543.7376000001</v>
      </c>
      <c r="F30" s="70">
        <v>65.745299529709598</v>
      </c>
      <c r="G30" s="69">
        <v>1130883.6207999999</v>
      </c>
      <c r="H30" s="70">
        <v>-24.391302511293699</v>
      </c>
      <c r="I30" s="69">
        <v>112685.9307</v>
      </c>
      <c r="J30" s="70">
        <v>13.1789261833393</v>
      </c>
      <c r="K30" s="69">
        <v>139074.4002</v>
      </c>
      <c r="L30" s="70">
        <v>12.297852550169299</v>
      </c>
      <c r="M30" s="70">
        <v>-0.189743543470627</v>
      </c>
      <c r="N30" s="69">
        <v>21574366.051600002</v>
      </c>
      <c r="O30" s="69">
        <v>371269746.52319998</v>
      </c>
      <c r="P30" s="69">
        <v>80338</v>
      </c>
      <c r="Q30" s="69">
        <v>78149</v>
      </c>
      <c r="R30" s="70">
        <v>2.8010595145171502</v>
      </c>
      <c r="S30" s="69">
        <v>10.643112546989</v>
      </c>
      <c r="T30" s="69">
        <v>10.7167191186068</v>
      </c>
      <c r="U30" s="71">
        <v>-0.69158877436297395</v>
      </c>
    </row>
    <row r="31" spans="1:21" ht="12" thickBot="1" x14ac:dyDescent="0.2">
      <c r="A31" s="54"/>
      <c r="B31" s="43" t="s">
        <v>29</v>
      </c>
      <c r="C31" s="44"/>
      <c r="D31" s="69">
        <v>723423.61410000001</v>
      </c>
      <c r="E31" s="69">
        <v>1004923.8072</v>
      </c>
      <c r="F31" s="70">
        <v>71.987906836007895</v>
      </c>
      <c r="G31" s="69">
        <v>693231.49780000001</v>
      </c>
      <c r="H31" s="70">
        <v>4.3552718530268697</v>
      </c>
      <c r="I31" s="69">
        <v>35692.975200000001</v>
      </c>
      <c r="J31" s="70">
        <v>4.9338968903309999</v>
      </c>
      <c r="K31" s="69">
        <v>8041.3832000000002</v>
      </c>
      <c r="L31" s="70">
        <v>1.1599852611313399</v>
      </c>
      <c r="M31" s="70">
        <v>3.43866114973852</v>
      </c>
      <c r="N31" s="69">
        <v>26099654.618900001</v>
      </c>
      <c r="O31" s="69">
        <v>355171751.47490001</v>
      </c>
      <c r="P31" s="69">
        <v>27647</v>
      </c>
      <c r="Q31" s="69">
        <v>27709</v>
      </c>
      <c r="R31" s="70">
        <v>-0.22375401494099101</v>
      </c>
      <c r="S31" s="69">
        <v>26.166441715195099</v>
      </c>
      <c r="T31" s="69">
        <v>25.451130524378399</v>
      </c>
      <c r="U31" s="71">
        <v>2.7336968419415899</v>
      </c>
    </row>
    <row r="32" spans="1:21" ht="12" thickBot="1" x14ac:dyDescent="0.2">
      <c r="A32" s="54"/>
      <c r="B32" s="43" t="s">
        <v>30</v>
      </c>
      <c r="C32" s="44"/>
      <c r="D32" s="69">
        <v>79930.828099999999</v>
      </c>
      <c r="E32" s="69">
        <v>116351.3119</v>
      </c>
      <c r="F32" s="70">
        <v>68.697831416544602</v>
      </c>
      <c r="G32" s="69">
        <v>94279.947400000005</v>
      </c>
      <c r="H32" s="70">
        <v>-15.219693790368</v>
      </c>
      <c r="I32" s="69">
        <v>20549.286800000002</v>
      </c>
      <c r="J32" s="70">
        <v>25.7088376143072</v>
      </c>
      <c r="K32" s="69">
        <v>25154.108899999999</v>
      </c>
      <c r="L32" s="70">
        <v>26.6802322165912</v>
      </c>
      <c r="M32" s="70">
        <v>-0.18306440980701999</v>
      </c>
      <c r="N32" s="69">
        <v>1981890.7083999999</v>
      </c>
      <c r="O32" s="69">
        <v>37301011.536700003</v>
      </c>
      <c r="P32" s="69">
        <v>17958</v>
      </c>
      <c r="Q32" s="69">
        <v>18171</v>
      </c>
      <c r="R32" s="70">
        <v>-1.1721974574872001</v>
      </c>
      <c r="S32" s="69">
        <v>4.4509871979062297</v>
      </c>
      <c r="T32" s="69">
        <v>4.46828890539871</v>
      </c>
      <c r="U32" s="71">
        <v>-0.38871618189837598</v>
      </c>
    </row>
    <row r="33" spans="1:21" ht="12" thickBot="1" x14ac:dyDescent="0.2">
      <c r="A33" s="54"/>
      <c r="B33" s="43" t="s">
        <v>31</v>
      </c>
      <c r="C33" s="44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69">
        <v>26.991199999999999</v>
      </c>
      <c r="O33" s="69">
        <v>248.30510000000001</v>
      </c>
      <c r="P33" s="72"/>
      <c r="Q33" s="72"/>
      <c r="R33" s="72"/>
      <c r="S33" s="72"/>
      <c r="T33" s="72"/>
      <c r="U33" s="73"/>
    </row>
    <row r="34" spans="1:21" ht="12" thickBot="1" x14ac:dyDescent="0.2">
      <c r="A34" s="54"/>
      <c r="B34" s="43" t="s">
        <v>70</v>
      </c>
      <c r="C34" s="44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69">
        <v>1</v>
      </c>
      <c r="P34" s="72"/>
      <c r="Q34" s="72"/>
      <c r="R34" s="72"/>
      <c r="S34" s="72"/>
      <c r="T34" s="72"/>
      <c r="U34" s="73"/>
    </row>
    <row r="35" spans="1:21" ht="12" thickBot="1" x14ac:dyDescent="0.2">
      <c r="A35" s="54"/>
      <c r="B35" s="43" t="s">
        <v>32</v>
      </c>
      <c r="C35" s="44"/>
      <c r="D35" s="69">
        <v>196533.69959999999</v>
      </c>
      <c r="E35" s="69">
        <v>186008.4914</v>
      </c>
      <c r="F35" s="70">
        <v>105.658455762305</v>
      </c>
      <c r="G35" s="69">
        <v>163344.64300000001</v>
      </c>
      <c r="H35" s="70">
        <v>20.318423665721301</v>
      </c>
      <c r="I35" s="69">
        <v>6175.8743999999997</v>
      </c>
      <c r="J35" s="70">
        <v>3.1423997068032601</v>
      </c>
      <c r="K35" s="69">
        <v>6551.8905000000004</v>
      </c>
      <c r="L35" s="70">
        <v>4.01108379171027</v>
      </c>
      <c r="M35" s="70">
        <v>-5.7390473787680002E-2</v>
      </c>
      <c r="N35" s="69">
        <v>4189328.7250999999</v>
      </c>
      <c r="O35" s="69">
        <v>56217209.734200001</v>
      </c>
      <c r="P35" s="69">
        <v>15431</v>
      </c>
      <c r="Q35" s="69">
        <v>14988</v>
      </c>
      <c r="R35" s="70">
        <v>2.9556978916466501</v>
      </c>
      <c r="S35" s="69">
        <v>12.736290557967701</v>
      </c>
      <c r="T35" s="69">
        <v>12.9371231785428</v>
      </c>
      <c r="U35" s="71">
        <v>-1.5768533205256301</v>
      </c>
    </row>
    <row r="36" spans="1:21" ht="12" customHeight="1" thickBot="1" x14ac:dyDescent="0.2">
      <c r="A36" s="54"/>
      <c r="B36" s="43" t="s">
        <v>69</v>
      </c>
      <c r="C36" s="44"/>
      <c r="D36" s="69">
        <v>71458.210000000006</v>
      </c>
      <c r="E36" s="72"/>
      <c r="F36" s="72"/>
      <c r="G36" s="69">
        <v>4519.66</v>
      </c>
      <c r="H36" s="70">
        <v>1481.0527783063301</v>
      </c>
      <c r="I36" s="69">
        <v>3561.67</v>
      </c>
      <c r="J36" s="70">
        <v>4.9842698270779504</v>
      </c>
      <c r="K36" s="69">
        <v>75.22</v>
      </c>
      <c r="L36" s="70">
        <v>1.66428448157605</v>
      </c>
      <c r="M36" s="70">
        <v>46.350039883009799</v>
      </c>
      <c r="N36" s="69">
        <v>4336850.09</v>
      </c>
      <c r="O36" s="69">
        <v>26213541.649999999</v>
      </c>
      <c r="P36" s="69">
        <v>46</v>
      </c>
      <c r="Q36" s="69">
        <v>73</v>
      </c>
      <c r="R36" s="70">
        <v>-36.986301369863</v>
      </c>
      <c r="S36" s="69">
        <v>1553.4393478260899</v>
      </c>
      <c r="T36" s="69">
        <v>12886.416712328801</v>
      </c>
      <c r="U36" s="71">
        <v>-729.54102652042798</v>
      </c>
    </row>
    <row r="37" spans="1:21" ht="12" thickBot="1" x14ac:dyDescent="0.2">
      <c r="A37" s="54"/>
      <c r="B37" s="43" t="s">
        <v>36</v>
      </c>
      <c r="C37" s="44"/>
      <c r="D37" s="69">
        <v>133126.54</v>
      </c>
      <c r="E37" s="69">
        <v>61559.804499999998</v>
      </c>
      <c r="F37" s="70">
        <v>216.255625048322</v>
      </c>
      <c r="G37" s="69">
        <v>130664.16</v>
      </c>
      <c r="H37" s="70">
        <v>1.88451064163273</v>
      </c>
      <c r="I37" s="69">
        <v>-29576.11</v>
      </c>
      <c r="J37" s="70">
        <v>-22.216539241536701</v>
      </c>
      <c r="K37" s="69">
        <v>-12442.31</v>
      </c>
      <c r="L37" s="70">
        <v>-9.5223586942280107</v>
      </c>
      <c r="M37" s="70">
        <v>1.3770594045639399</v>
      </c>
      <c r="N37" s="69">
        <v>14070437.310000001</v>
      </c>
      <c r="O37" s="69">
        <v>145574434.06999999</v>
      </c>
      <c r="P37" s="69">
        <v>60</v>
      </c>
      <c r="Q37" s="69">
        <v>86</v>
      </c>
      <c r="R37" s="70">
        <v>-30.232558139534898</v>
      </c>
      <c r="S37" s="69">
        <v>2218.7756666666701</v>
      </c>
      <c r="T37" s="69">
        <v>2192.0302325581401</v>
      </c>
      <c r="U37" s="71">
        <v>1.2054140718384401</v>
      </c>
    </row>
    <row r="38" spans="1:21" ht="12" thickBot="1" x14ac:dyDescent="0.2">
      <c r="A38" s="54"/>
      <c r="B38" s="43" t="s">
        <v>37</v>
      </c>
      <c r="C38" s="44"/>
      <c r="D38" s="69">
        <v>17287.18</v>
      </c>
      <c r="E38" s="69">
        <v>35717.262600000002</v>
      </c>
      <c r="F38" s="70">
        <v>48.400069718668803</v>
      </c>
      <c r="G38" s="69">
        <v>14357.26</v>
      </c>
      <c r="H38" s="70">
        <v>20.4072364782695</v>
      </c>
      <c r="I38" s="69">
        <v>1033.33</v>
      </c>
      <c r="J38" s="70">
        <v>5.9774353017669704</v>
      </c>
      <c r="K38" s="69">
        <v>5551.3</v>
      </c>
      <c r="L38" s="70">
        <v>38.665455664938897</v>
      </c>
      <c r="M38" s="70">
        <v>-0.81385801523967405</v>
      </c>
      <c r="N38" s="69">
        <v>7161349.9800000004</v>
      </c>
      <c r="O38" s="69">
        <v>132491341.48</v>
      </c>
      <c r="P38" s="69">
        <v>9</v>
      </c>
      <c r="Q38" s="69">
        <v>14</v>
      </c>
      <c r="R38" s="70">
        <v>-35.714285714285701</v>
      </c>
      <c r="S38" s="69">
        <v>1920.7977777777801</v>
      </c>
      <c r="T38" s="69">
        <v>587.72857142857197</v>
      </c>
      <c r="U38" s="71">
        <v>69.401850719104303</v>
      </c>
    </row>
    <row r="39" spans="1:21" ht="12" thickBot="1" x14ac:dyDescent="0.2">
      <c r="A39" s="54"/>
      <c r="B39" s="43" t="s">
        <v>38</v>
      </c>
      <c r="C39" s="44"/>
      <c r="D39" s="69">
        <v>85018.03</v>
      </c>
      <c r="E39" s="69">
        <v>36465.775199999996</v>
      </c>
      <c r="F39" s="70">
        <v>233.14472140989901</v>
      </c>
      <c r="G39" s="69">
        <v>64953.09</v>
      </c>
      <c r="H39" s="70">
        <v>30.891432570798401</v>
      </c>
      <c r="I39" s="69">
        <v>-13922.26</v>
      </c>
      <c r="J39" s="70">
        <v>-16.375655846177601</v>
      </c>
      <c r="K39" s="69">
        <v>-11351.29</v>
      </c>
      <c r="L39" s="70">
        <v>-17.476135469459599</v>
      </c>
      <c r="M39" s="70">
        <v>0.226491438418012</v>
      </c>
      <c r="N39" s="69">
        <v>8626208.2100000009</v>
      </c>
      <c r="O39" s="69">
        <v>98624601.640000001</v>
      </c>
      <c r="P39" s="69">
        <v>52</v>
      </c>
      <c r="Q39" s="69">
        <v>58</v>
      </c>
      <c r="R39" s="70">
        <v>-10.3448275862069</v>
      </c>
      <c r="S39" s="69">
        <v>1634.9621153846199</v>
      </c>
      <c r="T39" s="69">
        <v>1843.885</v>
      </c>
      <c r="U39" s="71">
        <v>-12.778454170250701</v>
      </c>
    </row>
    <row r="40" spans="1:21" ht="12" thickBot="1" x14ac:dyDescent="0.2">
      <c r="A40" s="54"/>
      <c r="B40" s="43" t="s">
        <v>72</v>
      </c>
      <c r="C40" s="44"/>
      <c r="D40" s="72"/>
      <c r="E40" s="72"/>
      <c r="F40" s="72"/>
      <c r="G40" s="69">
        <v>0.03</v>
      </c>
      <c r="H40" s="72"/>
      <c r="I40" s="72"/>
      <c r="J40" s="72"/>
      <c r="K40" s="69">
        <v>0</v>
      </c>
      <c r="L40" s="70">
        <v>0</v>
      </c>
      <c r="M40" s="72"/>
      <c r="N40" s="69">
        <v>46.29</v>
      </c>
      <c r="O40" s="69">
        <v>4242.22</v>
      </c>
      <c r="P40" s="72"/>
      <c r="Q40" s="69">
        <v>2</v>
      </c>
      <c r="R40" s="72"/>
      <c r="S40" s="72"/>
      <c r="T40" s="69">
        <v>0.02</v>
      </c>
      <c r="U40" s="73"/>
    </row>
    <row r="41" spans="1:21" ht="12" customHeight="1" thickBot="1" x14ac:dyDescent="0.2">
      <c r="A41" s="54"/>
      <c r="B41" s="43" t="s">
        <v>33</v>
      </c>
      <c r="C41" s="44"/>
      <c r="D41" s="69">
        <v>66938.461599999995</v>
      </c>
      <c r="E41" s="69">
        <v>88940.342799999999</v>
      </c>
      <c r="F41" s="70">
        <v>75.262203284424501</v>
      </c>
      <c r="G41" s="69">
        <v>133547.43590000001</v>
      </c>
      <c r="H41" s="70">
        <v>-49.876640349633298</v>
      </c>
      <c r="I41" s="69">
        <v>4265.3368</v>
      </c>
      <c r="J41" s="70">
        <v>6.3720269304784898</v>
      </c>
      <c r="K41" s="69">
        <v>7551.9751999999999</v>
      </c>
      <c r="L41" s="70">
        <v>5.65490093396844</v>
      </c>
      <c r="M41" s="70">
        <v>-0.43520248848274801</v>
      </c>
      <c r="N41" s="69">
        <v>3908638.4547000001</v>
      </c>
      <c r="O41" s="69">
        <v>59189200.238899998</v>
      </c>
      <c r="P41" s="69">
        <v>164</v>
      </c>
      <c r="Q41" s="69">
        <v>178</v>
      </c>
      <c r="R41" s="70">
        <v>-7.8651685393258397</v>
      </c>
      <c r="S41" s="69">
        <v>408.16135121951203</v>
      </c>
      <c r="T41" s="69">
        <v>492.72063370786498</v>
      </c>
      <c r="U41" s="71">
        <v>-20.717121362839801</v>
      </c>
    </row>
    <row r="42" spans="1:21" ht="12" thickBot="1" x14ac:dyDescent="0.2">
      <c r="A42" s="54"/>
      <c r="B42" s="43" t="s">
        <v>34</v>
      </c>
      <c r="C42" s="44"/>
      <c r="D42" s="69">
        <v>275529.77299999999</v>
      </c>
      <c r="E42" s="69">
        <v>276135.46460000001</v>
      </c>
      <c r="F42" s="70">
        <v>99.780654179687701</v>
      </c>
      <c r="G42" s="69">
        <v>264016.42229999998</v>
      </c>
      <c r="H42" s="70">
        <v>4.36084641996906</v>
      </c>
      <c r="I42" s="69">
        <v>16861.818200000002</v>
      </c>
      <c r="J42" s="70">
        <v>6.1197808194760901</v>
      </c>
      <c r="K42" s="69">
        <v>21800.015599999999</v>
      </c>
      <c r="L42" s="70">
        <v>8.2570680301200294</v>
      </c>
      <c r="M42" s="70">
        <v>-0.22652265441498101</v>
      </c>
      <c r="N42" s="69">
        <v>8639693.4318000004</v>
      </c>
      <c r="O42" s="69">
        <v>146016510.17210001</v>
      </c>
      <c r="P42" s="69">
        <v>1466</v>
      </c>
      <c r="Q42" s="69">
        <v>1415</v>
      </c>
      <c r="R42" s="70">
        <v>3.60424028268551</v>
      </c>
      <c r="S42" s="69">
        <v>187.94663915416101</v>
      </c>
      <c r="T42" s="69">
        <v>194.33053215547699</v>
      </c>
      <c r="U42" s="71">
        <v>-3.39665185291223</v>
      </c>
    </row>
    <row r="43" spans="1:21" ht="12" thickBot="1" x14ac:dyDescent="0.2">
      <c r="A43" s="54"/>
      <c r="B43" s="43" t="s">
        <v>39</v>
      </c>
      <c r="C43" s="44"/>
      <c r="D43" s="69">
        <v>62823.12</v>
      </c>
      <c r="E43" s="69">
        <v>25617.831200000001</v>
      </c>
      <c r="F43" s="70">
        <v>245.23200074797899</v>
      </c>
      <c r="G43" s="69">
        <v>46368.51</v>
      </c>
      <c r="H43" s="70">
        <v>35.486605025695297</v>
      </c>
      <c r="I43" s="69">
        <v>-1737.61</v>
      </c>
      <c r="J43" s="70">
        <v>-2.7658766390462599</v>
      </c>
      <c r="K43" s="69">
        <v>-6104.22</v>
      </c>
      <c r="L43" s="70">
        <v>-13.1645808761161</v>
      </c>
      <c r="M43" s="70">
        <v>-0.71534282840395702</v>
      </c>
      <c r="N43" s="69">
        <v>7940871.3600000003</v>
      </c>
      <c r="O43" s="69">
        <v>67091594.32</v>
      </c>
      <c r="P43" s="69">
        <v>60</v>
      </c>
      <c r="Q43" s="69">
        <v>50</v>
      </c>
      <c r="R43" s="70">
        <v>20</v>
      </c>
      <c r="S43" s="69">
        <v>1047.0519999999999</v>
      </c>
      <c r="T43" s="69">
        <v>1075.8124</v>
      </c>
      <c r="U43" s="71">
        <v>-2.7467976757601198</v>
      </c>
    </row>
    <row r="44" spans="1:21" ht="12" thickBot="1" x14ac:dyDescent="0.2">
      <c r="A44" s="54"/>
      <c r="B44" s="43" t="s">
        <v>40</v>
      </c>
      <c r="C44" s="44"/>
      <c r="D44" s="69">
        <v>25668.400000000001</v>
      </c>
      <c r="E44" s="69">
        <v>5399.0896000000002</v>
      </c>
      <c r="F44" s="70">
        <v>475.42089318169502</v>
      </c>
      <c r="G44" s="69">
        <v>22597.46</v>
      </c>
      <c r="H44" s="70">
        <v>13.589757432915</v>
      </c>
      <c r="I44" s="69">
        <v>3328.03</v>
      </c>
      <c r="J44" s="70">
        <v>12.965475058827201</v>
      </c>
      <c r="K44" s="69">
        <v>652.32000000000005</v>
      </c>
      <c r="L44" s="70">
        <v>2.8866961154041202</v>
      </c>
      <c r="M44" s="70">
        <v>4.1018365219524204</v>
      </c>
      <c r="N44" s="69">
        <v>3125883.56</v>
      </c>
      <c r="O44" s="69">
        <v>26556565.949999999</v>
      </c>
      <c r="P44" s="69">
        <v>28</v>
      </c>
      <c r="Q44" s="69">
        <v>57</v>
      </c>
      <c r="R44" s="70">
        <v>-50.877192982456101</v>
      </c>
      <c r="S44" s="69">
        <v>916.72857142857197</v>
      </c>
      <c r="T44" s="69">
        <v>851.95719298245604</v>
      </c>
      <c r="U44" s="71">
        <v>7.0654914076889499</v>
      </c>
    </row>
    <row r="45" spans="1:21" ht="12" thickBot="1" x14ac:dyDescent="0.2">
      <c r="A45" s="55"/>
      <c r="B45" s="43" t="s">
        <v>35</v>
      </c>
      <c r="C45" s="44"/>
      <c r="D45" s="74">
        <v>15970.758</v>
      </c>
      <c r="E45" s="75"/>
      <c r="F45" s="75"/>
      <c r="G45" s="74">
        <v>16156.363799999999</v>
      </c>
      <c r="H45" s="76">
        <v>-1.1488092388709299</v>
      </c>
      <c r="I45" s="74">
        <v>2105.4097000000002</v>
      </c>
      <c r="J45" s="76">
        <v>13.1829040299778</v>
      </c>
      <c r="K45" s="74">
        <v>1561.2644</v>
      </c>
      <c r="L45" s="76">
        <v>9.6634640029583903</v>
      </c>
      <c r="M45" s="76">
        <v>0.34852860284267001</v>
      </c>
      <c r="N45" s="74">
        <v>514015.61349999998</v>
      </c>
      <c r="O45" s="74">
        <v>8119520.2050000001</v>
      </c>
      <c r="P45" s="74">
        <v>24</v>
      </c>
      <c r="Q45" s="74">
        <v>21</v>
      </c>
      <c r="R45" s="76">
        <v>14.285714285714301</v>
      </c>
      <c r="S45" s="74">
        <v>665.44825000000003</v>
      </c>
      <c r="T45" s="74">
        <v>598.77435714285696</v>
      </c>
      <c r="U45" s="77">
        <v>10.0193956265033</v>
      </c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workbookViewId="0">
      <selection activeCell="G34" sqref="G34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x14ac:dyDescent="0.15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 x14ac:dyDescent="0.15">
      <c r="A2" s="37">
        <v>1</v>
      </c>
      <c r="B2" s="37">
        <v>12</v>
      </c>
      <c r="C2" s="37">
        <v>49775</v>
      </c>
      <c r="D2" s="37">
        <v>508970.48906324798</v>
      </c>
      <c r="E2" s="37">
        <v>382079.95392991498</v>
      </c>
      <c r="F2" s="37">
        <v>126890.535133333</v>
      </c>
      <c r="G2" s="37">
        <v>382079.95392991498</v>
      </c>
      <c r="H2" s="37">
        <v>0.24930823664624099</v>
      </c>
    </row>
    <row r="3" spans="1:8" x14ac:dyDescent="0.15">
      <c r="A3" s="37">
        <v>2</v>
      </c>
      <c r="B3" s="37">
        <v>13</v>
      </c>
      <c r="C3" s="37">
        <v>7576</v>
      </c>
      <c r="D3" s="37">
        <v>62429.934512744898</v>
      </c>
      <c r="E3" s="37">
        <v>48753.899131986997</v>
      </c>
      <c r="F3" s="37">
        <v>13676.035380757899</v>
      </c>
      <c r="G3" s="37">
        <v>48753.899131986997</v>
      </c>
      <c r="H3" s="37">
        <v>0.21906214522723799</v>
      </c>
    </row>
    <row r="4" spans="1:8" x14ac:dyDescent="0.15">
      <c r="A4" s="37">
        <v>3</v>
      </c>
      <c r="B4" s="37">
        <v>14</v>
      </c>
      <c r="C4" s="37">
        <v>87458</v>
      </c>
      <c r="D4" s="37">
        <v>97106.653661735094</v>
      </c>
      <c r="E4" s="37">
        <v>71616.150558053298</v>
      </c>
      <c r="F4" s="37">
        <v>25490.5031036818</v>
      </c>
      <c r="G4" s="37">
        <v>71616.150558053298</v>
      </c>
      <c r="H4" s="37">
        <v>0.262500067116681</v>
      </c>
    </row>
    <row r="5" spans="1:8" x14ac:dyDescent="0.15">
      <c r="A5" s="37">
        <v>4</v>
      </c>
      <c r="B5" s="37">
        <v>15</v>
      </c>
      <c r="C5" s="37">
        <v>2567</v>
      </c>
      <c r="D5" s="37">
        <v>36850.973757264997</v>
      </c>
      <c r="E5" s="37">
        <v>28817.515018803399</v>
      </c>
      <c r="F5" s="37">
        <v>8033.4587384615397</v>
      </c>
      <c r="G5" s="37">
        <v>28817.515018803399</v>
      </c>
      <c r="H5" s="37">
        <v>0.21799854710427499</v>
      </c>
    </row>
    <row r="6" spans="1:8" x14ac:dyDescent="0.15">
      <c r="A6" s="37">
        <v>5</v>
      </c>
      <c r="B6" s="37">
        <v>16</v>
      </c>
      <c r="C6" s="37">
        <v>3805</v>
      </c>
      <c r="D6" s="37">
        <v>129271.030231624</v>
      </c>
      <c r="E6" s="37">
        <v>102876.668240171</v>
      </c>
      <c r="F6" s="37">
        <v>26394.361991452999</v>
      </c>
      <c r="G6" s="37">
        <v>102876.668240171</v>
      </c>
      <c r="H6" s="37">
        <v>0.20417847636984399</v>
      </c>
    </row>
    <row r="7" spans="1:8" x14ac:dyDescent="0.15">
      <c r="A7" s="37">
        <v>6</v>
      </c>
      <c r="B7" s="37">
        <v>17</v>
      </c>
      <c r="C7" s="37">
        <v>14709</v>
      </c>
      <c r="D7" s="37">
        <v>209398.35370085499</v>
      </c>
      <c r="E7" s="37">
        <v>158224.76948376099</v>
      </c>
      <c r="F7" s="37">
        <v>51173.584217094001</v>
      </c>
      <c r="G7" s="37">
        <v>158224.76948376099</v>
      </c>
      <c r="H7" s="37">
        <v>0.24438388990488599</v>
      </c>
    </row>
    <row r="8" spans="1:8" x14ac:dyDescent="0.15">
      <c r="A8" s="37">
        <v>7</v>
      </c>
      <c r="B8" s="37">
        <v>18</v>
      </c>
      <c r="C8" s="37">
        <v>45260</v>
      </c>
      <c r="D8" s="37">
        <v>94745.426870085503</v>
      </c>
      <c r="E8" s="37">
        <v>75562.660767521404</v>
      </c>
      <c r="F8" s="37">
        <v>19182.766102564099</v>
      </c>
      <c r="G8" s="37">
        <v>75562.660767521404</v>
      </c>
      <c r="H8" s="37">
        <v>0.20246640641418401</v>
      </c>
    </row>
    <row r="9" spans="1:8" x14ac:dyDescent="0.15">
      <c r="A9" s="37">
        <v>8</v>
      </c>
      <c r="B9" s="37">
        <v>19</v>
      </c>
      <c r="C9" s="37">
        <v>11010</v>
      </c>
      <c r="D9" s="37">
        <v>52234.611445299102</v>
      </c>
      <c r="E9" s="37">
        <v>41497.888107692299</v>
      </c>
      <c r="F9" s="37">
        <v>10736.7233376068</v>
      </c>
      <c r="G9" s="37">
        <v>41497.888107692299</v>
      </c>
      <c r="H9" s="37">
        <v>0.205548065555163</v>
      </c>
    </row>
    <row r="10" spans="1:8" x14ac:dyDescent="0.15">
      <c r="A10" s="37">
        <v>9</v>
      </c>
      <c r="B10" s="37">
        <v>21</v>
      </c>
      <c r="C10" s="37">
        <v>174508</v>
      </c>
      <c r="D10" s="37">
        <v>682685.23898547003</v>
      </c>
      <c r="E10" s="37">
        <v>663781.28931965795</v>
      </c>
      <c r="F10" s="37">
        <v>18903.949665812001</v>
      </c>
      <c r="G10" s="37">
        <v>663781.28931965795</v>
      </c>
      <c r="H10" s="37">
        <v>2.7690579180977899E-2</v>
      </c>
    </row>
    <row r="11" spans="1:8" x14ac:dyDescent="0.15">
      <c r="A11" s="37">
        <v>10</v>
      </c>
      <c r="B11" s="37">
        <v>22</v>
      </c>
      <c r="C11" s="37">
        <v>52152.432000000001</v>
      </c>
      <c r="D11" s="37">
        <v>420483.12062564102</v>
      </c>
      <c r="E11" s="37">
        <v>375947.240898291</v>
      </c>
      <c r="F11" s="37">
        <v>44535.879727350402</v>
      </c>
      <c r="G11" s="37">
        <v>375947.240898291</v>
      </c>
      <c r="H11" s="37">
        <v>0.10591597508381601</v>
      </c>
    </row>
    <row r="12" spans="1:8" x14ac:dyDescent="0.15">
      <c r="A12" s="37">
        <v>11</v>
      </c>
      <c r="B12" s="37">
        <v>23</v>
      </c>
      <c r="C12" s="37">
        <v>133312.753</v>
      </c>
      <c r="D12" s="37">
        <v>1180802.61593333</v>
      </c>
      <c r="E12" s="37">
        <v>996632.66741196602</v>
      </c>
      <c r="F12" s="37">
        <v>184169.948521368</v>
      </c>
      <c r="G12" s="37">
        <v>996632.66741196602</v>
      </c>
      <c r="H12" s="37">
        <v>0.15597013932408599</v>
      </c>
    </row>
    <row r="13" spans="1:8" x14ac:dyDescent="0.15">
      <c r="A13" s="37">
        <v>12</v>
      </c>
      <c r="B13" s="37">
        <v>24</v>
      </c>
      <c r="C13" s="37">
        <v>22686</v>
      </c>
      <c r="D13" s="37">
        <v>436343.94768717902</v>
      </c>
      <c r="E13" s="37">
        <v>390925.90152478602</v>
      </c>
      <c r="F13" s="37">
        <v>45418.046162393199</v>
      </c>
      <c r="G13" s="37">
        <v>390925.90152478602</v>
      </c>
      <c r="H13" s="37">
        <v>0.10408771888123899</v>
      </c>
    </row>
    <row r="14" spans="1:8" x14ac:dyDescent="0.15">
      <c r="A14" s="37">
        <v>13</v>
      </c>
      <c r="B14" s="37">
        <v>25</v>
      </c>
      <c r="C14" s="37">
        <v>76666</v>
      </c>
      <c r="D14" s="37">
        <v>960456.71589999995</v>
      </c>
      <c r="E14" s="37">
        <v>877581.33490000002</v>
      </c>
      <c r="F14" s="37">
        <v>82875.380999999994</v>
      </c>
      <c r="G14" s="37">
        <v>877581.33490000002</v>
      </c>
      <c r="H14" s="37">
        <v>8.62874709792011E-2</v>
      </c>
    </row>
    <row r="15" spans="1:8" x14ac:dyDescent="0.15">
      <c r="A15" s="37">
        <v>14</v>
      </c>
      <c r="B15" s="37">
        <v>26</v>
      </c>
      <c r="C15" s="37">
        <v>54807.199999999997</v>
      </c>
      <c r="D15" s="37">
        <v>310337.16632905998</v>
      </c>
      <c r="E15" s="37">
        <v>271500.47347179498</v>
      </c>
      <c r="F15" s="37">
        <v>38836.692857264999</v>
      </c>
      <c r="G15" s="37">
        <v>271500.47347179498</v>
      </c>
      <c r="H15" s="37">
        <v>0.12514354408999501</v>
      </c>
    </row>
    <row r="16" spans="1:8" x14ac:dyDescent="0.15">
      <c r="A16" s="37">
        <v>15</v>
      </c>
      <c r="B16" s="37">
        <v>27</v>
      </c>
      <c r="C16" s="37">
        <v>140074.52799999999</v>
      </c>
      <c r="D16" s="37">
        <v>1021604.6791</v>
      </c>
      <c r="E16" s="37">
        <v>903463.0699</v>
      </c>
      <c r="F16" s="37">
        <v>118141.60920000001</v>
      </c>
      <c r="G16" s="37">
        <v>903463.0699</v>
      </c>
      <c r="H16" s="37">
        <v>0.115643175503149</v>
      </c>
    </row>
    <row r="17" spans="1:8" x14ac:dyDescent="0.15">
      <c r="A17" s="37">
        <v>16</v>
      </c>
      <c r="B17" s="37">
        <v>29</v>
      </c>
      <c r="C17" s="37">
        <v>176876</v>
      </c>
      <c r="D17" s="37">
        <v>2357317.2369034202</v>
      </c>
      <c r="E17" s="37">
        <v>2067989.6910418801</v>
      </c>
      <c r="F17" s="37">
        <v>289327.54586153798</v>
      </c>
      <c r="G17" s="37">
        <v>2067989.6910418801</v>
      </c>
      <c r="H17" s="37">
        <v>0.122735939538456</v>
      </c>
    </row>
    <row r="18" spans="1:8" x14ac:dyDescent="0.15">
      <c r="A18" s="37">
        <v>17</v>
      </c>
      <c r="B18" s="37">
        <v>31</v>
      </c>
      <c r="C18" s="37">
        <v>22105.085999999999</v>
      </c>
      <c r="D18" s="37">
        <v>196211.09051142901</v>
      </c>
      <c r="E18" s="37">
        <v>160086.24435860399</v>
      </c>
      <c r="F18" s="37">
        <v>36124.846152824597</v>
      </c>
      <c r="G18" s="37">
        <v>160086.24435860399</v>
      </c>
      <c r="H18" s="37">
        <v>0.18411215216563101</v>
      </c>
    </row>
    <row r="19" spans="1:8" x14ac:dyDescent="0.15">
      <c r="A19" s="37">
        <v>18</v>
      </c>
      <c r="B19" s="37">
        <v>32</v>
      </c>
      <c r="C19" s="37">
        <v>15125.302</v>
      </c>
      <c r="D19" s="37">
        <v>244699.11707399599</v>
      </c>
      <c r="E19" s="37">
        <v>223539.72074426501</v>
      </c>
      <c r="F19" s="37">
        <v>21159.3963297314</v>
      </c>
      <c r="G19" s="37">
        <v>223539.72074426501</v>
      </c>
      <c r="H19" s="37">
        <v>8.6471077553307504E-2</v>
      </c>
    </row>
    <row r="20" spans="1:8" x14ac:dyDescent="0.15">
      <c r="A20" s="37">
        <v>19</v>
      </c>
      <c r="B20" s="37">
        <v>33</v>
      </c>
      <c r="C20" s="37">
        <v>30075.881000000001</v>
      </c>
      <c r="D20" s="37">
        <v>501410.11110172502</v>
      </c>
      <c r="E20" s="37">
        <v>410063.37972141599</v>
      </c>
      <c r="F20" s="37">
        <v>91346.731380308105</v>
      </c>
      <c r="G20" s="37">
        <v>410063.37972141599</v>
      </c>
      <c r="H20" s="37">
        <v>0.182179675594487</v>
      </c>
    </row>
    <row r="21" spans="1:8" x14ac:dyDescent="0.15">
      <c r="A21" s="37">
        <v>20</v>
      </c>
      <c r="B21" s="37">
        <v>34</v>
      </c>
      <c r="C21" s="37">
        <v>33686.79</v>
      </c>
      <c r="D21" s="37">
        <v>178156.69751340299</v>
      </c>
      <c r="E21" s="37">
        <v>130014.163226933</v>
      </c>
      <c r="F21" s="37">
        <v>48142.534286469803</v>
      </c>
      <c r="G21" s="37">
        <v>130014.163226933</v>
      </c>
      <c r="H21" s="37">
        <v>0.27022578975931</v>
      </c>
    </row>
    <row r="22" spans="1:8" x14ac:dyDescent="0.15">
      <c r="A22" s="37">
        <v>21</v>
      </c>
      <c r="B22" s="37">
        <v>35</v>
      </c>
      <c r="C22" s="37">
        <v>31197.614000000001</v>
      </c>
      <c r="D22" s="37">
        <v>868529.97774955805</v>
      </c>
      <c r="E22" s="37">
        <v>826482.93375486694</v>
      </c>
      <c r="F22" s="37">
        <v>42047.043994690299</v>
      </c>
      <c r="G22" s="37">
        <v>826482.93375486694</v>
      </c>
      <c r="H22" s="37">
        <v>4.84117360043669E-2</v>
      </c>
    </row>
    <row r="23" spans="1:8" x14ac:dyDescent="0.15">
      <c r="A23" s="37">
        <v>22</v>
      </c>
      <c r="B23" s="37">
        <v>36</v>
      </c>
      <c r="C23" s="37">
        <v>143213.83300000001</v>
      </c>
      <c r="D23" s="37">
        <v>617356.74881681404</v>
      </c>
      <c r="E23" s="37">
        <v>532806.36516678298</v>
      </c>
      <c r="F23" s="37">
        <v>84550.383650031494</v>
      </c>
      <c r="G23" s="37">
        <v>532806.36516678298</v>
      </c>
      <c r="H23" s="37">
        <v>0.136955469932215</v>
      </c>
    </row>
    <row r="24" spans="1:8" x14ac:dyDescent="0.15">
      <c r="A24" s="37">
        <v>23</v>
      </c>
      <c r="B24" s="37">
        <v>37</v>
      </c>
      <c r="C24" s="37">
        <v>144150.745</v>
      </c>
      <c r="D24" s="37">
        <v>855046.35685486696</v>
      </c>
      <c r="E24" s="37">
        <v>742360.49450914504</v>
      </c>
      <c r="F24" s="37">
        <v>112685.86234572199</v>
      </c>
      <c r="G24" s="37">
        <v>742360.49450914504</v>
      </c>
      <c r="H24" s="37">
        <v>0.131789184811239</v>
      </c>
    </row>
    <row r="25" spans="1:8" x14ac:dyDescent="0.15">
      <c r="A25" s="37">
        <v>24</v>
      </c>
      <c r="B25" s="37">
        <v>38</v>
      </c>
      <c r="C25" s="37">
        <v>147286.948</v>
      </c>
      <c r="D25" s="37">
        <v>723423.60197079601</v>
      </c>
      <c r="E25" s="37">
        <v>687730.62497876096</v>
      </c>
      <c r="F25" s="37">
        <v>35692.976992035401</v>
      </c>
      <c r="G25" s="37">
        <v>687730.62497876096</v>
      </c>
      <c r="H25" s="37">
        <v>4.9338972207705598E-2</v>
      </c>
    </row>
    <row r="26" spans="1:8" x14ac:dyDescent="0.15">
      <c r="A26" s="37">
        <v>25</v>
      </c>
      <c r="B26" s="37">
        <v>39</v>
      </c>
      <c r="C26" s="37">
        <v>53688.517999999996</v>
      </c>
      <c r="D26" s="37">
        <v>79930.757898585594</v>
      </c>
      <c r="E26" s="37">
        <v>59381.542746680301</v>
      </c>
      <c r="F26" s="37">
        <v>20549.215151905199</v>
      </c>
      <c r="G26" s="37">
        <v>59381.542746680301</v>
      </c>
      <c r="H26" s="37">
        <v>0.25708770556107602</v>
      </c>
    </row>
    <row r="27" spans="1:8" x14ac:dyDescent="0.15">
      <c r="A27" s="37">
        <v>26</v>
      </c>
      <c r="B27" s="37">
        <v>42</v>
      </c>
      <c r="C27" s="37">
        <v>14018.708000000001</v>
      </c>
      <c r="D27" s="37">
        <v>196533.69959999999</v>
      </c>
      <c r="E27" s="37">
        <v>190357.83290000001</v>
      </c>
      <c r="F27" s="37">
        <v>6175.8666999999996</v>
      </c>
      <c r="G27" s="37">
        <v>190357.83290000001</v>
      </c>
      <c r="H27" s="37">
        <v>3.1423957889001097E-2</v>
      </c>
    </row>
    <row r="28" spans="1:8" x14ac:dyDescent="0.15">
      <c r="A28" s="37">
        <v>27</v>
      </c>
      <c r="B28" s="37">
        <v>75</v>
      </c>
      <c r="C28" s="37">
        <v>972</v>
      </c>
      <c r="D28" s="37">
        <v>66938.461538461503</v>
      </c>
      <c r="E28" s="37">
        <v>62673.123931623901</v>
      </c>
      <c r="F28" s="37">
        <v>4265.3376068376101</v>
      </c>
      <c r="G28" s="37">
        <v>62673.123931623901</v>
      </c>
      <c r="H28" s="37">
        <v>6.3720281416787997E-2</v>
      </c>
    </row>
    <row r="29" spans="1:8" x14ac:dyDescent="0.15">
      <c r="A29" s="37">
        <v>28</v>
      </c>
      <c r="B29" s="37">
        <v>76</v>
      </c>
      <c r="C29" s="37">
        <v>1549</v>
      </c>
      <c r="D29" s="37">
        <v>275529.76831453003</v>
      </c>
      <c r="E29" s="37">
        <v>258667.95684358999</v>
      </c>
      <c r="F29" s="37">
        <v>16861.8114709402</v>
      </c>
      <c r="G29" s="37">
        <v>258667.95684358999</v>
      </c>
      <c r="H29" s="37">
        <v>6.1197784813188098E-2</v>
      </c>
    </row>
    <row r="30" spans="1:8" x14ac:dyDescent="0.15">
      <c r="A30" s="37">
        <v>29</v>
      </c>
      <c r="B30" s="37">
        <v>99</v>
      </c>
      <c r="C30" s="37">
        <v>25</v>
      </c>
      <c r="D30" s="37">
        <v>15970.7578851827</v>
      </c>
      <c r="E30" s="37">
        <v>13865.347961576301</v>
      </c>
      <c r="F30" s="37">
        <v>2105.4099236063798</v>
      </c>
      <c r="G30" s="37">
        <v>13865.347961576301</v>
      </c>
      <c r="H30" s="37">
        <v>0.13182905524851399</v>
      </c>
    </row>
    <row r="31" spans="1:8" ht="14.25" x14ac:dyDescent="0.2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 ht="14.25" x14ac:dyDescent="0.2">
      <c r="A32" s="30"/>
      <c r="B32" s="33">
        <v>70</v>
      </c>
      <c r="C32" s="34">
        <v>47</v>
      </c>
      <c r="D32" s="34">
        <v>71458.210000000006</v>
      </c>
      <c r="E32" s="34">
        <v>67896.539999999994</v>
      </c>
      <c r="F32" s="30"/>
      <c r="G32" s="30"/>
      <c r="H32" s="30"/>
    </row>
    <row r="33" spans="1:8" ht="14.25" x14ac:dyDescent="0.2">
      <c r="A33" s="30"/>
      <c r="B33" s="33">
        <v>71</v>
      </c>
      <c r="C33" s="34">
        <v>50</v>
      </c>
      <c r="D33" s="34">
        <v>133126.54</v>
      </c>
      <c r="E33" s="34">
        <v>162702.65</v>
      </c>
      <c r="F33" s="30"/>
      <c r="G33" s="30"/>
      <c r="H33" s="30"/>
    </row>
    <row r="34" spans="1:8" ht="14.25" x14ac:dyDescent="0.2">
      <c r="A34" s="30"/>
      <c r="B34" s="33">
        <v>72</v>
      </c>
      <c r="C34" s="34">
        <v>7</v>
      </c>
      <c r="D34" s="34">
        <v>17287.18</v>
      </c>
      <c r="E34" s="34">
        <v>16253.85</v>
      </c>
      <c r="F34" s="30"/>
      <c r="G34" s="30"/>
      <c r="H34" s="30"/>
    </row>
    <row r="35" spans="1:8" ht="14.25" x14ac:dyDescent="0.2">
      <c r="A35" s="30"/>
      <c r="B35" s="33">
        <v>73</v>
      </c>
      <c r="C35" s="34">
        <v>48</v>
      </c>
      <c r="D35" s="34">
        <v>85018.03</v>
      </c>
      <c r="E35" s="34">
        <v>98940.29</v>
      </c>
      <c r="F35" s="30"/>
      <c r="G35" s="30"/>
      <c r="H35" s="30"/>
    </row>
    <row r="36" spans="1:8" ht="14.25" x14ac:dyDescent="0.2">
      <c r="A36" s="30"/>
      <c r="B36" s="33">
        <v>77</v>
      </c>
      <c r="C36" s="34">
        <v>50</v>
      </c>
      <c r="D36" s="34">
        <v>62823.12</v>
      </c>
      <c r="E36" s="34">
        <v>64560.73</v>
      </c>
      <c r="F36" s="30"/>
      <c r="G36" s="30"/>
      <c r="H36" s="30"/>
    </row>
    <row r="37" spans="1:8" ht="14.25" x14ac:dyDescent="0.2">
      <c r="A37" s="30"/>
      <c r="B37" s="33">
        <v>78</v>
      </c>
      <c r="C37" s="34">
        <v>22</v>
      </c>
      <c r="D37" s="34">
        <v>25668.400000000001</v>
      </c>
      <c r="E37" s="34">
        <v>22340.37</v>
      </c>
      <c r="F37" s="30"/>
      <c r="G37" s="30"/>
      <c r="H37" s="30"/>
    </row>
    <row r="38" spans="1:8" ht="14.25" x14ac:dyDescent="0.2">
      <c r="A38" s="30"/>
      <c r="B38" s="33">
        <v>74</v>
      </c>
      <c r="C38" s="34">
        <v>0</v>
      </c>
      <c r="D38" s="34">
        <v>0</v>
      </c>
      <c r="E38" s="34">
        <v>0</v>
      </c>
      <c r="F38" s="30"/>
      <c r="G38" s="30"/>
      <c r="H38" s="30"/>
    </row>
    <row r="39" spans="1:8" ht="14.25" x14ac:dyDescent="0.2">
      <c r="A39" s="30"/>
      <c r="B39" s="31"/>
      <c r="C39" s="30"/>
      <c r="D39" s="30"/>
      <c r="E39" s="30"/>
      <c r="F39" s="30"/>
      <c r="G39" s="30"/>
      <c r="H39" s="30"/>
    </row>
    <row r="40" spans="1:8" ht="14.25" x14ac:dyDescent="0.2">
      <c r="A40" s="30"/>
      <c r="B40" s="31"/>
      <c r="C40" s="30"/>
      <c r="D40" s="30"/>
      <c r="E40" s="30"/>
      <c r="F40" s="30"/>
      <c r="G40" s="30"/>
      <c r="H40" s="30"/>
    </row>
    <row r="41" spans="1:8" ht="14.25" x14ac:dyDescent="0.2">
      <c r="A41" s="30"/>
      <c r="B41" s="31"/>
      <c r="C41" s="30"/>
      <c r="D41" s="30"/>
      <c r="E41" s="30"/>
      <c r="F41" s="30"/>
      <c r="G41" s="30"/>
      <c r="H41" s="30"/>
    </row>
    <row r="42" spans="1:8" ht="14.25" x14ac:dyDescent="0.2">
      <c r="A42" s="30"/>
      <c r="B42" s="31"/>
      <c r="C42" s="31"/>
      <c r="D42" s="31"/>
      <c r="E42" s="31"/>
      <c r="F42" s="31"/>
      <c r="G42" s="31"/>
      <c r="H42" s="31"/>
    </row>
    <row r="43" spans="1:8" ht="14.25" x14ac:dyDescent="0.2">
      <c r="A43" s="30"/>
      <c r="B43" s="31"/>
      <c r="C43" s="31"/>
      <c r="D43" s="31"/>
      <c r="E43" s="31"/>
      <c r="F43" s="31"/>
      <c r="G43" s="31"/>
      <c r="H43" s="31"/>
    </row>
    <row r="44" spans="1:8" ht="14.25" x14ac:dyDescent="0.2">
      <c r="A44" s="30"/>
      <c r="B44" s="31"/>
      <c r="C44" s="30"/>
      <c r="D44" s="30"/>
      <c r="E44" s="30"/>
      <c r="F44" s="30"/>
      <c r="G44" s="30"/>
      <c r="H44" s="30"/>
    </row>
    <row r="45" spans="1:8" ht="14.25" x14ac:dyDescent="0.2">
      <c r="A45" s="30"/>
      <c r="B45" s="31"/>
      <c r="C45" s="30"/>
      <c r="D45" s="30"/>
      <c r="E45" s="30"/>
      <c r="F45" s="30"/>
      <c r="G45" s="30"/>
      <c r="H45" s="30"/>
    </row>
    <row r="46" spans="1:8" ht="14.25" x14ac:dyDescent="0.2">
      <c r="A46" s="30"/>
      <c r="B46" s="31"/>
      <c r="C46" s="30"/>
      <c r="D46" s="30"/>
      <c r="E46" s="30"/>
      <c r="F46" s="30"/>
      <c r="G46" s="30"/>
      <c r="H46" s="30"/>
    </row>
    <row r="47" spans="1:8" ht="14.25" x14ac:dyDescent="0.2">
      <c r="A47" s="30"/>
      <c r="B47" s="31"/>
      <c r="C47" s="30"/>
      <c r="D47" s="30"/>
      <c r="E47" s="30"/>
      <c r="F47" s="30"/>
      <c r="G47" s="30"/>
      <c r="H47" s="30"/>
    </row>
    <row r="48" spans="1:8" ht="14.25" x14ac:dyDescent="0.2">
      <c r="A48" s="30"/>
      <c r="B48" s="31"/>
      <c r="C48" s="30"/>
      <c r="D48" s="30"/>
      <c r="E48" s="30"/>
      <c r="F48" s="30"/>
      <c r="G48" s="30"/>
      <c r="H48" s="30"/>
    </row>
    <row r="49" spans="1:8" ht="14.25" x14ac:dyDescent="0.2">
      <c r="A49" s="30"/>
      <c r="B49" s="31"/>
      <c r="C49" s="30"/>
      <c r="D49" s="30"/>
      <c r="E49" s="30"/>
      <c r="F49" s="30"/>
      <c r="G49" s="30"/>
      <c r="H49" s="30"/>
    </row>
    <row r="50" spans="1:8" ht="14.25" x14ac:dyDescent="0.2">
      <c r="A50" s="30"/>
      <c r="B50" s="31"/>
      <c r="C50" s="30"/>
      <c r="D50" s="30"/>
      <c r="E50" s="30"/>
      <c r="F50" s="30"/>
      <c r="G50" s="30"/>
      <c r="H50" s="30"/>
    </row>
    <row r="51" spans="1:8" ht="14.25" x14ac:dyDescent="0.2">
      <c r="A51" s="30"/>
      <c r="B51" s="31"/>
      <c r="C51" s="30"/>
      <c r="D51" s="30"/>
      <c r="E51" s="30"/>
      <c r="F51" s="30"/>
      <c r="G51" s="30"/>
      <c r="H51" s="30"/>
    </row>
    <row r="52" spans="1:8" ht="14.25" x14ac:dyDescent="0.2">
      <c r="A52" s="30"/>
      <c r="B52" s="31"/>
      <c r="C52" s="30"/>
      <c r="D52" s="30"/>
      <c r="E52" s="30"/>
      <c r="F52" s="30"/>
      <c r="G52" s="30"/>
      <c r="H52" s="30"/>
    </row>
    <row r="53" spans="1:8" ht="14.25" x14ac:dyDescent="0.2">
      <c r="A53" s="30"/>
      <c r="B53" s="31"/>
      <c r="C53" s="30"/>
      <c r="D53" s="30"/>
      <c r="E53" s="30"/>
      <c r="F53" s="30"/>
      <c r="G53" s="30"/>
      <c r="H53" s="30"/>
    </row>
    <row r="54" spans="1:8" ht="14.25" x14ac:dyDescent="0.2">
      <c r="A54" s="30"/>
      <c r="B54" s="31"/>
      <c r="C54" s="30"/>
      <c r="D54" s="30"/>
      <c r="E54" s="30"/>
      <c r="F54" s="30"/>
      <c r="G54" s="30"/>
      <c r="H54" s="30"/>
    </row>
    <row r="55" spans="1:8" ht="14.25" x14ac:dyDescent="0.2">
      <c r="A55" s="30"/>
      <c r="B55" s="31"/>
      <c r="C55" s="30"/>
      <c r="D55" s="30"/>
      <c r="E55" s="30"/>
      <c r="F55" s="30"/>
      <c r="G55" s="30"/>
      <c r="H55" s="30"/>
    </row>
    <row r="56" spans="1:8" ht="14.25" x14ac:dyDescent="0.2">
      <c r="A56" s="30"/>
      <c r="B56" s="31"/>
      <c r="C56" s="30"/>
      <c r="D56" s="30"/>
      <c r="E56" s="30"/>
      <c r="F56" s="30"/>
      <c r="G56" s="30"/>
      <c r="H56" s="30"/>
    </row>
    <row r="57" spans="1:8" ht="14.25" x14ac:dyDescent="0.2">
      <c r="A57" s="30"/>
      <c r="B57" s="31"/>
      <c r="C57" s="30"/>
      <c r="D57" s="30"/>
      <c r="E57" s="30"/>
      <c r="F57" s="30"/>
      <c r="G57" s="30"/>
      <c r="H57" s="30"/>
    </row>
    <row r="58" spans="1:8" ht="14.25" x14ac:dyDescent="0.2">
      <c r="A58" s="30"/>
      <c r="B58" s="31"/>
      <c r="C58" s="30"/>
      <c r="D58" s="30"/>
      <c r="E58" s="30"/>
      <c r="F58" s="30"/>
      <c r="G58" s="30"/>
      <c r="H58" s="30"/>
    </row>
    <row r="59" spans="1:8" ht="14.25" x14ac:dyDescent="0.2">
      <c r="A59" s="30"/>
      <c r="B59" s="31"/>
      <c r="C59" s="30"/>
      <c r="D59" s="30"/>
      <c r="E59" s="30"/>
      <c r="F59" s="30"/>
      <c r="G59" s="30"/>
      <c r="H59" s="30"/>
    </row>
    <row r="60" spans="1:8" ht="14.25" x14ac:dyDescent="0.2">
      <c r="A60" s="30"/>
      <c r="B60" s="31"/>
      <c r="C60" s="30"/>
      <c r="D60" s="30"/>
      <c r="E60" s="30"/>
      <c r="F60" s="30"/>
      <c r="G60" s="30"/>
      <c r="H60" s="30"/>
    </row>
    <row r="61" spans="1:8" ht="14.25" x14ac:dyDescent="0.2">
      <c r="A61" s="30"/>
      <c r="B61" s="31"/>
      <c r="C61" s="30"/>
      <c r="D61" s="30"/>
      <c r="E61" s="30"/>
      <c r="F61" s="30"/>
      <c r="G61" s="30"/>
      <c r="H61" s="30"/>
    </row>
    <row r="62" spans="1:8" ht="14.25" x14ac:dyDescent="0.2">
      <c r="A62" s="30"/>
      <c r="B62" s="31"/>
      <c r="C62" s="30"/>
      <c r="D62" s="30"/>
      <c r="E62" s="30"/>
      <c r="F62" s="30"/>
      <c r="G62" s="30"/>
      <c r="H62" s="30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2015-10-21T01:01:49Z</dcterms:modified>
</cp:coreProperties>
</file>