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<sst xmlns="http://schemas.openxmlformats.org/spreadsheetml/2006/main" count="117" uniqueCount="75">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</sst>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1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SUM(E4:E40)</f>
        <v>20965577.214800004</v>
      </c>
      <c r="F3" s="25">
        <f>RA!I7</f>
        <v>1813227.4118999999</v>
      </c>
      <c r="G3" s="16">
        <f>SUM(G4:G40)</f>
        <v>19152349.802899998</v>
      </c>
      <c r="H3" s="27">
        <f>RA!J7</f>
        <v>8.6485928497118003</v>
      </c>
      <c r="I3" s="20">
        <f>SUM(I4:I40)</f>
        <v>20965584.898765311</v>
      </c>
      <c r="J3" s="21">
        <f>SUM(J4:J40)</f>
        <v>19152349.947267383</v>
      </c>
      <c r="K3" s="22">
        <f>E3-I3</f>
        <v>-7.6839653067290783</v>
      </c>
      <c r="L3" s="22">
        <f>G3-J3</f>
        <v>-0.14436738565564156</v>
      </c>
    </row>
    <row r="4" spans="1:13" x14ac:dyDescent="0.15">
      <c r="A4" s="42">
        <f>RA!A8</f>
        <v>42301</v>
      </c>
      <c r="B4" s="12">
        <v>12</v>
      </c>
      <c r="C4" s="39" t="s">
        <v>6</v>
      </c>
      <c r="D4" s="39"/>
      <c r="E4" s="15">
        <f>VLOOKUP(C4,RA!B8:D36,3,0)</f>
        <v>750674.10979999998</v>
      </c>
      <c r="F4" s="25">
        <f>VLOOKUP(C4,RA!B8:I39,8,0)</f>
        <v>120542.5456</v>
      </c>
      <c r="G4" s="16">
        <f t="shared" ref="G4:G40" si="0">E4-F4</f>
        <v>630131.56420000002</v>
      </c>
      <c r="H4" s="27">
        <f>RA!J8</f>
        <v>16.057906357276099</v>
      </c>
      <c r="I4" s="20">
        <f>VLOOKUP(B4,RMS!B:D,3,FALSE)</f>
        <v>750675.02018717898</v>
      </c>
      <c r="J4" s="21">
        <f>VLOOKUP(B4,RMS!B:E,4,FALSE)</f>
        <v>630131.58027179504</v>
      </c>
      <c r="K4" s="22">
        <f t="shared" ref="K4:K40" si="1">E4-I4</f>
        <v>-0.91038717899937183</v>
      </c>
      <c r="L4" s="22">
        <f t="shared" ref="L4:L40" si="2">G4-J4</f>
        <v>-1.6071795020252466E-2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VLOOKUP(C5,RA!B8:D37,3,0)</f>
        <v>134125.91010000001</v>
      </c>
      <c r="F5" s="25">
        <f>VLOOKUP(C5,RA!B9:I40,8,0)</f>
        <v>29505.4431</v>
      </c>
      <c r="G5" s="16">
        <f t="shared" si="0"/>
        <v>104620.467</v>
      </c>
      <c r="H5" s="27">
        <f>RA!J9</f>
        <v>21.998317161838202</v>
      </c>
      <c r="I5" s="20">
        <f>VLOOKUP(B5,RMS!B:D,3,FALSE)</f>
        <v>134126.00291129999</v>
      </c>
      <c r="J5" s="21">
        <f>VLOOKUP(B5,RMS!B:E,4,FALSE)</f>
        <v>104620.472736699</v>
      </c>
      <c r="K5" s="22">
        <f t="shared" si="1"/>
        <v>-9.2811299982713535E-2</v>
      </c>
      <c r="L5" s="22">
        <f t="shared" si="2"/>
        <v>-5.7366989931324497E-3</v>
      </c>
      <c r="M5" s="32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VLOOKUP(C6,RA!B10:D38,3,0)</f>
        <v>179844.09229999999</v>
      </c>
      <c r="F6" s="25">
        <f>VLOOKUP(C6,RA!B10:I41,8,0)</f>
        <v>44711.351900000001</v>
      </c>
      <c r="G6" s="16">
        <f t="shared" si="0"/>
        <v>135132.74039999998</v>
      </c>
      <c r="H6" s="27">
        <f>RA!J10</f>
        <v>24.861173546594198</v>
      </c>
      <c r="I6" s="20">
        <f>VLOOKUP(B6,RMS!B:D,3,FALSE)</f>
        <v>179846.65549688399</v>
      </c>
      <c r="J6" s="21">
        <f>VLOOKUP(B6,RMS!B:E,4,FALSE)</f>
        <v>135132.739466901</v>
      </c>
      <c r="K6" s="22">
        <f>E6-I6</f>
        <v>-2.5631968840025365</v>
      </c>
      <c r="L6" s="22">
        <f t="shared" si="2"/>
        <v>9.3309898511506617E-4</v>
      </c>
      <c r="M6" s="32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VLOOKUP(C7,RA!B10:D39,3,0)</f>
        <v>47326.136700000003</v>
      </c>
      <c r="F7" s="25">
        <f>VLOOKUP(C7,RA!B11:I42,8,0)</f>
        <v>9740.6695999999993</v>
      </c>
      <c r="G7" s="16">
        <f t="shared" si="0"/>
        <v>37585.467100000002</v>
      </c>
      <c r="H7" s="27">
        <f>RA!J11</f>
        <v>20.5820087571188</v>
      </c>
      <c r="I7" s="20">
        <f>VLOOKUP(B7,RMS!B:D,3,FALSE)</f>
        <v>47326.176834188002</v>
      </c>
      <c r="J7" s="21">
        <f>VLOOKUP(B7,RMS!B:E,4,FALSE)</f>
        <v>37585.467080341899</v>
      </c>
      <c r="K7" s="22">
        <f t="shared" si="1"/>
        <v>-4.0134187998773996E-2</v>
      </c>
      <c r="L7" s="22">
        <f t="shared" si="2"/>
        <v>1.9658102246467024E-5</v>
      </c>
      <c r="M7" s="32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VLOOKUP(C8,RA!B12:D39,3,0)</f>
        <v>167985.1488</v>
      </c>
      <c r="F8" s="25">
        <f>VLOOKUP(C8,RA!B12:I43,8,0)</f>
        <v>26215.267599999999</v>
      </c>
      <c r="G8" s="16">
        <f t="shared" si="0"/>
        <v>141769.8812</v>
      </c>
      <c r="H8" s="27">
        <f>RA!J12</f>
        <v>15.6057054967469</v>
      </c>
      <c r="I8" s="20">
        <f>VLOOKUP(B8,RMS!B:D,3,FALSE)</f>
        <v>167985.134402564</v>
      </c>
      <c r="J8" s="21">
        <f>VLOOKUP(B8,RMS!B:E,4,FALSE)</f>
        <v>141769.881037607</v>
      </c>
      <c r="K8" s="22">
        <f t="shared" si="1"/>
        <v>1.4397435996215791E-2</v>
      </c>
      <c r="L8" s="22">
        <f t="shared" si="2"/>
        <v>1.6239300020970404E-4</v>
      </c>
      <c r="M8" s="32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VLOOKUP(C9,RA!B12:D40,3,0)</f>
        <v>244479.8083</v>
      </c>
      <c r="F9" s="25">
        <f>VLOOKUP(C9,RA!B13:I44,8,0)</f>
        <v>70193.274699999994</v>
      </c>
      <c r="G9" s="16">
        <f t="shared" si="0"/>
        <v>174286.53360000002</v>
      </c>
      <c r="H9" s="27">
        <f>RA!J13</f>
        <v>28.711276889527898</v>
      </c>
      <c r="I9" s="20">
        <f>VLOOKUP(B9,RMS!B:D,3,FALSE)</f>
        <v>244480.045478632</v>
      </c>
      <c r="J9" s="21">
        <f>VLOOKUP(B9,RMS!B:E,4,FALSE)</f>
        <v>174286.53009914499</v>
      </c>
      <c r="K9" s="22">
        <f t="shared" si="1"/>
        <v>-0.23717863199999556</v>
      </c>
      <c r="L9" s="22">
        <f t="shared" si="2"/>
        <v>3.5008550330530852E-3</v>
      </c>
      <c r="M9" s="32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VLOOKUP(C10,RA!B14:D41,3,0)</f>
        <v>133557.9859</v>
      </c>
      <c r="F10" s="25">
        <f>VLOOKUP(C10,RA!B14:I45,8,0)</f>
        <v>26890.388999999999</v>
      </c>
      <c r="G10" s="16">
        <f t="shared" si="0"/>
        <v>106667.5969</v>
      </c>
      <c r="H10" s="27">
        <f>RA!J14</f>
        <v>20.133868311052499</v>
      </c>
      <c r="I10" s="20">
        <f>VLOOKUP(B10,RMS!B:D,3,FALSE)</f>
        <v>133558.00538034199</v>
      </c>
      <c r="J10" s="21">
        <f>VLOOKUP(B10,RMS!B:E,4,FALSE)</f>
        <v>106667.59687350399</v>
      </c>
      <c r="K10" s="22">
        <f t="shared" si="1"/>
        <v>-1.9480341987218708E-2</v>
      </c>
      <c r="L10" s="22">
        <f t="shared" si="2"/>
        <v>2.6496010832488537E-5</v>
      </c>
      <c r="M10" s="32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VLOOKUP(C11,RA!B14:D42,3,0)</f>
        <v>68745.307799999995</v>
      </c>
      <c r="F11" s="25">
        <f>VLOOKUP(C11,RA!B15:I46,8,0)</f>
        <v>13544.224200000001</v>
      </c>
      <c r="G11" s="16">
        <f t="shared" si="0"/>
        <v>55201.083599999998</v>
      </c>
      <c r="H11" s="27">
        <f>RA!J15</f>
        <v>19.7020344128854</v>
      </c>
      <c r="I11" s="20">
        <f>VLOOKUP(B11,RMS!B:D,3,FALSE)</f>
        <v>68745.349298290603</v>
      </c>
      <c r="J11" s="21">
        <f>VLOOKUP(B11,RMS!B:E,4,FALSE)</f>
        <v>55201.085208547003</v>
      </c>
      <c r="K11" s="22">
        <f t="shared" si="1"/>
        <v>-4.1498290607705712E-2</v>
      </c>
      <c r="L11" s="22">
        <f t="shared" si="2"/>
        <v>-1.6085470051621087E-3</v>
      </c>
      <c r="M11" s="32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VLOOKUP(C12,RA!B16:D43,3,0)</f>
        <v>1357413.6791000001</v>
      </c>
      <c r="F12" s="25">
        <f>VLOOKUP(C12,RA!B16:I47,8,0)</f>
        <v>-57624.442499999997</v>
      </c>
      <c r="G12" s="16">
        <f t="shared" si="0"/>
        <v>1415038.1216</v>
      </c>
      <c r="H12" s="27">
        <f>RA!J16</f>
        <v>-4.24516441724725</v>
      </c>
      <c r="I12" s="20">
        <f>VLOOKUP(B12,RMS!B:D,3,FALSE)</f>
        <v>1357413.27763248</v>
      </c>
      <c r="J12" s="21">
        <f>VLOOKUP(B12,RMS!B:E,4,FALSE)</f>
        <v>1415038.1212641001</v>
      </c>
      <c r="K12" s="22">
        <f t="shared" si="1"/>
        <v>0.40146752004511654</v>
      </c>
      <c r="L12" s="22">
        <f t="shared" si="2"/>
        <v>3.3589988015592098E-4</v>
      </c>
      <c r="M12" s="32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VLOOKUP(C13,RA!B16:D44,3,0)</f>
        <v>714484.38170000003</v>
      </c>
      <c r="F13" s="25">
        <f>VLOOKUP(C13,RA!B17:I48,8,0)</f>
        <v>33724.009599999998</v>
      </c>
      <c r="G13" s="16">
        <f t="shared" si="0"/>
        <v>680760.37210000004</v>
      </c>
      <c r="H13" s="27">
        <f>RA!J17</f>
        <v>4.7200485362268099</v>
      </c>
      <c r="I13" s="20">
        <f>VLOOKUP(B13,RMS!B:D,3,FALSE)</f>
        <v>714484.40094957303</v>
      </c>
      <c r="J13" s="21">
        <f>VLOOKUP(B13,RMS!B:E,4,FALSE)</f>
        <v>680760.37160683796</v>
      </c>
      <c r="K13" s="22">
        <f t="shared" si="1"/>
        <v>-1.9249573000706732E-2</v>
      </c>
      <c r="L13" s="22">
        <f t="shared" si="2"/>
        <v>4.9316207878291607E-4</v>
      </c>
      <c r="M13" s="32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VLOOKUP(C14,RA!B18:D45,3,0)</f>
        <v>1918993.0834999999</v>
      </c>
      <c r="F14" s="25">
        <f>VLOOKUP(C14,RA!B18:I49,8,0)</f>
        <v>290627.114</v>
      </c>
      <c r="G14" s="16">
        <f t="shared" si="0"/>
        <v>1628365.9694999999</v>
      </c>
      <c r="H14" s="27">
        <f>RA!J18</f>
        <v>15.144771312564201</v>
      </c>
      <c r="I14" s="20">
        <f>VLOOKUP(B14,RMS!B:D,3,FALSE)</f>
        <v>1918992.9737453</v>
      </c>
      <c r="J14" s="21">
        <f>VLOOKUP(B14,RMS!B:E,4,FALSE)</f>
        <v>1628365.9718051299</v>
      </c>
      <c r="K14" s="22">
        <f t="shared" si="1"/>
        <v>0.10975469998084009</v>
      </c>
      <c r="L14" s="22">
        <f t="shared" si="2"/>
        <v>-2.3051300086081028E-3</v>
      </c>
      <c r="M14" s="32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VLOOKUP(C15,RA!B18:D46,3,0)</f>
        <v>588852.10759999999</v>
      </c>
      <c r="F15" s="25">
        <f>VLOOKUP(C15,RA!B19:I50,8,0)</f>
        <v>59067.458700000003</v>
      </c>
      <c r="G15" s="16">
        <f t="shared" si="0"/>
        <v>529784.64890000003</v>
      </c>
      <c r="H15" s="27">
        <f>RA!J19</f>
        <v>10.030949696476901</v>
      </c>
      <c r="I15" s="20">
        <f>VLOOKUP(B15,RMS!B:D,3,FALSE)</f>
        <v>588852.10090854706</v>
      </c>
      <c r="J15" s="21">
        <f>VLOOKUP(B15,RMS!B:E,4,FALSE)</f>
        <v>529784.64691111096</v>
      </c>
      <c r="K15" s="22">
        <f t="shared" si="1"/>
        <v>6.6914529306814075E-3</v>
      </c>
      <c r="L15" s="22">
        <f t="shared" si="2"/>
        <v>1.9888890674337745E-3</v>
      </c>
      <c r="M15" s="32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VLOOKUP(C16,RA!B20:D47,3,0)</f>
        <v>1207739.0469</v>
      </c>
      <c r="F16" s="25">
        <f>VLOOKUP(C16,RA!B20:I51,8,0)</f>
        <v>91804.922300000006</v>
      </c>
      <c r="G16" s="16">
        <f t="shared" si="0"/>
        <v>1115934.1246</v>
      </c>
      <c r="H16" s="27">
        <f>RA!J20</f>
        <v>7.6013872811053904</v>
      </c>
      <c r="I16" s="20">
        <f>VLOOKUP(B16,RMS!B:D,3,FALSE)</f>
        <v>1207739.1812</v>
      </c>
      <c r="J16" s="21">
        <f>VLOOKUP(B16,RMS!B:E,4,FALSE)</f>
        <v>1115934.1246</v>
      </c>
      <c r="K16" s="22">
        <f t="shared" si="1"/>
        <v>-0.13430000003427267</v>
      </c>
      <c r="L16" s="22">
        <f t="shared" si="2"/>
        <v>0</v>
      </c>
      <c r="M16" s="32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VLOOKUP(C17,RA!B20:D48,3,0)</f>
        <v>372598.87969999999</v>
      </c>
      <c r="F17" s="25">
        <f>VLOOKUP(C17,RA!B21:I52,8,0)</f>
        <v>47154.437899999997</v>
      </c>
      <c r="G17" s="16">
        <f t="shared" si="0"/>
        <v>325444.44179999997</v>
      </c>
      <c r="H17" s="27">
        <f>RA!J21</f>
        <v>12.6555501020203</v>
      </c>
      <c r="I17" s="20">
        <f>VLOOKUP(B17,RMS!B:D,3,FALSE)</f>
        <v>372598.626100061</v>
      </c>
      <c r="J17" s="21">
        <f>VLOOKUP(B17,RMS!B:E,4,FALSE)</f>
        <v>325444.44170004502</v>
      </c>
      <c r="K17" s="22">
        <f t="shared" si="1"/>
        <v>0.2535999389947392</v>
      </c>
      <c r="L17" s="22">
        <f t="shared" si="2"/>
        <v>9.9954952020198107E-5</v>
      </c>
      <c r="M17" s="32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VLOOKUP(C18,RA!B22:D49,3,0)</f>
        <v>1507537.6898000001</v>
      </c>
      <c r="F18" s="25">
        <f>VLOOKUP(C18,RA!B22:I53,8,0)</f>
        <v>168595.98079999999</v>
      </c>
      <c r="G18" s="16">
        <f t="shared" si="0"/>
        <v>1338941.709</v>
      </c>
      <c r="H18" s="27">
        <f>RA!J22</f>
        <v>11.183533382994</v>
      </c>
      <c r="I18" s="20">
        <f>VLOOKUP(B18,RMS!B:D,3,FALSE)</f>
        <v>1507539.9554000001</v>
      </c>
      <c r="J18" s="21">
        <f>VLOOKUP(B18,RMS!B:E,4,FALSE)</f>
        <v>1338941.7078</v>
      </c>
      <c r="K18" s="22">
        <f t="shared" si="1"/>
        <v>-2.2656000000424683</v>
      </c>
      <c r="L18" s="22">
        <f t="shared" si="2"/>
        <v>1.2000000569969416E-3</v>
      </c>
      <c r="M18" s="32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VLOOKUP(C19,RA!B22:D50,3,0)</f>
        <v>2956980.2999</v>
      </c>
      <c r="F19" s="25">
        <f>VLOOKUP(C19,RA!B23:I54,8,0)</f>
        <v>371496.06939999998</v>
      </c>
      <c r="G19" s="16">
        <f t="shared" si="0"/>
        <v>2585484.2305000001</v>
      </c>
      <c r="H19" s="27">
        <f>RA!J23</f>
        <v>12.563359634576001</v>
      </c>
      <c r="I19" s="20">
        <f>VLOOKUP(B19,RMS!B:D,3,FALSE)</f>
        <v>2956982.5493606799</v>
      </c>
      <c r="J19" s="21">
        <f>VLOOKUP(B19,RMS!B:E,4,FALSE)</f>
        <v>2585484.2663452998</v>
      </c>
      <c r="K19" s="22">
        <f t="shared" si="1"/>
        <v>-2.2494606799446046</v>
      </c>
      <c r="L19" s="22">
        <f t="shared" si="2"/>
        <v>-3.584529971703887E-2</v>
      </c>
      <c r="M19" s="32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VLOOKUP(C20,RA!B24:D51,3,0)</f>
        <v>302144.36969999998</v>
      </c>
      <c r="F20" s="25">
        <f>VLOOKUP(C20,RA!B24:I55,8,0)</f>
        <v>47641.391900000002</v>
      </c>
      <c r="G20" s="16">
        <f t="shared" si="0"/>
        <v>254502.97779999999</v>
      </c>
      <c r="H20" s="27">
        <f>RA!J24</f>
        <v>15.7677576276875</v>
      </c>
      <c r="I20" s="20">
        <f>VLOOKUP(B20,RMS!B:D,3,FALSE)</f>
        <v>302144.40651928697</v>
      </c>
      <c r="J20" s="21">
        <f>VLOOKUP(B20,RMS!B:E,4,FALSE)</f>
        <v>254502.98229322099</v>
      </c>
      <c r="K20" s="22">
        <f t="shared" si="1"/>
        <v>-3.6819286993704736E-2</v>
      </c>
      <c r="L20" s="22">
        <f t="shared" si="2"/>
        <v>-4.493221000302583E-3</v>
      </c>
      <c r="M20" s="32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VLOOKUP(C21,RA!B24:D52,3,0)</f>
        <v>391343.745</v>
      </c>
      <c r="F21" s="25">
        <f>VLOOKUP(C21,RA!B25:I56,8,0)</f>
        <v>24002.038799999998</v>
      </c>
      <c r="G21" s="16">
        <f t="shared" si="0"/>
        <v>367341.70620000002</v>
      </c>
      <c r="H21" s="27">
        <f>RA!J25</f>
        <v>6.1332368554913304</v>
      </c>
      <c r="I21" s="20">
        <f>VLOOKUP(B21,RMS!B:D,3,FALSE)</f>
        <v>391343.75342069397</v>
      </c>
      <c r="J21" s="21">
        <f>VLOOKUP(B21,RMS!B:E,4,FALSE)</f>
        <v>367341.701828385</v>
      </c>
      <c r="K21" s="22">
        <f t="shared" si="1"/>
        <v>-8.4206939791329205E-3</v>
      </c>
      <c r="L21" s="22">
        <f t="shared" si="2"/>
        <v>4.3716150103136897E-3</v>
      </c>
      <c r="M21" s="32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VLOOKUP(C22,RA!B26:D53,3,0)</f>
        <v>597501.42969999998</v>
      </c>
      <c r="F22" s="25">
        <f>VLOOKUP(C22,RA!B26:I57,8,0)</f>
        <v>108457.3548</v>
      </c>
      <c r="G22" s="16">
        <f t="shared" si="0"/>
        <v>489044.07490000001</v>
      </c>
      <c r="H22" s="27">
        <f>RA!J26</f>
        <v>18.1518151102091</v>
      </c>
      <c r="I22" s="20">
        <f>VLOOKUP(B22,RMS!B:D,3,FALSE)</f>
        <v>597501.36991641298</v>
      </c>
      <c r="J22" s="21">
        <f>VLOOKUP(B22,RMS!B:E,4,FALSE)</f>
        <v>489044.04735397297</v>
      </c>
      <c r="K22" s="22">
        <f t="shared" si="1"/>
        <v>5.978358699940145E-2</v>
      </c>
      <c r="L22" s="22">
        <f t="shared" si="2"/>
        <v>2.7546027034986764E-2</v>
      </c>
      <c r="M22" s="32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VLOOKUP(C23,RA!B26:D54,3,0)</f>
        <v>246446.8995</v>
      </c>
      <c r="F23" s="25">
        <f>VLOOKUP(C23,RA!B27:I58,8,0)</f>
        <v>68762.072199999995</v>
      </c>
      <c r="G23" s="16">
        <f t="shared" si="0"/>
        <v>177684.8273</v>
      </c>
      <c r="H23" s="27">
        <f>RA!J27</f>
        <v>27.901374429748099</v>
      </c>
      <c r="I23" s="20">
        <f>VLOOKUP(B23,RMS!B:D,3,FALSE)</f>
        <v>246446.769120899</v>
      </c>
      <c r="J23" s="21">
        <f>VLOOKUP(B23,RMS!B:E,4,FALSE)</f>
        <v>177684.85084591401</v>
      </c>
      <c r="K23" s="22">
        <f t="shared" si="1"/>
        <v>0.13037910099956207</v>
      </c>
      <c r="L23" s="22">
        <f t="shared" si="2"/>
        <v>-2.3545914009446278E-2</v>
      </c>
      <c r="M23" s="32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VLOOKUP(C24,RA!B28:D55,3,0)</f>
        <v>1302639.8518000001</v>
      </c>
      <c r="F24" s="25">
        <f>VLOOKUP(C24,RA!B28:I59,8,0)</f>
        <v>53782.672100000003</v>
      </c>
      <c r="G24" s="16">
        <f t="shared" si="0"/>
        <v>1248857.1797</v>
      </c>
      <c r="H24" s="27">
        <f>RA!J28</f>
        <v>4.1287445663267999</v>
      </c>
      <c r="I24" s="20">
        <f>VLOOKUP(B24,RMS!B:D,3,FALSE)</f>
        <v>1302639.85191518</v>
      </c>
      <c r="J24" s="21">
        <f>VLOOKUP(B24,RMS!B:E,4,FALSE)</f>
        <v>1248857.18997917</v>
      </c>
      <c r="K24" s="22">
        <f t="shared" si="1"/>
        <v>-1.1517992243170738E-4</v>
      </c>
      <c r="L24" s="22">
        <f t="shared" si="2"/>
        <v>-1.027917000465095E-2</v>
      </c>
      <c r="M24" s="32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VLOOKUP(C25,RA!B28:D56,3,0)</f>
        <v>833506.82849999995</v>
      </c>
      <c r="F25" s="25">
        <f>VLOOKUP(C25,RA!B29:I60,8,0)</f>
        <v>85370.866399999999</v>
      </c>
      <c r="G25" s="16">
        <f t="shared" si="0"/>
        <v>748135.96209999989</v>
      </c>
      <c r="H25" s="27">
        <f>RA!J29</f>
        <v>10.242371565645801</v>
      </c>
      <c r="I25" s="20">
        <f>VLOOKUP(B25,RMS!B:D,3,FALSE)</f>
        <v>833507.01089380495</v>
      </c>
      <c r="J25" s="21">
        <f>VLOOKUP(B25,RMS!B:E,4,FALSE)</f>
        <v>748135.89836116205</v>
      </c>
      <c r="K25" s="22">
        <f t="shared" si="1"/>
        <v>-0.18239380500745028</v>
      </c>
      <c r="L25" s="22">
        <f t="shared" si="2"/>
        <v>6.3738837838172913E-2</v>
      </c>
      <c r="M25" s="32"/>
    </row>
    <row r="26" spans="1:13" x14ac:dyDescent="0.15">
      <c r="A26" s="42"/>
      <c r="B26" s="12">
        <v>37</v>
      </c>
      <c r="C26" s="39" t="s">
        <v>73</v>
      </c>
      <c r="D26" s="39"/>
      <c r="E26" s="15">
        <f>VLOOKUP(C26,RA!B30:D57,3,0)</f>
        <v>1380334.4532000001</v>
      </c>
      <c r="F26" s="25">
        <f>VLOOKUP(C26,RA!B30:I61,8,0)</f>
        <v>143696.85089999999</v>
      </c>
      <c r="G26" s="16">
        <f t="shared" si="0"/>
        <v>1236637.6023000001</v>
      </c>
      <c r="H26" s="27">
        <f>RA!J30</f>
        <v>10.4102922713311</v>
      </c>
      <c r="I26" s="20">
        <f>VLOOKUP(B26,RMS!B:D,3,FALSE)</f>
        <v>1380334.42380973</v>
      </c>
      <c r="J26" s="21">
        <f>VLOOKUP(B26,RMS!B:E,4,FALSE)</f>
        <v>1236637.7331823199</v>
      </c>
      <c r="K26" s="22">
        <f t="shared" si="1"/>
        <v>2.9390270123258233E-2</v>
      </c>
      <c r="L26" s="22">
        <f t="shared" si="2"/>
        <v>-0.13088231976144016</v>
      </c>
      <c r="M26" s="32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VLOOKUP(C27,RA!B30:D58,3,0)</f>
        <v>1493883.5355</v>
      </c>
      <c r="F27" s="25">
        <f>VLOOKUP(C27,RA!B31:I62,8,0)</f>
        <v>-35387.495300000002</v>
      </c>
      <c r="G27" s="16">
        <f t="shared" si="0"/>
        <v>1529271.0308000001</v>
      </c>
      <c r="H27" s="27">
        <f>RA!J31</f>
        <v>-2.3688255783712</v>
      </c>
      <c r="I27" s="20">
        <f>VLOOKUP(B27,RMS!B:D,3,FALSE)</f>
        <v>1493883.46647168</v>
      </c>
      <c r="J27" s="21">
        <f>VLOOKUP(B27,RMS!B:E,4,FALSE)</f>
        <v>1529271.0615884999</v>
      </c>
      <c r="K27" s="22">
        <f t="shared" si="1"/>
        <v>6.9028320023790002E-2</v>
      </c>
      <c r="L27" s="22">
        <f t="shared" si="2"/>
        <v>-3.0788499861955643E-2</v>
      </c>
      <c r="M27" s="32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VLOOKUP(C28,RA!B32:D59,3,0)</f>
        <v>111882.57610000001</v>
      </c>
      <c r="F28" s="25">
        <f>VLOOKUP(C28,RA!B32:I63,8,0)</f>
        <v>27223.334299999999</v>
      </c>
      <c r="G28" s="16">
        <f t="shared" si="0"/>
        <v>84659.241800000003</v>
      </c>
      <c r="H28" s="27">
        <f>RA!J32</f>
        <v>24.3320588861557</v>
      </c>
      <c r="I28" s="20">
        <f>VLOOKUP(B28,RMS!B:D,3,FALSE)</f>
        <v>111882.53863275801</v>
      </c>
      <c r="J28" s="21">
        <f>VLOOKUP(B28,RMS!B:E,4,FALSE)</f>
        <v>84659.236841114107</v>
      </c>
      <c r="K28" s="22">
        <f t="shared" si="1"/>
        <v>3.7467242000275292E-2</v>
      </c>
      <c r="L28" s="22">
        <f t="shared" si="2"/>
        <v>4.9588858964852989E-3</v>
      </c>
      <c r="M28" s="32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">
      <c r="A30" s="42"/>
      <c r="B30" s="12">
        <v>42</v>
      </c>
      <c r="C30" s="39" t="s">
        <v>32</v>
      </c>
      <c r="D30" s="39"/>
      <c r="E30" s="15">
        <f>VLOOKUP(C30,RA!B34:D62,3,0)</f>
        <v>251627.1508</v>
      </c>
      <c r="F30" s="25">
        <f>VLOOKUP(C30,RA!B34:I66,8,0)</f>
        <v>6831.3338999999996</v>
      </c>
      <c r="G30" s="16">
        <f t="shared" si="0"/>
        <v>244795.81690000001</v>
      </c>
      <c r="H30" s="27">
        <f>RA!J34</f>
        <v>0</v>
      </c>
      <c r="I30" s="20">
        <f>VLOOKUP(B30,RMS!B:D,3,FALSE)</f>
        <v>251627.15040000001</v>
      </c>
      <c r="J30" s="21">
        <f>VLOOKUP(B30,RMS!B:E,4,FALSE)</f>
        <v>244795.8076</v>
      </c>
      <c r="K30" s="22">
        <f t="shared" si="1"/>
        <v>3.9999998989515007E-4</v>
      </c>
      <c r="L30" s="22">
        <f t="shared" si="2"/>
        <v>9.3000000051688403E-3</v>
      </c>
      <c r="M30" s="32"/>
    </row>
    <row r="31" spans="1:13" s="35" customFormat="1" ht="12" thickBot="1" x14ac:dyDescent="0.2">
      <c r="A31" s="42"/>
      <c r="B31" s="12">
        <v>70</v>
      </c>
      <c r="C31" s="43" t="s">
        <v>69</v>
      </c>
      <c r="D31" s="44"/>
      <c r="E31" s="15">
        <f>VLOOKUP(C31,RA!B35:D63,3,0)</f>
        <v>274149.65999999997</v>
      </c>
      <c r="F31" s="25">
        <f>VLOOKUP(C31,RA!B35:I67,8,0)</f>
        <v>-3958.75</v>
      </c>
      <c r="G31" s="16">
        <f t="shared" si="0"/>
        <v>278108.40999999997</v>
      </c>
      <c r="H31" s="27">
        <f>RA!J35</f>
        <v>2.7148635901495899</v>
      </c>
      <c r="I31" s="20">
        <f>VLOOKUP(B31,RMS!B:D,3,FALSE)</f>
        <v>274149.65999999997</v>
      </c>
      <c r="J31" s="21">
        <f>VLOOKUP(B31,RMS!B:E,4,FALSE)</f>
        <v>278108.40999999997</v>
      </c>
      <c r="K31" s="22">
        <f t="shared" si="1"/>
        <v>0</v>
      </c>
      <c r="L31" s="22">
        <f t="shared" si="2"/>
        <v>0</v>
      </c>
    </row>
    <row r="32" spans="1:13" x14ac:dyDescent="0.15">
      <c r="A32" s="42"/>
      <c r="B32" s="12">
        <v>71</v>
      </c>
      <c r="C32" s="39" t="s">
        <v>36</v>
      </c>
      <c r="D32" s="39"/>
      <c r="E32" s="15">
        <f>VLOOKUP(C32,RA!B34:D63,3,0)</f>
        <v>249209.49</v>
      </c>
      <c r="F32" s="25">
        <f>VLOOKUP(C32,RA!B34:I67,8,0)</f>
        <v>-50598.31</v>
      </c>
      <c r="G32" s="16">
        <f t="shared" si="0"/>
        <v>299807.8</v>
      </c>
      <c r="H32" s="27">
        <f>RA!J35</f>
        <v>2.7148635901495899</v>
      </c>
      <c r="I32" s="20">
        <f>VLOOKUP(B32,RMS!B:D,3,FALSE)</f>
        <v>249209.49</v>
      </c>
      <c r="J32" s="21">
        <f>VLOOKUP(B32,RMS!B:E,4,FALSE)</f>
        <v>299807.8</v>
      </c>
      <c r="K32" s="22">
        <f t="shared" si="1"/>
        <v>0</v>
      </c>
      <c r="L32" s="22">
        <f t="shared" si="2"/>
        <v>0</v>
      </c>
      <c r="M32" s="32"/>
    </row>
    <row r="33" spans="1:13" x14ac:dyDescent="0.15">
      <c r="A33" s="42"/>
      <c r="B33" s="12">
        <v>72</v>
      </c>
      <c r="C33" s="39" t="s">
        <v>37</v>
      </c>
      <c r="D33" s="39"/>
      <c r="E33" s="15">
        <f>VLOOKUP(C33,RA!B34:D64,3,0)</f>
        <v>132470.94</v>
      </c>
      <c r="F33" s="25">
        <f>VLOOKUP(C33,RA!B34:I68,8,0)</f>
        <v>-4220.49</v>
      </c>
      <c r="G33" s="16">
        <f t="shared" si="0"/>
        <v>136691.43</v>
      </c>
      <c r="H33" s="27">
        <f>RA!J34</f>
        <v>0</v>
      </c>
      <c r="I33" s="20">
        <f>VLOOKUP(B33,RMS!B:D,3,FALSE)</f>
        <v>132470.94</v>
      </c>
      <c r="J33" s="21">
        <f>VLOOKUP(B33,RMS!B:E,4,FALSE)</f>
        <v>136691.43</v>
      </c>
      <c r="K33" s="22">
        <f t="shared" si="1"/>
        <v>0</v>
      </c>
      <c r="L33" s="22">
        <f t="shared" si="2"/>
        <v>0</v>
      </c>
      <c r="M33" s="32"/>
    </row>
    <row r="34" spans="1:13" x14ac:dyDescent="0.15">
      <c r="A34" s="42"/>
      <c r="B34" s="12">
        <v>73</v>
      </c>
      <c r="C34" s="39" t="s">
        <v>38</v>
      </c>
      <c r="D34" s="39"/>
      <c r="E34" s="15">
        <f>VLOOKUP(C34,RA!B35:D65,3,0)</f>
        <v>192820.55</v>
      </c>
      <c r="F34" s="25">
        <f>VLOOKUP(C34,RA!B35:I69,8,0)</f>
        <v>-28456.54</v>
      </c>
      <c r="G34" s="16">
        <f t="shared" si="0"/>
        <v>221277.09</v>
      </c>
      <c r="H34" s="27">
        <f>RA!J35</f>
        <v>2.7148635901495899</v>
      </c>
      <c r="I34" s="20">
        <f>VLOOKUP(B34,RMS!B:D,3,FALSE)</f>
        <v>192820.55</v>
      </c>
      <c r="J34" s="21">
        <f>VLOOKUP(B34,RMS!B:E,4,FALSE)</f>
        <v>221277.09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15">
      <c r="A35" s="42"/>
      <c r="B35" s="12">
        <v>74</v>
      </c>
      <c r="C35" s="39" t="s">
        <v>71</v>
      </c>
      <c r="D35" s="39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-1.4440105451890799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2"/>
      <c r="B36" s="12">
        <v>75</v>
      </c>
      <c r="C36" s="39" t="s">
        <v>33</v>
      </c>
      <c r="D36" s="39"/>
      <c r="E36" s="15">
        <f>VLOOKUP(C36,RA!B8:D66,3,0)</f>
        <v>196770.08499999999</v>
      </c>
      <c r="F36" s="25">
        <f>VLOOKUP(C36,RA!B8:I70,8,0)</f>
        <v>14277.1952</v>
      </c>
      <c r="G36" s="16">
        <f t="shared" si="0"/>
        <v>182492.8898</v>
      </c>
      <c r="H36" s="27">
        <f>RA!J36</f>
        <v>-1.4440105451890799</v>
      </c>
      <c r="I36" s="20">
        <f>VLOOKUP(B36,RMS!B:D,3,FALSE)</f>
        <v>196770.085470085</v>
      </c>
      <c r="J36" s="21">
        <f>VLOOKUP(B36,RMS!B:E,4,FALSE)</f>
        <v>182492.88888888899</v>
      </c>
      <c r="K36" s="22">
        <f t="shared" si="1"/>
        <v>-4.7008501132950187E-4</v>
      </c>
      <c r="L36" s="22">
        <f t="shared" si="2"/>
        <v>9.111110121011734E-4</v>
      </c>
      <c r="M36" s="32"/>
    </row>
    <row r="37" spans="1:13" x14ac:dyDescent="0.15">
      <c r="A37" s="42"/>
      <c r="B37" s="12">
        <v>76</v>
      </c>
      <c r="C37" s="39" t="s">
        <v>34</v>
      </c>
      <c r="D37" s="39"/>
      <c r="E37" s="15">
        <f>VLOOKUP(C37,RA!B8:D67,3,0)</f>
        <v>331397.61780000001</v>
      </c>
      <c r="F37" s="25">
        <f>VLOOKUP(C37,RA!B8:I71,8,0)</f>
        <v>19158.868699999999</v>
      </c>
      <c r="G37" s="16">
        <f t="shared" si="0"/>
        <v>312238.74910000002</v>
      </c>
      <c r="H37" s="27">
        <f>RA!J37</f>
        <v>-20.303524556789601</v>
      </c>
      <c r="I37" s="20">
        <f>VLOOKUP(B37,RMS!B:D,3,FALSE)</f>
        <v>331397.61251196603</v>
      </c>
      <c r="J37" s="21">
        <f>VLOOKUP(B37,RMS!B:E,4,FALSE)</f>
        <v>312238.75067521399</v>
      </c>
      <c r="K37" s="22">
        <f t="shared" si="1"/>
        <v>5.2880339790135622E-3</v>
      </c>
      <c r="L37" s="22">
        <f t="shared" si="2"/>
        <v>-1.5752139734104276E-3</v>
      </c>
      <c r="M37" s="32"/>
    </row>
    <row r="38" spans="1:13" x14ac:dyDescent="0.15">
      <c r="A38" s="42"/>
      <c r="B38" s="12">
        <v>77</v>
      </c>
      <c r="C38" s="39" t="s">
        <v>39</v>
      </c>
      <c r="D38" s="39"/>
      <c r="E38" s="15">
        <f>VLOOKUP(C38,RA!B9:D68,3,0)</f>
        <v>222179.47</v>
      </c>
      <c r="F38" s="25">
        <f>VLOOKUP(C38,RA!B9:I72,8,0)</f>
        <v>-22496.25</v>
      </c>
      <c r="G38" s="16">
        <f t="shared" si="0"/>
        <v>244675.72</v>
      </c>
      <c r="H38" s="27">
        <f>RA!J38</f>
        <v>-3.1859742219689799</v>
      </c>
      <c r="I38" s="20">
        <f>VLOOKUP(B38,RMS!B:D,3,FALSE)</f>
        <v>222179.47</v>
      </c>
      <c r="J38" s="21">
        <f>VLOOKUP(B38,RMS!B:E,4,FALSE)</f>
        <v>244675.72</v>
      </c>
      <c r="K38" s="22">
        <f t="shared" si="1"/>
        <v>0</v>
      </c>
      <c r="L38" s="22">
        <f t="shared" si="2"/>
        <v>0</v>
      </c>
      <c r="M38" s="32"/>
    </row>
    <row r="39" spans="1:13" x14ac:dyDescent="0.15">
      <c r="A39" s="42"/>
      <c r="B39" s="12">
        <v>78</v>
      </c>
      <c r="C39" s="39" t="s">
        <v>40</v>
      </c>
      <c r="D39" s="39"/>
      <c r="E39" s="15">
        <f>VLOOKUP(C39,RA!B10:D69,3,0)</f>
        <v>78162.42</v>
      </c>
      <c r="F39" s="25">
        <f>VLOOKUP(C39,RA!B10:I73,8,0)</f>
        <v>10567.12</v>
      </c>
      <c r="G39" s="16">
        <f t="shared" si="0"/>
        <v>67595.3</v>
      </c>
      <c r="H39" s="27">
        <f>RA!J39</f>
        <v>-14.758043165005001</v>
      </c>
      <c r="I39" s="20">
        <f>VLOOKUP(B39,RMS!B:D,3,FALSE)</f>
        <v>78162.42</v>
      </c>
      <c r="J39" s="21">
        <f>VLOOKUP(B39,RMS!B:E,4,FALSE)</f>
        <v>67595.3</v>
      </c>
      <c r="K39" s="22">
        <f t="shared" si="1"/>
        <v>0</v>
      </c>
      <c r="L39" s="22">
        <f t="shared" si="2"/>
        <v>0</v>
      </c>
      <c r="M39" s="32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VLOOKUP(C40,RA!B8:D70,3,0)</f>
        <v>25768.474300000002</v>
      </c>
      <c r="F40" s="25">
        <f>VLOOKUP(C40,RA!B8:I74,8,0)</f>
        <v>2385.4321</v>
      </c>
      <c r="G40" s="16">
        <f t="shared" si="0"/>
        <v>23383.042200000004</v>
      </c>
      <c r="H40" s="27">
        <f>RA!J40</f>
        <v>0</v>
      </c>
      <c r="I40" s="20">
        <f>VLOOKUP(B40,RMS!B:D,3,FALSE)</f>
        <v>25768.474396793001</v>
      </c>
      <c r="J40" s="21">
        <f>VLOOKUP(B40,RMS!B:E,4,FALSE)</f>
        <v>23383.043022464299</v>
      </c>
      <c r="K40" s="22">
        <f t="shared" si="1"/>
        <v>-9.6792999102035537E-5</v>
      </c>
      <c r="L40" s="22">
        <f t="shared" si="2"/>
        <v>-8.2246429519727826E-4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46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47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20965577.2148</v>
      </c>
      <c r="E7" s="66">
        <v>23357985.237100001</v>
      </c>
      <c r="F7" s="67">
        <v>89.757643914852395</v>
      </c>
      <c r="G7" s="66">
        <v>18172382.2991</v>
      </c>
      <c r="H7" s="67">
        <v>15.370548944693599</v>
      </c>
      <c r="I7" s="66">
        <v>1813227.4118999999</v>
      </c>
      <c r="J7" s="67">
        <v>8.6485928497118003</v>
      </c>
      <c r="K7" s="66">
        <v>1443845.8511999999</v>
      </c>
      <c r="L7" s="67">
        <v>7.94527556946404</v>
      </c>
      <c r="M7" s="67">
        <v>0.25583171527140602</v>
      </c>
      <c r="N7" s="66">
        <v>485027532.8822</v>
      </c>
      <c r="O7" s="66">
        <v>6497999441.3353004</v>
      </c>
      <c r="P7" s="66">
        <v>1115506</v>
      </c>
      <c r="Q7" s="66">
        <v>908289</v>
      </c>
      <c r="R7" s="67">
        <v>22.813994224305301</v>
      </c>
      <c r="S7" s="66">
        <v>18.794679019924601</v>
      </c>
      <c r="T7" s="66">
        <v>17.511018606412701</v>
      </c>
      <c r="U7" s="68">
        <v>6.8299139993348597</v>
      </c>
      <c r="V7" s="56"/>
      <c r="W7" s="56"/>
    </row>
    <row r="8" spans="1:23" ht="14.25" thickBot="1" x14ac:dyDescent="0.2">
      <c r="A8" s="53">
        <v>42301</v>
      </c>
      <c r="B8" s="43" t="s">
        <v>6</v>
      </c>
      <c r="C8" s="44"/>
      <c r="D8" s="69">
        <v>750674.10979999998</v>
      </c>
      <c r="E8" s="69">
        <v>812223.71239999996</v>
      </c>
      <c r="F8" s="70">
        <v>92.422087454436706</v>
      </c>
      <c r="G8" s="69">
        <v>532477.91819999996</v>
      </c>
      <c r="H8" s="70">
        <v>40.977509891413902</v>
      </c>
      <c r="I8" s="69">
        <v>120542.5456</v>
      </c>
      <c r="J8" s="70">
        <v>16.057906357276099</v>
      </c>
      <c r="K8" s="69">
        <v>110437.57739999999</v>
      </c>
      <c r="L8" s="70">
        <v>20.740311217660601</v>
      </c>
      <c r="M8" s="70">
        <v>9.1499364961622004E-2</v>
      </c>
      <c r="N8" s="69">
        <v>16277601.9352</v>
      </c>
      <c r="O8" s="69">
        <v>232234946.69929999</v>
      </c>
      <c r="P8" s="69">
        <v>28775</v>
      </c>
      <c r="Q8" s="69">
        <v>20323</v>
      </c>
      <c r="R8" s="70">
        <v>41.588348176942397</v>
      </c>
      <c r="S8" s="69">
        <v>26.087718846220699</v>
      </c>
      <c r="T8" s="69">
        <v>27.9575439452837</v>
      </c>
      <c r="U8" s="71">
        <v>-7.1674534292747101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134125.91010000001</v>
      </c>
      <c r="E9" s="69">
        <v>151374.66699999999</v>
      </c>
      <c r="F9" s="70">
        <v>88.605255263749001</v>
      </c>
      <c r="G9" s="69">
        <v>84662.349400000006</v>
      </c>
      <c r="H9" s="70">
        <v>58.4245075296718</v>
      </c>
      <c r="I9" s="69">
        <v>29505.4431</v>
      </c>
      <c r="J9" s="70">
        <v>21.998317161838202</v>
      </c>
      <c r="K9" s="69">
        <v>19085.760300000002</v>
      </c>
      <c r="L9" s="70">
        <v>22.543386092236201</v>
      </c>
      <c r="M9" s="70">
        <v>0.54594014784938905</v>
      </c>
      <c r="N9" s="69">
        <v>2517438.4504999998</v>
      </c>
      <c r="O9" s="69">
        <v>38034063.2892</v>
      </c>
      <c r="P9" s="69">
        <v>7640</v>
      </c>
      <c r="Q9" s="69">
        <v>4678</v>
      </c>
      <c r="R9" s="70">
        <v>63.317657118426702</v>
      </c>
      <c r="S9" s="69">
        <v>17.555747395288002</v>
      </c>
      <c r="T9" s="69">
        <v>16.873532235998301</v>
      </c>
      <c r="U9" s="71">
        <v>3.88599325297182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179844.09229999999</v>
      </c>
      <c r="E10" s="69">
        <v>192616.88510000001</v>
      </c>
      <c r="F10" s="70">
        <v>93.368809388974995</v>
      </c>
      <c r="G10" s="69">
        <v>102595.52959999999</v>
      </c>
      <c r="H10" s="70">
        <v>75.294277441889705</v>
      </c>
      <c r="I10" s="69">
        <v>44711.351900000001</v>
      </c>
      <c r="J10" s="70">
        <v>24.861173546594198</v>
      </c>
      <c r="K10" s="69">
        <v>25969.903699999999</v>
      </c>
      <c r="L10" s="70">
        <v>25.312899890718001</v>
      </c>
      <c r="M10" s="70">
        <v>0.72166028863634202</v>
      </c>
      <c r="N10" s="69">
        <v>3389331.2524999999</v>
      </c>
      <c r="O10" s="69">
        <v>58407679.010799997</v>
      </c>
      <c r="P10" s="69">
        <v>104810</v>
      </c>
      <c r="Q10" s="69">
        <v>82679</v>
      </c>
      <c r="R10" s="70">
        <v>26.7673774477195</v>
      </c>
      <c r="S10" s="69">
        <v>1.71590585154088</v>
      </c>
      <c r="T10" s="69">
        <v>1.2248370420542101</v>
      </c>
      <c r="U10" s="71">
        <v>28.618633653221401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47326.136700000003</v>
      </c>
      <c r="E11" s="69">
        <v>66802.767200000002</v>
      </c>
      <c r="F11" s="70">
        <v>70.844575282803603</v>
      </c>
      <c r="G11" s="69">
        <v>44983.6895</v>
      </c>
      <c r="H11" s="70">
        <v>5.2073256463323299</v>
      </c>
      <c r="I11" s="69">
        <v>9740.6695999999993</v>
      </c>
      <c r="J11" s="70">
        <v>20.5820087571188</v>
      </c>
      <c r="K11" s="69">
        <v>9269.7605999999996</v>
      </c>
      <c r="L11" s="70">
        <v>20.6069370988345</v>
      </c>
      <c r="M11" s="70">
        <v>5.0800556812654003E-2</v>
      </c>
      <c r="N11" s="69">
        <v>1173188.3709</v>
      </c>
      <c r="O11" s="69">
        <v>19068315.941300001</v>
      </c>
      <c r="P11" s="69">
        <v>2441</v>
      </c>
      <c r="Q11" s="69">
        <v>1989</v>
      </c>
      <c r="R11" s="70">
        <v>22.724987430869799</v>
      </c>
      <c r="S11" s="69">
        <v>19.388011757476399</v>
      </c>
      <c r="T11" s="69">
        <v>30.543906887883399</v>
      </c>
      <c r="U11" s="71">
        <v>-57.540171060113799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167985.1488</v>
      </c>
      <c r="E12" s="69">
        <v>337574.66710000002</v>
      </c>
      <c r="F12" s="70">
        <v>49.762368202302802</v>
      </c>
      <c r="G12" s="69">
        <v>214084.98850000001</v>
      </c>
      <c r="H12" s="70">
        <v>-21.533429327764399</v>
      </c>
      <c r="I12" s="69">
        <v>26215.267599999999</v>
      </c>
      <c r="J12" s="70">
        <v>15.6057054967469</v>
      </c>
      <c r="K12" s="69">
        <v>31186.103999999999</v>
      </c>
      <c r="L12" s="70">
        <v>14.5671605554913</v>
      </c>
      <c r="M12" s="70">
        <v>-0.15939267053043901</v>
      </c>
      <c r="N12" s="69">
        <v>5122713.0236999998</v>
      </c>
      <c r="O12" s="69">
        <v>69213217.714599997</v>
      </c>
      <c r="P12" s="69">
        <v>1443</v>
      </c>
      <c r="Q12" s="69">
        <v>1251</v>
      </c>
      <c r="R12" s="70">
        <v>15.347721822542001</v>
      </c>
      <c r="S12" s="69">
        <v>116.41382453222499</v>
      </c>
      <c r="T12" s="69">
        <v>120.774301758593</v>
      </c>
      <c r="U12" s="71">
        <v>-3.7456695919835301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244479.8083</v>
      </c>
      <c r="E13" s="69">
        <v>305594.62839999999</v>
      </c>
      <c r="F13" s="70">
        <v>80.001343472567399</v>
      </c>
      <c r="G13" s="69">
        <v>231380.81080000001</v>
      </c>
      <c r="H13" s="70">
        <v>5.6612289734443202</v>
      </c>
      <c r="I13" s="69">
        <v>70193.274699999994</v>
      </c>
      <c r="J13" s="70">
        <v>28.711276889527898</v>
      </c>
      <c r="K13" s="69">
        <v>61044.367299999998</v>
      </c>
      <c r="L13" s="70">
        <v>26.382640413843699</v>
      </c>
      <c r="M13" s="70">
        <v>0.14987308091896601</v>
      </c>
      <c r="N13" s="69">
        <v>6415769.2642999999</v>
      </c>
      <c r="O13" s="69">
        <v>105471989.9271</v>
      </c>
      <c r="P13" s="69">
        <v>9300</v>
      </c>
      <c r="Q13" s="69">
        <v>7346</v>
      </c>
      <c r="R13" s="70">
        <v>26.599509937380901</v>
      </c>
      <c r="S13" s="69">
        <v>26.288151430107501</v>
      </c>
      <c r="T13" s="69">
        <v>26.278948203103699</v>
      </c>
      <c r="U13" s="71">
        <v>3.5009030696827002E-2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133557.9859</v>
      </c>
      <c r="E14" s="69">
        <v>162987.25829999999</v>
      </c>
      <c r="F14" s="70">
        <v>81.943820205975001</v>
      </c>
      <c r="G14" s="69">
        <v>118026.2865</v>
      </c>
      <c r="H14" s="70">
        <v>13.159525611271301</v>
      </c>
      <c r="I14" s="69">
        <v>26890.388999999999</v>
      </c>
      <c r="J14" s="70">
        <v>20.133868311052499</v>
      </c>
      <c r="K14" s="69">
        <v>21512.269400000001</v>
      </c>
      <c r="L14" s="70">
        <v>18.226676478548701</v>
      </c>
      <c r="M14" s="70">
        <v>0.25000242884648899</v>
      </c>
      <c r="N14" s="69">
        <v>3580181.6231</v>
      </c>
      <c r="O14" s="69">
        <v>54415436.421300001</v>
      </c>
      <c r="P14" s="69">
        <v>2267</v>
      </c>
      <c r="Q14" s="69">
        <v>1693</v>
      </c>
      <c r="R14" s="70">
        <v>33.904311872415803</v>
      </c>
      <c r="S14" s="69">
        <v>58.913977018085603</v>
      </c>
      <c r="T14" s="69">
        <v>59.631804016538702</v>
      </c>
      <c r="U14" s="71">
        <v>-1.21843242433414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68745.307799999995</v>
      </c>
      <c r="E15" s="69">
        <v>117527.2151</v>
      </c>
      <c r="F15" s="70">
        <v>58.4930968895221</v>
      </c>
      <c r="G15" s="69">
        <v>86420.970799999996</v>
      </c>
      <c r="H15" s="70">
        <v>-20.452978989215399</v>
      </c>
      <c r="I15" s="69">
        <v>13544.224200000001</v>
      </c>
      <c r="J15" s="70">
        <v>19.7020344128854</v>
      </c>
      <c r="K15" s="69">
        <v>13872.2317</v>
      </c>
      <c r="L15" s="70">
        <v>16.0519276416182</v>
      </c>
      <c r="M15" s="70">
        <v>-2.3644897742011999E-2</v>
      </c>
      <c r="N15" s="69">
        <v>2247179.7061000001</v>
      </c>
      <c r="O15" s="69">
        <v>41502200.098899998</v>
      </c>
      <c r="P15" s="69">
        <v>1988</v>
      </c>
      <c r="Q15" s="69">
        <v>1557</v>
      </c>
      <c r="R15" s="70">
        <v>27.681438664097598</v>
      </c>
      <c r="S15" s="69">
        <v>34.580134708249503</v>
      </c>
      <c r="T15" s="69">
        <v>36.139439820166999</v>
      </c>
      <c r="U15" s="71">
        <v>-4.5092511208335404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1357413.6791000001</v>
      </c>
      <c r="E16" s="69">
        <v>1212409.2267</v>
      </c>
      <c r="F16" s="70">
        <v>111.96002547709701</v>
      </c>
      <c r="G16" s="69">
        <v>745406.10499999998</v>
      </c>
      <c r="H16" s="70">
        <v>82.103912215744501</v>
      </c>
      <c r="I16" s="69">
        <v>-57624.442499999997</v>
      </c>
      <c r="J16" s="70">
        <v>-4.24516441724725</v>
      </c>
      <c r="K16" s="69">
        <v>52907.986199999999</v>
      </c>
      <c r="L16" s="70">
        <v>7.0978740105703899</v>
      </c>
      <c r="M16" s="70">
        <v>-2.0891445061275098</v>
      </c>
      <c r="N16" s="69">
        <v>23647481.0704</v>
      </c>
      <c r="O16" s="69">
        <v>327128881.6724</v>
      </c>
      <c r="P16" s="69">
        <v>60147</v>
      </c>
      <c r="Q16" s="69">
        <v>41048</v>
      </c>
      <c r="R16" s="70">
        <v>46.528454492301698</v>
      </c>
      <c r="S16" s="69">
        <v>22.568269059138402</v>
      </c>
      <c r="T16" s="69">
        <v>18.6294293022803</v>
      </c>
      <c r="U16" s="71">
        <v>17.452998927550698</v>
      </c>
      <c r="V16" s="56"/>
      <c r="W16" s="56"/>
    </row>
    <row r="17" spans="1:21" ht="12" thickBot="1" x14ac:dyDescent="0.2">
      <c r="A17" s="54"/>
      <c r="B17" s="43" t="s">
        <v>15</v>
      </c>
      <c r="C17" s="44"/>
      <c r="D17" s="69">
        <v>714484.38170000003</v>
      </c>
      <c r="E17" s="69">
        <v>857866.25179999997</v>
      </c>
      <c r="F17" s="70">
        <v>83.286220923232307</v>
      </c>
      <c r="G17" s="69">
        <v>1352236.3777000001</v>
      </c>
      <c r="H17" s="70">
        <v>-47.162759892966598</v>
      </c>
      <c r="I17" s="69">
        <v>33724.009599999998</v>
      </c>
      <c r="J17" s="70">
        <v>4.7200485362268099</v>
      </c>
      <c r="K17" s="69">
        <v>31106.831699999999</v>
      </c>
      <c r="L17" s="70">
        <v>2.3003989696615901</v>
      </c>
      <c r="M17" s="70">
        <v>8.4135148357136993E-2</v>
      </c>
      <c r="N17" s="69">
        <v>17873432.032200001</v>
      </c>
      <c r="O17" s="69">
        <v>317880219.08469999</v>
      </c>
      <c r="P17" s="69">
        <v>13038</v>
      </c>
      <c r="Q17" s="69">
        <v>11173</v>
      </c>
      <c r="R17" s="70">
        <v>16.692025418419401</v>
      </c>
      <c r="S17" s="69">
        <v>54.800151994170903</v>
      </c>
      <c r="T17" s="69">
        <v>46.611991434708699</v>
      </c>
      <c r="U17" s="71">
        <v>14.941857388156899</v>
      </c>
    </row>
    <row r="18" spans="1:21" ht="12" thickBot="1" x14ac:dyDescent="0.2">
      <c r="A18" s="54"/>
      <c r="B18" s="43" t="s">
        <v>16</v>
      </c>
      <c r="C18" s="44"/>
      <c r="D18" s="69">
        <v>1918993.0834999999</v>
      </c>
      <c r="E18" s="69">
        <v>2365447.2922</v>
      </c>
      <c r="F18" s="70">
        <v>81.126013241885701</v>
      </c>
      <c r="G18" s="69">
        <v>1390443.9556</v>
      </c>
      <c r="H18" s="70">
        <v>38.012976054969599</v>
      </c>
      <c r="I18" s="69">
        <v>290627.114</v>
      </c>
      <c r="J18" s="70">
        <v>15.144771312564201</v>
      </c>
      <c r="K18" s="69">
        <v>221755.63529999999</v>
      </c>
      <c r="L18" s="70">
        <v>15.948548980121201</v>
      </c>
      <c r="M18" s="70">
        <v>0.31057374757050898</v>
      </c>
      <c r="N18" s="69">
        <v>40630820.596900001</v>
      </c>
      <c r="O18" s="69">
        <v>674162715.84949994</v>
      </c>
      <c r="P18" s="69">
        <v>94360</v>
      </c>
      <c r="Q18" s="69">
        <v>67743</v>
      </c>
      <c r="R18" s="70">
        <v>39.291144472491602</v>
      </c>
      <c r="S18" s="69">
        <v>20.336933907376</v>
      </c>
      <c r="T18" s="69">
        <v>22.754228333554799</v>
      </c>
      <c r="U18" s="71">
        <v>-11.8862284609285</v>
      </c>
    </row>
    <row r="19" spans="1:21" ht="12" thickBot="1" x14ac:dyDescent="0.2">
      <c r="A19" s="54"/>
      <c r="B19" s="43" t="s">
        <v>17</v>
      </c>
      <c r="C19" s="44"/>
      <c r="D19" s="69">
        <v>588852.10759999999</v>
      </c>
      <c r="E19" s="69">
        <v>898359.25490000006</v>
      </c>
      <c r="F19" s="70">
        <v>65.547508347932293</v>
      </c>
      <c r="G19" s="69">
        <v>526834.0355</v>
      </c>
      <c r="H19" s="70">
        <v>11.771842349012401</v>
      </c>
      <c r="I19" s="69">
        <v>59067.458700000003</v>
      </c>
      <c r="J19" s="70">
        <v>10.030949696476901</v>
      </c>
      <c r="K19" s="69">
        <v>43162.880899999996</v>
      </c>
      <c r="L19" s="70">
        <v>8.1928801086352703</v>
      </c>
      <c r="M19" s="70">
        <v>0.36847813371975402</v>
      </c>
      <c r="N19" s="69">
        <v>15470917.823999999</v>
      </c>
      <c r="O19" s="69">
        <v>209742239.8123</v>
      </c>
      <c r="P19" s="69">
        <v>15292</v>
      </c>
      <c r="Q19" s="69">
        <v>11276</v>
      </c>
      <c r="R19" s="70">
        <v>35.6154664774743</v>
      </c>
      <c r="S19" s="69">
        <v>38.507200340047099</v>
      </c>
      <c r="T19" s="69">
        <v>40.540852864491001</v>
      </c>
      <c r="U19" s="71">
        <v>-5.2812266445890899</v>
      </c>
    </row>
    <row r="20" spans="1:21" ht="12" thickBot="1" x14ac:dyDescent="0.2">
      <c r="A20" s="54"/>
      <c r="B20" s="43" t="s">
        <v>18</v>
      </c>
      <c r="C20" s="44"/>
      <c r="D20" s="69">
        <v>1207739.0469</v>
      </c>
      <c r="E20" s="69">
        <v>1285968.9849</v>
      </c>
      <c r="F20" s="70">
        <v>93.916654373582503</v>
      </c>
      <c r="G20" s="69">
        <v>939047.40899999999</v>
      </c>
      <c r="H20" s="70">
        <v>28.613213276008299</v>
      </c>
      <c r="I20" s="69">
        <v>91804.922300000006</v>
      </c>
      <c r="J20" s="70">
        <v>7.6013872811053904</v>
      </c>
      <c r="K20" s="69">
        <v>74304.694799999997</v>
      </c>
      <c r="L20" s="70">
        <v>7.9127735285620702</v>
      </c>
      <c r="M20" s="70">
        <v>0.23551980863529501</v>
      </c>
      <c r="N20" s="69">
        <v>29700590.6021</v>
      </c>
      <c r="O20" s="69">
        <v>353540557.09100002</v>
      </c>
      <c r="P20" s="69">
        <v>46050</v>
      </c>
      <c r="Q20" s="69">
        <v>38343</v>
      </c>
      <c r="R20" s="70">
        <v>20.1001486581645</v>
      </c>
      <c r="S20" s="69">
        <v>26.226689400651502</v>
      </c>
      <c r="T20" s="69">
        <v>26.272360558641701</v>
      </c>
      <c r="U20" s="71">
        <v>-0.17414000407209501</v>
      </c>
    </row>
    <row r="21" spans="1:21" ht="12" thickBot="1" x14ac:dyDescent="0.2">
      <c r="A21" s="54"/>
      <c r="B21" s="43" t="s">
        <v>19</v>
      </c>
      <c r="C21" s="44"/>
      <c r="D21" s="69">
        <v>372598.87969999999</v>
      </c>
      <c r="E21" s="69">
        <v>486323.71490000002</v>
      </c>
      <c r="F21" s="70">
        <v>76.615404160707101</v>
      </c>
      <c r="G21" s="69">
        <v>332605.70030000003</v>
      </c>
      <c r="H21" s="70">
        <v>12.0242014384983</v>
      </c>
      <c r="I21" s="69">
        <v>47154.437899999997</v>
      </c>
      <c r="J21" s="70">
        <v>12.6555501020203</v>
      </c>
      <c r="K21" s="69">
        <v>31200.282800000001</v>
      </c>
      <c r="L21" s="70">
        <v>9.3805616596042505</v>
      </c>
      <c r="M21" s="70">
        <v>0.51134649010296795</v>
      </c>
      <c r="N21" s="69">
        <v>9047912.8189000003</v>
      </c>
      <c r="O21" s="69">
        <v>128018120.41329999</v>
      </c>
      <c r="P21" s="69">
        <v>32508</v>
      </c>
      <c r="Q21" s="69">
        <v>26705</v>
      </c>
      <c r="R21" s="70">
        <v>21.730013106159898</v>
      </c>
      <c r="S21" s="69">
        <v>11.4617595576473</v>
      </c>
      <c r="T21" s="69">
        <v>11.708619228608899</v>
      </c>
      <c r="U21" s="71">
        <v>-2.1537676629834799</v>
      </c>
    </row>
    <row r="22" spans="1:21" ht="12" thickBot="1" x14ac:dyDescent="0.2">
      <c r="A22" s="54"/>
      <c r="B22" s="43" t="s">
        <v>20</v>
      </c>
      <c r="C22" s="44"/>
      <c r="D22" s="69">
        <v>1507537.6898000001</v>
      </c>
      <c r="E22" s="69">
        <v>1595870.1091</v>
      </c>
      <c r="F22" s="70">
        <v>94.464936789259397</v>
      </c>
      <c r="G22" s="69">
        <v>1110329.6322999999</v>
      </c>
      <c r="H22" s="70">
        <v>35.773886055549198</v>
      </c>
      <c r="I22" s="69">
        <v>168595.98079999999</v>
      </c>
      <c r="J22" s="70">
        <v>11.183533382994</v>
      </c>
      <c r="K22" s="69">
        <v>99295.587299999999</v>
      </c>
      <c r="L22" s="70">
        <v>8.9428926700184999</v>
      </c>
      <c r="M22" s="70">
        <v>0.69792017333684697</v>
      </c>
      <c r="N22" s="69">
        <v>30231306.284600001</v>
      </c>
      <c r="O22" s="69">
        <v>428889587.29009998</v>
      </c>
      <c r="P22" s="69">
        <v>92334</v>
      </c>
      <c r="Q22" s="69">
        <v>70314</v>
      </c>
      <c r="R22" s="70">
        <v>31.316665244474802</v>
      </c>
      <c r="S22" s="69">
        <v>16.327005109710399</v>
      </c>
      <c r="T22" s="69">
        <v>16.075521810734699</v>
      </c>
      <c r="U22" s="71">
        <v>1.54029044081161</v>
      </c>
    </row>
    <row r="23" spans="1:21" ht="12" thickBot="1" x14ac:dyDescent="0.2">
      <c r="A23" s="54"/>
      <c r="B23" s="43" t="s">
        <v>21</v>
      </c>
      <c r="C23" s="44"/>
      <c r="D23" s="69">
        <v>2956980.2999</v>
      </c>
      <c r="E23" s="69">
        <v>4255598.6255999999</v>
      </c>
      <c r="F23" s="70">
        <v>69.484473514771196</v>
      </c>
      <c r="G23" s="69">
        <v>2779160.5151</v>
      </c>
      <c r="H23" s="70">
        <v>6.3983272586758604</v>
      </c>
      <c r="I23" s="69">
        <v>371496.06939999998</v>
      </c>
      <c r="J23" s="70">
        <v>12.563359634576001</v>
      </c>
      <c r="K23" s="69">
        <v>202879.96539999999</v>
      </c>
      <c r="L23" s="70">
        <v>7.3000448983674504</v>
      </c>
      <c r="M23" s="70">
        <v>0.83111264174141097</v>
      </c>
      <c r="N23" s="69">
        <v>75364808.334900007</v>
      </c>
      <c r="O23" s="69">
        <v>941154909.61689997</v>
      </c>
      <c r="P23" s="69">
        <v>94387</v>
      </c>
      <c r="Q23" s="69">
        <v>75153</v>
      </c>
      <c r="R23" s="70">
        <v>25.593123361675499</v>
      </c>
      <c r="S23" s="69">
        <v>31.328258127708299</v>
      </c>
      <c r="T23" s="69">
        <v>31.424837150878901</v>
      </c>
      <c r="U23" s="71">
        <v>-0.30828085869604399</v>
      </c>
    </row>
    <row r="24" spans="1:21" ht="12" thickBot="1" x14ac:dyDescent="0.2">
      <c r="A24" s="54"/>
      <c r="B24" s="43" t="s">
        <v>22</v>
      </c>
      <c r="C24" s="44"/>
      <c r="D24" s="69">
        <v>302144.36969999998</v>
      </c>
      <c r="E24" s="69">
        <v>368919.61979999999</v>
      </c>
      <c r="F24" s="70">
        <v>81.899783444371906</v>
      </c>
      <c r="G24" s="69">
        <v>257733.3352</v>
      </c>
      <c r="H24" s="70">
        <v>17.231389360455498</v>
      </c>
      <c r="I24" s="69">
        <v>47641.391900000002</v>
      </c>
      <c r="J24" s="70">
        <v>15.7677576276875</v>
      </c>
      <c r="K24" s="69">
        <v>44674.044300000001</v>
      </c>
      <c r="L24" s="70">
        <v>17.3334366178644</v>
      </c>
      <c r="M24" s="70">
        <v>6.6422184212232005E-2</v>
      </c>
      <c r="N24" s="69">
        <v>6494389.3653999995</v>
      </c>
      <c r="O24" s="69">
        <v>87442641.500100002</v>
      </c>
      <c r="P24" s="69">
        <v>27404</v>
      </c>
      <c r="Q24" s="69">
        <v>22638</v>
      </c>
      <c r="R24" s="70">
        <v>21.053096563300699</v>
      </c>
      <c r="S24" s="69">
        <v>11.0255572069771</v>
      </c>
      <c r="T24" s="69">
        <v>10.7890385899814</v>
      </c>
      <c r="U24" s="71">
        <v>2.1451851598572</v>
      </c>
    </row>
    <row r="25" spans="1:21" ht="12" thickBot="1" x14ac:dyDescent="0.2">
      <c r="A25" s="54"/>
      <c r="B25" s="43" t="s">
        <v>23</v>
      </c>
      <c r="C25" s="44"/>
      <c r="D25" s="69">
        <v>391343.745</v>
      </c>
      <c r="E25" s="69">
        <v>391434.40500000003</v>
      </c>
      <c r="F25" s="70">
        <v>99.9768390313059</v>
      </c>
      <c r="G25" s="69">
        <v>305482.63</v>
      </c>
      <c r="H25" s="70">
        <v>28.106709373295601</v>
      </c>
      <c r="I25" s="69">
        <v>24002.038799999998</v>
      </c>
      <c r="J25" s="70">
        <v>6.1332368554913304</v>
      </c>
      <c r="K25" s="69">
        <v>21613.113499999999</v>
      </c>
      <c r="L25" s="70">
        <v>7.07507117507794</v>
      </c>
      <c r="M25" s="70">
        <v>0.110531289256405</v>
      </c>
      <c r="N25" s="69">
        <v>7783664.5831000004</v>
      </c>
      <c r="O25" s="69">
        <v>96275886.684300005</v>
      </c>
      <c r="P25" s="69">
        <v>24598</v>
      </c>
      <c r="Q25" s="69">
        <v>20593</v>
      </c>
      <c r="R25" s="70">
        <v>19.448356237556499</v>
      </c>
      <c r="S25" s="69">
        <v>15.909575778518599</v>
      </c>
      <c r="T25" s="69">
        <v>14.224342995192499</v>
      </c>
      <c r="U25" s="71">
        <v>10.5925689458136</v>
      </c>
    </row>
    <row r="26" spans="1:21" ht="12" thickBot="1" x14ac:dyDescent="0.2">
      <c r="A26" s="54"/>
      <c r="B26" s="43" t="s">
        <v>24</v>
      </c>
      <c r="C26" s="44"/>
      <c r="D26" s="69">
        <v>597501.42969999998</v>
      </c>
      <c r="E26" s="69">
        <v>683409.23250000004</v>
      </c>
      <c r="F26" s="70">
        <v>87.429522646959597</v>
      </c>
      <c r="G26" s="69">
        <v>526194.67319999996</v>
      </c>
      <c r="H26" s="70">
        <v>13.5514021961407</v>
      </c>
      <c r="I26" s="69">
        <v>108457.3548</v>
      </c>
      <c r="J26" s="70">
        <v>18.1518151102091</v>
      </c>
      <c r="K26" s="69">
        <v>106608.4274</v>
      </c>
      <c r="L26" s="70">
        <v>20.260263516479899</v>
      </c>
      <c r="M26" s="70">
        <v>1.7343163623104001E-2</v>
      </c>
      <c r="N26" s="69">
        <v>13454731.8191</v>
      </c>
      <c r="O26" s="69">
        <v>196532634.2511</v>
      </c>
      <c r="P26" s="69">
        <v>44818</v>
      </c>
      <c r="Q26" s="69">
        <v>38015</v>
      </c>
      <c r="R26" s="70">
        <v>17.895567539129299</v>
      </c>
      <c r="S26" s="69">
        <v>13.3317289861216</v>
      </c>
      <c r="T26" s="69">
        <v>13.419947512823899</v>
      </c>
      <c r="U26" s="71">
        <v>-0.66171857224276198</v>
      </c>
    </row>
    <row r="27" spans="1:21" ht="12" thickBot="1" x14ac:dyDescent="0.2">
      <c r="A27" s="54"/>
      <c r="B27" s="43" t="s">
        <v>25</v>
      </c>
      <c r="C27" s="44"/>
      <c r="D27" s="69">
        <v>246446.8995</v>
      </c>
      <c r="E27" s="69">
        <v>311560.68560000003</v>
      </c>
      <c r="F27" s="70">
        <v>79.100769413636201</v>
      </c>
      <c r="G27" s="69">
        <v>231490.62419999999</v>
      </c>
      <c r="H27" s="70">
        <v>6.46085574812665</v>
      </c>
      <c r="I27" s="69">
        <v>68762.072199999995</v>
      </c>
      <c r="J27" s="70">
        <v>27.901374429748099</v>
      </c>
      <c r="K27" s="69">
        <v>65912.786699999997</v>
      </c>
      <c r="L27" s="70">
        <v>28.473199261432502</v>
      </c>
      <c r="M27" s="70">
        <v>4.3228114644407997E-2</v>
      </c>
      <c r="N27" s="69">
        <v>5152993.4874999998</v>
      </c>
      <c r="O27" s="69">
        <v>79527375.382499993</v>
      </c>
      <c r="P27" s="69">
        <v>33641</v>
      </c>
      <c r="Q27" s="69">
        <v>27167</v>
      </c>
      <c r="R27" s="70">
        <v>23.830382449295101</v>
      </c>
      <c r="S27" s="69">
        <v>7.3257899438185499</v>
      </c>
      <c r="T27" s="69">
        <v>7.0563689549821502</v>
      </c>
      <c r="U27" s="71">
        <v>3.67770562495777</v>
      </c>
    </row>
    <row r="28" spans="1:21" ht="12" thickBot="1" x14ac:dyDescent="0.2">
      <c r="A28" s="54"/>
      <c r="B28" s="43" t="s">
        <v>26</v>
      </c>
      <c r="C28" s="44"/>
      <c r="D28" s="69">
        <v>1302639.8518000001</v>
      </c>
      <c r="E28" s="69">
        <v>1261230.5503</v>
      </c>
      <c r="F28" s="70">
        <v>103.283245992586</v>
      </c>
      <c r="G28" s="69">
        <v>1057313.5011</v>
      </c>
      <c r="H28" s="70">
        <v>23.202801292593801</v>
      </c>
      <c r="I28" s="69">
        <v>53782.672100000003</v>
      </c>
      <c r="J28" s="70">
        <v>4.1287445663267999</v>
      </c>
      <c r="K28" s="69">
        <v>25816.766299999999</v>
      </c>
      <c r="L28" s="70">
        <v>2.4417323975472698</v>
      </c>
      <c r="M28" s="70">
        <v>1.08324588273474</v>
      </c>
      <c r="N28" s="69">
        <v>25917167.961199999</v>
      </c>
      <c r="O28" s="69">
        <v>287255662.54589999</v>
      </c>
      <c r="P28" s="69">
        <v>53756</v>
      </c>
      <c r="Q28" s="69">
        <v>46878</v>
      </c>
      <c r="R28" s="70">
        <v>14.672127650497</v>
      </c>
      <c r="S28" s="69">
        <v>24.2324550152541</v>
      </c>
      <c r="T28" s="69">
        <v>22.4290177204659</v>
      </c>
      <c r="U28" s="71">
        <v>7.4422393176959201</v>
      </c>
    </row>
    <row r="29" spans="1:21" ht="12" thickBot="1" x14ac:dyDescent="0.2">
      <c r="A29" s="54"/>
      <c r="B29" s="43" t="s">
        <v>27</v>
      </c>
      <c r="C29" s="44"/>
      <c r="D29" s="69">
        <v>833506.82849999995</v>
      </c>
      <c r="E29" s="69">
        <v>734327.49600000004</v>
      </c>
      <c r="F29" s="70">
        <v>113.506144470995</v>
      </c>
      <c r="G29" s="69">
        <v>641248.96180000005</v>
      </c>
      <c r="H29" s="70">
        <v>29.981782139705601</v>
      </c>
      <c r="I29" s="69">
        <v>85370.866399999999</v>
      </c>
      <c r="J29" s="70">
        <v>10.242371565645801</v>
      </c>
      <c r="K29" s="69">
        <v>78962.722800000003</v>
      </c>
      <c r="L29" s="70">
        <v>12.313894837092599</v>
      </c>
      <c r="M29" s="70">
        <v>8.1154035382377004E-2</v>
      </c>
      <c r="N29" s="69">
        <v>17811762.460700002</v>
      </c>
      <c r="O29" s="69">
        <v>208705751.8989</v>
      </c>
      <c r="P29" s="69">
        <v>121902</v>
      </c>
      <c r="Q29" s="69">
        <v>112994</v>
      </c>
      <c r="R29" s="70">
        <v>7.8836044391737499</v>
      </c>
      <c r="S29" s="69">
        <v>6.8375156150022098</v>
      </c>
      <c r="T29" s="69">
        <v>6.6191625900490303</v>
      </c>
      <c r="U29" s="71">
        <v>3.19345559480838</v>
      </c>
    </row>
    <row r="30" spans="1:21" ht="12" thickBot="1" x14ac:dyDescent="0.2">
      <c r="A30" s="54"/>
      <c r="B30" s="43" t="s">
        <v>28</v>
      </c>
      <c r="C30" s="44"/>
      <c r="D30" s="69">
        <v>1380334.4532000001</v>
      </c>
      <c r="E30" s="69">
        <v>1694815.3463000001</v>
      </c>
      <c r="F30" s="70">
        <v>81.444533542456298</v>
      </c>
      <c r="G30" s="69">
        <v>1236878.9612</v>
      </c>
      <c r="H30" s="70">
        <v>11.5981835329159</v>
      </c>
      <c r="I30" s="69">
        <v>143696.85089999999</v>
      </c>
      <c r="J30" s="70">
        <v>10.4102922713311</v>
      </c>
      <c r="K30" s="69">
        <v>121336.3864</v>
      </c>
      <c r="L30" s="70">
        <v>9.8098836026996103</v>
      </c>
      <c r="M30" s="70">
        <v>0.184284905488169</v>
      </c>
      <c r="N30" s="69">
        <v>25619321.597100001</v>
      </c>
      <c r="O30" s="69">
        <v>375314702.06870002</v>
      </c>
      <c r="P30" s="69">
        <v>93482</v>
      </c>
      <c r="Q30" s="69">
        <v>79572</v>
      </c>
      <c r="R30" s="70">
        <v>17.481023475594402</v>
      </c>
      <c r="S30" s="69">
        <v>14.7657779379988</v>
      </c>
      <c r="T30" s="69">
        <v>11.7830135914643</v>
      </c>
      <c r="U30" s="71">
        <v>20.200522851278102</v>
      </c>
    </row>
    <row r="31" spans="1:21" ht="12" thickBot="1" x14ac:dyDescent="0.2">
      <c r="A31" s="54"/>
      <c r="B31" s="43" t="s">
        <v>29</v>
      </c>
      <c r="C31" s="44"/>
      <c r="D31" s="69">
        <v>1493883.5355</v>
      </c>
      <c r="E31" s="69">
        <v>1336921.3007</v>
      </c>
      <c r="F31" s="70">
        <v>111.740574012682</v>
      </c>
      <c r="G31" s="69">
        <v>894328.89560000005</v>
      </c>
      <c r="H31" s="70">
        <v>67.039614044647706</v>
      </c>
      <c r="I31" s="69">
        <v>-35387.495300000002</v>
      </c>
      <c r="J31" s="70">
        <v>-2.3688255783712</v>
      </c>
      <c r="K31" s="69">
        <v>-611.93020000000001</v>
      </c>
      <c r="L31" s="70">
        <v>-6.8423395801101003E-2</v>
      </c>
      <c r="M31" s="70">
        <v>56.829300302550898</v>
      </c>
      <c r="N31" s="69">
        <v>30198456.8112</v>
      </c>
      <c r="O31" s="69">
        <v>359270553.66720003</v>
      </c>
      <c r="P31" s="69">
        <v>64884</v>
      </c>
      <c r="Q31" s="69">
        <v>59617</v>
      </c>
      <c r="R31" s="70">
        <v>8.8347283492963502</v>
      </c>
      <c r="S31" s="69">
        <v>23.0239124514518</v>
      </c>
      <c r="T31" s="69">
        <v>20.3822166781287</v>
      </c>
      <c r="U31" s="71">
        <v>11.473704909595099</v>
      </c>
    </row>
    <row r="32" spans="1:21" ht="12" thickBot="1" x14ac:dyDescent="0.2">
      <c r="A32" s="54"/>
      <c r="B32" s="43" t="s">
        <v>30</v>
      </c>
      <c r="C32" s="44"/>
      <c r="D32" s="69">
        <v>111882.57610000001</v>
      </c>
      <c r="E32" s="69">
        <v>159469.95699999999</v>
      </c>
      <c r="F32" s="70">
        <v>70.159030706956301</v>
      </c>
      <c r="G32" s="69">
        <v>112400.374</v>
      </c>
      <c r="H32" s="70">
        <v>-0.46067275541272801</v>
      </c>
      <c r="I32" s="69">
        <v>27223.334299999999</v>
      </c>
      <c r="J32" s="70">
        <v>24.3320588861557</v>
      </c>
      <c r="K32" s="69">
        <v>27504.507799999999</v>
      </c>
      <c r="L32" s="70">
        <v>24.470121247105499</v>
      </c>
      <c r="M32" s="70">
        <v>-1.0222815185225999E-2</v>
      </c>
      <c r="N32" s="69">
        <v>2349606.6044000001</v>
      </c>
      <c r="O32" s="69">
        <v>37668727.432700001</v>
      </c>
      <c r="P32" s="69">
        <v>24499</v>
      </c>
      <c r="Q32" s="69">
        <v>21281</v>
      </c>
      <c r="R32" s="70">
        <v>15.1214698557399</v>
      </c>
      <c r="S32" s="69">
        <v>4.5668221600881704</v>
      </c>
      <c r="T32" s="69">
        <v>4.3251808702598602</v>
      </c>
      <c r="U32" s="71">
        <v>5.2912349410086303</v>
      </c>
    </row>
    <row r="33" spans="1:21" ht="12" thickBot="1" x14ac:dyDescent="0.2">
      <c r="A33" s="54"/>
      <c r="B33" s="43" t="s">
        <v>31</v>
      </c>
      <c r="C33" s="44"/>
      <c r="D33" s="72"/>
      <c r="E33" s="72"/>
      <c r="F33" s="72"/>
      <c r="G33" s="69">
        <v>1.7699</v>
      </c>
      <c r="H33" s="72"/>
      <c r="I33" s="72"/>
      <c r="J33" s="72"/>
      <c r="K33" s="69">
        <v>4.3799999999999999E-2</v>
      </c>
      <c r="L33" s="70">
        <v>2.4747160856545598</v>
      </c>
      <c r="M33" s="72"/>
      <c r="N33" s="69">
        <v>26.991199999999999</v>
      </c>
      <c r="O33" s="69">
        <v>248.30510000000001</v>
      </c>
      <c r="P33" s="72"/>
      <c r="Q33" s="72"/>
      <c r="R33" s="72"/>
      <c r="S33" s="72"/>
      <c r="T33" s="72"/>
      <c r="U33" s="73"/>
    </row>
    <row r="34" spans="1:21" ht="12" thickBot="1" x14ac:dyDescent="0.2">
      <c r="A34" s="54"/>
      <c r="B34" s="43" t="s">
        <v>70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</v>
      </c>
      <c r="P34" s="72"/>
      <c r="Q34" s="72"/>
      <c r="R34" s="72"/>
      <c r="S34" s="72"/>
      <c r="T34" s="72"/>
      <c r="U34" s="73"/>
    </row>
    <row r="35" spans="1:21" ht="12" thickBot="1" x14ac:dyDescent="0.2">
      <c r="A35" s="54"/>
      <c r="B35" s="43" t="s">
        <v>32</v>
      </c>
      <c r="C35" s="44"/>
      <c r="D35" s="69">
        <v>251627.1508</v>
      </c>
      <c r="E35" s="69">
        <v>257916.05780000001</v>
      </c>
      <c r="F35" s="70">
        <v>97.561645810794502</v>
      </c>
      <c r="G35" s="69">
        <v>186385.51749999999</v>
      </c>
      <c r="H35" s="70">
        <v>35.003595866830203</v>
      </c>
      <c r="I35" s="69">
        <v>6831.3338999999996</v>
      </c>
      <c r="J35" s="70">
        <v>2.7148635901495899</v>
      </c>
      <c r="K35" s="69">
        <v>10791.023999999999</v>
      </c>
      <c r="L35" s="70">
        <v>5.7896257953625598</v>
      </c>
      <c r="M35" s="70">
        <v>-0.366942942578943</v>
      </c>
      <c r="N35" s="69">
        <v>5001612.5760000004</v>
      </c>
      <c r="O35" s="69">
        <v>57029493.585100003</v>
      </c>
      <c r="P35" s="69">
        <v>17203</v>
      </c>
      <c r="Q35" s="69">
        <v>14309</v>
      </c>
      <c r="R35" s="70">
        <v>20.225033195890699</v>
      </c>
      <c r="S35" s="69">
        <v>14.626934302156601</v>
      </c>
      <c r="T35" s="69">
        <v>14.778315172269201</v>
      </c>
      <c r="U35" s="71">
        <v>-1.0349459906323699</v>
      </c>
    </row>
    <row r="36" spans="1:21" ht="12" customHeight="1" thickBot="1" x14ac:dyDescent="0.2">
      <c r="A36" s="54"/>
      <c r="B36" s="43" t="s">
        <v>69</v>
      </c>
      <c r="C36" s="44"/>
      <c r="D36" s="69">
        <v>274149.65999999997</v>
      </c>
      <c r="E36" s="72"/>
      <c r="F36" s="72"/>
      <c r="G36" s="69">
        <v>4519.66</v>
      </c>
      <c r="H36" s="70">
        <v>5965.7142351415796</v>
      </c>
      <c r="I36" s="69">
        <v>-3958.75</v>
      </c>
      <c r="J36" s="70">
        <v>-1.4440105451890799</v>
      </c>
      <c r="K36" s="69">
        <v>32.479999999999997</v>
      </c>
      <c r="L36" s="70">
        <v>0.71863812764677004</v>
      </c>
      <c r="M36" s="70">
        <v>-122.882697044335</v>
      </c>
      <c r="N36" s="69">
        <v>4936362.2699999996</v>
      </c>
      <c r="O36" s="69">
        <v>26813053.829999998</v>
      </c>
      <c r="P36" s="69">
        <v>83</v>
      </c>
      <c r="Q36" s="69">
        <v>65</v>
      </c>
      <c r="R36" s="70">
        <v>27.692307692307701</v>
      </c>
      <c r="S36" s="69">
        <v>3303.0079518072298</v>
      </c>
      <c r="T36" s="69">
        <v>3248.6003076923098</v>
      </c>
      <c r="U36" s="71">
        <v>1.6472150509099399</v>
      </c>
    </row>
    <row r="37" spans="1:21" ht="12" thickBot="1" x14ac:dyDescent="0.2">
      <c r="A37" s="54"/>
      <c r="B37" s="43" t="s">
        <v>36</v>
      </c>
      <c r="C37" s="44"/>
      <c r="D37" s="69">
        <v>249209.49</v>
      </c>
      <c r="E37" s="69">
        <v>197143.95009999999</v>
      </c>
      <c r="F37" s="70">
        <v>126.409910054856</v>
      </c>
      <c r="G37" s="69">
        <v>643842.03</v>
      </c>
      <c r="H37" s="70">
        <v>-61.293379681969498</v>
      </c>
      <c r="I37" s="69">
        <v>-50598.31</v>
      </c>
      <c r="J37" s="70">
        <v>-20.303524556789601</v>
      </c>
      <c r="K37" s="69">
        <v>-69409.63</v>
      </c>
      <c r="L37" s="70">
        <v>-10.7805372693671</v>
      </c>
      <c r="M37" s="70">
        <v>-0.27101887735174501</v>
      </c>
      <c r="N37" s="69">
        <v>14704546.91</v>
      </c>
      <c r="O37" s="69">
        <v>146208543.66999999</v>
      </c>
      <c r="P37" s="69">
        <v>109</v>
      </c>
      <c r="Q37" s="69">
        <v>73</v>
      </c>
      <c r="R37" s="70">
        <v>49.315068493150697</v>
      </c>
      <c r="S37" s="69">
        <v>2286.32559633028</v>
      </c>
      <c r="T37" s="69">
        <v>2004.44931506849</v>
      </c>
      <c r="U37" s="71">
        <v>12.328789990114</v>
      </c>
    </row>
    <row r="38" spans="1:21" ht="12" thickBot="1" x14ac:dyDescent="0.2">
      <c r="A38" s="54"/>
      <c r="B38" s="43" t="s">
        <v>37</v>
      </c>
      <c r="C38" s="44"/>
      <c r="D38" s="69">
        <v>132470.94</v>
      </c>
      <c r="E38" s="69">
        <v>114383.7651</v>
      </c>
      <c r="F38" s="70">
        <v>115.81271160657001</v>
      </c>
      <c r="G38" s="69">
        <v>250474.39</v>
      </c>
      <c r="H38" s="70">
        <v>-47.111982187081097</v>
      </c>
      <c r="I38" s="69">
        <v>-4220.49</v>
      </c>
      <c r="J38" s="70">
        <v>-3.1859742219689799</v>
      </c>
      <c r="K38" s="69">
        <v>1688.99</v>
      </c>
      <c r="L38" s="70">
        <v>0.674316444088356</v>
      </c>
      <c r="M38" s="70">
        <v>-3.4988247414135101</v>
      </c>
      <c r="N38" s="69">
        <v>7359804.6699999999</v>
      </c>
      <c r="O38" s="69">
        <v>132689796.17</v>
      </c>
      <c r="P38" s="69">
        <v>53</v>
      </c>
      <c r="Q38" s="69">
        <v>30</v>
      </c>
      <c r="R38" s="70">
        <v>76.6666666666667</v>
      </c>
      <c r="S38" s="69">
        <v>2499.4516981132101</v>
      </c>
      <c r="T38" s="69">
        <v>866.72366666666699</v>
      </c>
      <c r="U38" s="71">
        <v>65.3234480457877</v>
      </c>
    </row>
    <row r="39" spans="1:21" ht="12" thickBot="1" x14ac:dyDescent="0.2">
      <c r="A39" s="54"/>
      <c r="B39" s="43" t="s">
        <v>38</v>
      </c>
      <c r="C39" s="44"/>
      <c r="D39" s="69">
        <v>192820.55</v>
      </c>
      <c r="E39" s="69">
        <v>116780.8597</v>
      </c>
      <c r="F39" s="70">
        <v>165.11314482128299</v>
      </c>
      <c r="G39" s="69">
        <v>264256.55</v>
      </c>
      <c r="H39" s="70">
        <v>-27.032820946160101</v>
      </c>
      <c r="I39" s="69">
        <v>-28456.54</v>
      </c>
      <c r="J39" s="70">
        <v>-14.758043165005001</v>
      </c>
      <c r="K39" s="69">
        <v>-37829.96</v>
      </c>
      <c r="L39" s="70">
        <v>-14.3156186667842</v>
      </c>
      <c r="M39" s="70">
        <v>-0.24777768731449901</v>
      </c>
      <c r="N39" s="69">
        <v>9044009.2899999991</v>
      </c>
      <c r="O39" s="69">
        <v>99042402.719999999</v>
      </c>
      <c r="P39" s="69">
        <v>97</v>
      </c>
      <c r="Q39" s="69">
        <v>60</v>
      </c>
      <c r="R39" s="70">
        <v>61.6666666666667</v>
      </c>
      <c r="S39" s="69">
        <v>1987.84072164948</v>
      </c>
      <c r="T39" s="69">
        <v>1594.4598333333299</v>
      </c>
      <c r="U39" s="71">
        <v>19.789356563222501</v>
      </c>
    </row>
    <row r="40" spans="1:21" ht="12" thickBot="1" x14ac:dyDescent="0.2">
      <c r="A40" s="54"/>
      <c r="B40" s="43" t="s">
        <v>72</v>
      </c>
      <c r="C40" s="44"/>
      <c r="D40" s="72"/>
      <c r="E40" s="72"/>
      <c r="F40" s="72"/>
      <c r="G40" s="69">
        <v>11.62</v>
      </c>
      <c r="H40" s="72"/>
      <c r="I40" s="72"/>
      <c r="J40" s="72"/>
      <c r="K40" s="69">
        <v>10.199999999999999</v>
      </c>
      <c r="L40" s="70">
        <v>87.779690189328804</v>
      </c>
      <c r="M40" s="72"/>
      <c r="N40" s="69">
        <v>46.31</v>
      </c>
      <c r="O40" s="69">
        <v>4242.24</v>
      </c>
      <c r="P40" s="72"/>
      <c r="Q40" s="69">
        <v>1</v>
      </c>
      <c r="R40" s="72"/>
      <c r="S40" s="72"/>
      <c r="T40" s="69">
        <v>0.02</v>
      </c>
      <c r="U40" s="73"/>
    </row>
    <row r="41" spans="1:21" ht="12" customHeight="1" thickBot="1" x14ac:dyDescent="0.2">
      <c r="A41" s="54"/>
      <c r="B41" s="43" t="s">
        <v>33</v>
      </c>
      <c r="C41" s="44"/>
      <c r="D41" s="69">
        <v>196770.08499999999</v>
      </c>
      <c r="E41" s="69">
        <v>128095.1829</v>
      </c>
      <c r="F41" s="70">
        <v>153.612400205254</v>
      </c>
      <c r="G41" s="69">
        <v>173130.76879999999</v>
      </c>
      <c r="H41" s="70">
        <v>13.654023697721801</v>
      </c>
      <c r="I41" s="69">
        <v>14277.1952</v>
      </c>
      <c r="J41" s="70">
        <v>7.2557752871835204</v>
      </c>
      <c r="K41" s="69">
        <v>10335.5154</v>
      </c>
      <c r="L41" s="70">
        <v>5.9697738718757396</v>
      </c>
      <c r="M41" s="70">
        <v>0.381372350332911</v>
      </c>
      <c r="N41" s="69">
        <v>4353451.2736</v>
      </c>
      <c r="O41" s="69">
        <v>59634013.057800002</v>
      </c>
      <c r="P41" s="69">
        <v>263</v>
      </c>
      <c r="Q41" s="69">
        <v>164</v>
      </c>
      <c r="R41" s="70">
        <v>60.365853658536601</v>
      </c>
      <c r="S41" s="69">
        <v>748.17522813688197</v>
      </c>
      <c r="T41" s="69">
        <v>453.41358963414598</v>
      </c>
      <c r="U41" s="71">
        <v>39.397406839672598</v>
      </c>
    </row>
    <row r="42" spans="1:21" ht="12" thickBot="1" x14ac:dyDescent="0.2">
      <c r="A42" s="54"/>
      <c r="B42" s="43" t="s">
        <v>34</v>
      </c>
      <c r="C42" s="44"/>
      <c r="D42" s="69">
        <v>331397.61780000001</v>
      </c>
      <c r="E42" s="69">
        <v>397700.54499999998</v>
      </c>
      <c r="F42" s="70">
        <v>83.328429383972804</v>
      </c>
      <c r="G42" s="69">
        <v>396437.19290000002</v>
      </c>
      <c r="H42" s="70">
        <v>-16.406022508691802</v>
      </c>
      <c r="I42" s="69">
        <v>19158.868699999999</v>
      </c>
      <c r="J42" s="70">
        <v>5.7812330780127903</v>
      </c>
      <c r="K42" s="69">
        <v>24253.899799999999</v>
      </c>
      <c r="L42" s="70">
        <v>6.1179677977686504</v>
      </c>
      <c r="M42" s="70">
        <v>-0.21007059244138501</v>
      </c>
      <c r="N42" s="69">
        <v>9769482.1662000008</v>
      </c>
      <c r="O42" s="69">
        <v>147146298.90650001</v>
      </c>
      <c r="P42" s="69">
        <v>1688</v>
      </c>
      <c r="Q42" s="69">
        <v>1413</v>
      </c>
      <c r="R42" s="70">
        <v>19.462137296532202</v>
      </c>
      <c r="S42" s="69">
        <v>196.32560296208499</v>
      </c>
      <c r="T42" s="69">
        <v>194.39421670205201</v>
      </c>
      <c r="U42" s="71">
        <v>0.98376688057640405</v>
      </c>
    </row>
    <row r="43" spans="1:21" ht="12" thickBot="1" x14ac:dyDescent="0.2">
      <c r="A43" s="54"/>
      <c r="B43" s="43" t="s">
        <v>39</v>
      </c>
      <c r="C43" s="44"/>
      <c r="D43" s="69">
        <v>222179.47</v>
      </c>
      <c r="E43" s="69">
        <v>82040.553700000004</v>
      </c>
      <c r="F43" s="70">
        <v>270.81663882041801</v>
      </c>
      <c r="G43" s="69">
        <v>289007.84999999998</v>
      </c>
      <c r="H43" s="70">
        <v>-23.123378828637399</v>
      </c>
      <c r="I43" s="69">
        <v>-22496.25</v>
      </c>
      <c r="J43" s="70">
        <v>-10.1252604482313</v>
      </c>
      <c r="K43" s="69">
        <v>-50610.76</v>
      </c>
      <c r="L43" s="70">
        <v>-17.511898033219499</v>
      </c>
      <c r="M43" s="70">
        <v>-0.555504600207545</v>
      </c>
      <c r="N43" s="69">
        <v>8421950.0600000005</v>
      </c>
      <c r="O43" s="69">
        <v>67572673.019999996</v>
      </c>
      <c r="P43" s="69">
        <v>145</v>
      </c>
      <c r="Q43" s="69">
        <v>88</v>
      </c>
      <c r="R43" s="70">
        <v>64.772727272727295</v>
      </c>
      <c r="S43" s="69">
        <v>1532.27220689655</v>
      </c>
      <c r="T43" s="69">
        <v>1181.2750000000001</v>
      </c>
      <c r="U43" s="71">
        <v>22.906974708329301</v>
      </c>
    </row>
    <row r="44" spans="1:21" ht="12" thickBot="1" x14ac:dyDescent="0.2">
      <c r="A44" s="54"/>
      <c r="B44" s="43" t="s">
        <v>40</v>
      </c>
      <c r="C44" s="44"/>
      <c r="D44" s="69">
        <v>78162.42</v>
      </c>
      <c r="E44" s="69">
        <v>17290.4689</v>
      </c>
      <c r="F44" s="70">
        <v>452.05494687307203</v>
      </c>
      <c r="G44" s="69">
        <v>93929.93</v>
      </c>
      <c r="H44" s="70">
        <v>-16.786459864283898</v>
      </c>
      <c r="I44" s="69">
        <v>10567.12</v>
      </c>
      <c r="J44" s="70">
        <v>13.5194381136101</v>
      </c>
      <c r="K44" s="69">
        <v>11955.74</v>
      </c>
      <c r="L44" s="70">
        <v>12.728360385236099</v>
      </c>
      <c r="M44" s="70">
        <v>-0.116146721156532</v>
      </c>
      <c r="N44" s="69">
        <v>3386055.49</v>
      </c>
      <c r="O44" s="69">
        <v>26816737.879999999</v>
      </c>
      <c r="P44" s="69">
        <v>66</v>
      </c>
      <c r="Q44" s="69">
        <v>40</v>
      </c>
      <c r="R44" s="70">
        <v>65</v>
      </c>
      <c r="S44" s="69">
        <v>1184.27909090909</v>
      </c>
      <c r="T44" s="69">
        <v>1382.88525</v>
      </c>
      <c r="U44" s="71">
        <v>-16.770215789122201</v>
      </c>
    </row>
    <row r="45" spans="1:21" ht="12" thickBot="1" x14ac:dyDescent="0.2">
      <c r="A45" s="55"/>
      <c r="B45" s="43" t="s">
        <v>35</v>
      </c>
      <c r="C45" s="44"/>
      <c r="D45" s="74">
        <v>25768.474300000002</v>
      </c>
      <c r="E45" s="75"/>
      <c r="F45" s="75"/>
      <c r="G45" s="74">
        <v>16616.7899</v>
      </c>
      <c r="H45" s="76">
        <v>55.074923947855901</v>
      </c>
      <c r="I45" s="74">
        <v>2385.4321</v>
      </c>
      <c r="J45" s="76">
        <v>9.2571724356998502</v>
      </c>
      <c r="K45" s="74">
        <v>1819.6443999999999</v>
      </c>
      <c r="L45" s="76">
        <v>10.950637343016499</v>
      </c>
      <c r="M45" s="76">
        <v>0.31093311418428798</v>
      </c>
      <c r="N45" s="74">
        <v>577416.9952</v>
      </c>
      <c r="O45" s="74">
        <v>8182921.5866999999</v>
      </c>
      <c r="P45" s="74">
        <v>35</v>
      </c>
      <c r="Q45" s="74">
        <v>20</v>
      </c>
      <c r="R45" s="76">
        <v>75</v>
      </c>
      <c r="S45" s="74">
        <v>736.24212285714304</v>
      </c>
      <c r="T45" s="74">
        <v>819.11654999999996</v>
      </c>
      <c r="U45" s="77">
        <v>-11.2564093482244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H31" sqref="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x14ac:dyDescent="0.15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 x14ac:dyDescent="0.15">
      <c r="A2" s="37">
        <v>1</v>
      </c>
      <c r="B2" s="37">
        <v>12</v>
      </c>
      <c r="C2" s="37">
        <v>76966</v>
      </c>
      <c r="D2" s="37">
        <v>750675.02018717898</v>
      </c>
      <c r="E2" s="37">
        <v>630131.58027179504</v>
      </c>
      <c r="F2" s="37">
        <v>120543.439915385</v>
      </c>
      <c r="G2" s="37">
        <v>630131.58027179504</v>
      </c>
      <c r="H2" s="37">
        <v>0.160580060177475</v>
      </c>
    </row>
    <row r="3" spans="1:8" x14ac:dyDescent="0.15">
      <c r="A3" s="37">
        <v>2</v>
      </c>
      <c r="B3" s="37">
        <v>13</v>
      </c>
      <c r="C3" s="37">
        <v>14708</v>
      </c>
      <c r="D3" s="37">
        <v>134126.00291129999</v>
      </c>
      <c r="E3" s="37">
        <v>104620.472736699</v>
      </c>
      <c r="F3" s="37">
        <v>29505.530174601001</v>
      </c>
      <c r="G3" s="37">
        <v>104620.472736699</v>
      </c>
      <c r="H3" s="37">
        <v>0.219983668596413</v>
      </c>
    </row>
    <row r="4" spans="1:8" x14ac:dyDescent="0.15">
      <c r="A4" s="37">
        <v>3</v>
      </c>
      <c r="B4" s="37">
        <v>14</v>
      </c>
      <c r="C4" s="37">
        <v>130573</v>
      </c>
      <c r="D4" s="37">
        <v>179846.65549688399</v>
      </c>
      <c r="E4" s="37">
        <v>135132.739466901</v>
      </c>
      <c r="F4" s="37">
        <v>44713.9160299824</v>
      </c>
      <c r="G4" s="37">
        <v>135132.739466901</v>
      </c>
      <c r="H4" s="37">
        <v>0.24862244953316401</v>
      </c>
    </row>
    <row r="5" spans="1:8" x14ac:dyDescent="0.15">
      <c r="A5" s="37">
        <v>4</v>
      </c>
      <c r="B5" s="37">
        <v>15</v>
      </c>
      <c r="C5" s="37">
        <v>3165</v>
      </c>
      <c r="D5" s="37">
        <v>47326.176834188002</v>
      </c>
      <c r="E5" s="37">
        <v>37585.467080341899</v>
      </c>
      <c r="F5" s="37">
        <v>9740.7097538461494</v>
      </c>
      <c r="G5" s="37">
        <v>37585.467080341899</v>
      </c>
      <c r="H5" s="37">
        <v>0.205820761477812</v>
      </c>
    </row>
    <row r="6" spans="1:8" x14ac:dyDescent="0.15">
      <c r="A6" s="37">
        <v>5</v>
      </c>
      <c r="B6" s="37">
        <v>16</v>
      </c>
      <c r="C6" s="37">
        <v>5538</v>
      </c>
      <c r="D6" s="37">
        <v>167985.134402564</v>
      </c>
      <c r="E6" s="37">
        <v>141769.881037607</v>
      </c>
      <c r="F6" s="37">
        <v>26215.253364957302</v>
      </c>
      <c r="G6" s="37">
        <v>141769.881037607</v>
      </c>
      <c r="H6" s="37">
        <v>0.15605698360269399</v>
      </c>
    </row>
    <row r="7" spans="1:8" x14ac:dyDescent="0.15">
      <c r="A7" s="37">
        <v>6</v>
      </c>
      <c r="B7" s="37">
        <v>17</v>
      </c>
      <c r="C7" s="37">
        <v>16030</v>
      </c>
      <c r="D7" s="37">
        <v>244480.045478632</v>
      </c>
      <c r="E7" s="37">
        <v>174286.53009914499</v>
      </c>
      <c r="F7" s="37">
        <v>70193.515379487202</v>
      </c>
      <c r="G7" s="37">
        <v>174286.53009914499</v>
      </c>
      <c r="H7" s="37">
        <v>0.28711347481167798</v>
      </c>
    </row>
    <row r="8" spans="1:8" x14ac:dyDescent="0.15">
      <c r="A8" s="37">
        <v>7</v>
      </c>
      <c r="B8" s="37">
        <v>18</v>
      </c>
      <c r="C8" s="37">
        <v>60932</v>
      </c>
      <c r="D8" s="37">
        <v>133558.00538034199</v>
      </c>
      <c r="E8" s="37">
        <v>106667.59687350399</v>
      </c>
      <c r="F8" s="37">
        <v>26890.408506837601</v>
      </c>
      <c r="G8" s="37">
        <v>106667.59687350399</v>
      </c>
      <c r="H8" s="37">
        <v>0.20133879979908401</v>
      </c>
    </row>
    <row r="9" spans="1:8" x14ac:dyDescent="0.15">
      <c r="A9" s="37">
        <v>8</v>
      </c>
      <c r="B9" s="37">
        <v>19</v>
      </c>
      <c r="C9" s="37">
        <v>16002</v>
      </c>
      <c r="D9" s="37">
        <v>68745.349298290603</v>
      </c>
      <c r="E9" s="37">
        <v>55201.085208547003</v>
      </c>
      <c r="F9" s="37">
        <v>13544.264089743599</v>
      </c>
      <c r="G9" s="37">
        <v>55201.085208547003</v>
      </c>
      <c r="H9" s="37">
        <v>0.197020805450768</v>
      </c>
    </row>
    <row r="10" spans="1:8" x14ac:dyDescent="0.15">
      <c r="A10" s="37">
        <v>9</v>
      </c>
      <c r="B10" s="37">
        <v>21</v>
      </c>
      <c r="C10" s="37">
        <v>449586</v>
      </c>
      <c r="D10" s="37">
        <v>1357413.27763248</v>
      </c>
      <c r="E10" s="37">
        <v>1415038.1212641001</v>
      </c>
      <c r="F10" s="37">
        <v>-57624.843631623902</v>
      </c>
      <c r="G10" s="37">
        <v>1415038.1212641001</v>
      </c>
      <c r="H10" s="37">
        <v>-4.2451952239725997E-2</v>
      </c>
    </row>
    <row r="11" spans="1:8" x14ac:dyDescent="0.15">
      <c r="A11" s="37">
        <v>10</v>
      </c>
      <c r="B11" s="37">
        <v>22</v>
      </c>
      <c r="C11" s="37">
        <v>81050</v>
      </c>
      <c r="D11" s="37">
        <v>714484.40094957303</v>
      </c>
      <c r="E11" s="37">
        <v>680760.37160683796</v>
      </c>
      <c r="F11" s="37">
        <v>33724.029342734997</v>
      </c>
      <c r="G11" s="37">
        <v>680760.37160683796</v>
      </c>
      <c r="H11" s="37">
        <v>4.7200511722739799E-2</v>
      </c>
    </row>
    <row r="12" spans="1:8" x14ac:dyDescent="0.15">
      <c r="A12" s="37">
        <v>11</v>
      </c>
      <c r="B12" s="37">
        <v>23</v>
      </c>
      <c r="C12" s="37">
        <v>227662.16899999999</v>
      </c>
      <c r="D12" s="37">
        <v>1918992.9737453</v>
      </c>
      <c r="E12" s="37">
        <v>1628365.9718051299</v>
      </c>
      <c r="F12" s="37">
        <v>290627.001940171</v>
      </c>
      <c r="G12" s="37">
        <v>1628365.9718051299</v>
      </c>
      <c r="H12" s="37">
        <v>0.15144766339240601</v>
      </c>
    </row>
    <row r="13" spans="1:8" x14ac:dyDescent="0.15">
      <c r="A13" s="37">
        <v>12</v>
      </c>
      <c r="B13" s="37">
        <v>24</v>
      </c>
      <c r="C13" s="37">
        <v>33620</v>
      </c>
      <c r="D13" s="37">
        <v>588852.10090854706</v>
      </c>
      <c r="E13" s="37">
        <v>529784.64691111096</v>
      </c>
      <c r="F13" s="37">
        <v>59067.4539974359</v>
      </c>
      <c r="G13" s="37">
        <v>529784.64691111096</v>
      </c>
      <c r="H13" s="37">
        <v>0.100309490118656</v>
      </c>
    </row>
    <row r="14" spans="1:8" x14ac:dyDescent="0.15">
      <c r="A14" s="37">
        <v>13</v>
      </c>
      <c r="B14" s="37">
        <v>25</v>
      </c>
      <c r="C14" s="37">
        <v>95900</v>
      </c>
      <c r="D14" s="37">
        <v>1207739.1812</v>
      </c>
      <c r="E14" s="37">
        <v>1115934.1246</v>
      </c>
      <c r="F14" s="37">
        <v>91805.056599999996</v>
      </c>
      <c r="G14" s="37">
        <v>1115934.1246</v>
      </c>
      <c r="H14" s="37">
        <v>7.6013975557854496E-2</v>
      </c>
    </row>
    <row r="15" spans="1:8" x14ac:dyDescent="0.15">
      <c r="A15" s="37">
        <v>14</v>
      </c>
      <c r="B15" s="37">
        <v>26</v>
      </c>
      <c r="C15" s="37">
        <v>67888</v>
      </c>
      <c r="D15" s="37">
        <v>372598.626100061</v>
      </c>
      <c r="E15" s="37">
        <v>325444.44170004502</v>
      </c>
      <c r="F15" s="37">
        <v>47154.184400015103</v>
      </c>
      <c r="G15" s="37">
        <v>325444.44170004502</v>
      </c>
      <c r="H15" s="37">
        <v>0.12655490680030601</v>
      </c>
    </row>
    <row r="16" spans="1:8" x14ac:dyDescent="0.15">
      <c r="A16" s="37">
        <v>15</v>
      </c>
      <c r="B16" s="37">
        <v>27</v>
      </c>
      <c r="C16" s="37">
        <v>212543.89499999999</v>
      </c>
      <c r="D16" s="37">
        <v>1507539.9554000001</v>
      </c>
      <c r="E16" s="37">
        <v>1338941.7078</v>
      </c>
      <c r="F16" s="37">
        <v>168598.2476</v>
      </c>
      <c r="G16" s="37">
        <v>1338941.7078</v>
      </c>
      <c r="H16" s="37">
        <v>0.111836669400424</v>
      </c>
    </row>
    <row r="17" spans="1:8" x14ac:dyDescent="0.15">
      <c r="A17" s="37">
        <v>16</v>
      </c>
      <c r="B17" s="37">
        <v>29</v>
      </c>
      <c r="C17" s="37">
        <v>222344</v>
      </c>
      <c r="D17" s="37">
        <v>2956982.5493606799</v>
      </c>
      <c r="E17" s="37">
        <v>2585484.2663452998</v>
      </c>
      <c r="F17" s="37">
        <v>371498.28301538498</v>
      </c>
      <c r="G17" s="37">
        <v>2585484.2663452998</v>
      </c>
      <c r="H17" s="37">
        <v>0.12563424937888301</v>
      </c>
    </row>
    <row r="18" spans="1:8" x14ac:dyDescent="0.15">
      <c r="A18" s="37">
        <v>17</v>
      </c>
      <c r="B18" s="37">
        <v>31</v>
      </c>
      <c r="C18" s="37">
        <v>31701.728999999999</v>
      </c>
      <c r="D18" s="37">
        <v>302144.40651928697</v>
      </c>
      <c r="E18" s="37">
        <v>254502.98229322099</v>
      </c>
      <c r="F18" s="37">
        <v>47641.424226066803</v>
      </c>
      <c r="G18" s="37">
        <v>254502.98229322099</v>
      </c>
      <c r="H18" s="37">
        <v>0.15767766405109901</v>
      </c>
    </row>
    <row r="19" spans="1:8" x14ac:dyDescent="0.15">
      <c r="A19" s="37">
        <v>18</v>
      </c>
      <c r="B19" s="37">
        <v>32</v>
      </c>
      <c r="C19" s="37">
        <v>24950.656999999999</v>
      </c>
      <c r="D19" s="37">
        <v>391343.75342069397</v>
      </c>
      <c r="E19" s="37">
        <v>367341.701828385</v>
      </c>
      <c r="F19" s="37">
        <v>24002.051592309301</v>
      </c>
      <c r="G19" s="37">
        <v>367341.701828385</v>
      </c>
      <c r="H19" s="37">
        <v>6.1332399923366497E-2</v>
      </c>
    </row>
    <row r="20" spans="1:8" x14ac:dyDescent="0.15">
      <c r="A20" s="37">
        <v>19</v>
      </c>
      <c r="B20" s="37">
        <v>33</v>
      </c>
      <c r="C20" s="37">
        <v>40904.383999999998</v>
      </c>
      <c r="D20" s="37">
        <v>597501.36991641298</v>
      </c>
      <c r="E20" s="37">
        <v>489044.04735397297</v>
      </c>
      <c r="F20" s="37">
        <v>108457.32256243999</v>
      </c>
      <c r="G20" s="37">
        <v>489044.04735397297</v>
      </c>
      <c r="H20" s="37">
        <v>0.181518115310116</v>
      </c>
    </row>
    <row r="21" spans="1:8" x14ac:dyDescent="0.15">
      <c r="A21" s="37">
        <v>20</v>
      </c>
      <c r="B21" s="37">
        <v>34</v>
      </c>
      <c r="C21" s="37">
        <v>49968.228999999999</v>
      </c>
      <c r="D21" s="37">
        <v>246446.769120899</v>
      </c>
      <c r="E21" s="37">
        <v>177684.85084591401</v>
      </c>
      <c r="F21" s="37">
        <v>68761.918274984098</v>
      </c>
      <c r="G21" s="37">
        <v>177684.85084591401</v>
      </c>
      <c r="H21" s="37">
        <v>0.27901326732853898</v>
      </c>
    </row>
    <row r="22" spans="1:8" x14ac:dyDescent="0.15">
      <c r="A22" s="37">
        <v>21</v>
      </c>
      <c r="B22" s="37">
        <v>35</v>
      </c>
      <c r="C22" s="37">
        <v>46330.381000000001</v>
      </c>
      <c r="D22" s="37">
        <v>1302639.85191518</v>
      </c>
      <c r="E22" s="37">
        <v>1248857.18997917</v>
      </c>
      <c r="F22" s="37">
        <v>53782.661936010903</v>
      </c>
      <c r="G22" s="37">
        <v>1248857.18997917</v>
      </c>
      <c r="H22" s="37">
        <v>4.1287437857008599E-2</v>
      </c>
    </row>
    <row r="23" spans="1:8" x14ac:dyDescent="0.15">
      <c r="A23" s="37">
        <v>22</v>
      </c>
      <c r="B23" s="37">
        <v>36</v>
      </c>
      <c r="C23" s="37">
        <v>177126.72899999999</v>
      </c>
      <c r="D23" s="37">
        <v>833507.01089380495</v>
      </c>
      <c r="E23" s="37">
        <v>748135.89836116205</v>
      </c>
      <c r="F23" s="37">
        <v>85371.112532643005</v>
      </c>
      <c r="G23" s="37">
        <v>748135.89836116205</v>
      </c>
      <c r="H23" s="37">
        <v>0.102423988541015</v>
      </c>
    </row>
    <row r="24" spans="1:8" x14ac:dyDescent="0.15">
      <c r="A24" s="37">
        <v>23</v>
      </c>
      <c r="B24" s="37">
        <v>37</v>
      </c>
      <c r="C24" s="37">
        <v>195259.37599999999</v>
      </c>
      <c r="D24" s="37">
        <v>1380334.42380973</v>
      </c>
      <c r="E24" s="37">
        <v>1236637.7331823199</v>
      </c>
      <c r="F24" s="37">
        <v>143696.69062740999</v>
      </c>
      <c r="G24" s="37">
        <v>1236637.7331823199</v>
      </c>
      <c r="H24" s="37">
        <v>0.104102808818464</v>
      </c>
    </row>
    <row r="25" spans="1:8" x14ac:dyDescent="0.15">
      <c r="A25" s="37">
        <v>24</v>
      </c>
      <c r="B25" s="37">
        <v>38</v>
      </c>
      <c r="C25" s="37">
        <v>266856.66700000002</v>
      </c>
      <c r="D25" s="37">
        <v>1493883.46647168</v>
      </c>
      <c r="E25" s="37">
        <v>1529271.0615884999</v>
      </c>
      <c r="F25" s="37">
        <v>-35387.595116814198</v>
      </c>
      <c r="G25" s="37">
        <v>1529271.0615884999</v>
      </c>
      <c r="H25" s="37">
        <v>-2.3688323695284001E-2</v>
      </c>
    </row>
    <row r="26" spans="1:8" x14ac:dyDescent="0.15">
      <c r="A26" s="37">
        <v>25</v>
      </c>
      <c r="B26" s="37">
        <v>39</v>
      </c>
      <c r="C26" s="37">
        <v>78992.964999999997</v>
      </c>
      <c r="D26" s="37">
        <v>111882.53863275801</v>
      </c>
      <c r="E26" s="37">
        <v>84659.236841114107</v>
      </c>
      <c r="F26" s="37">
        <v>27223.301791644401</v>
      </c>
      <c r="G26" s="37">
        <v>84659.236841114107</v>
      </c>
      <c r="H26" s="37">
        <v>0.243320379786891</v>
      </c>
    </row>
    <row r="27" spans="1:8" x14ac:dyDescent="0.15">
      <c r="A27" s="37">
        <v>26</v>
      </c>
      <c r="B27" s="37">
        <v>42</v>
      </c>
      <c r="C27" s="37">
        <v>13865.856</v>
      </c>
      <c r="D27" s="37">
        <v>251627.15040000001</v>
      </c>
      <c r="E27" s="37">
        <v>244795.8076</v>
      </c>
      <c r="F27" s="37">
        <v>6831.3428000000004</v>
      </c>
      <c r="G27" s="37">
        <v>244795.8076</v>
      </c>
      <c r="H27" s="37">
        <v>2.71486713144449E-2</v>
      </c>
    </row>
    <row r="28" spans="1:8" x14ac:dyDescent="0.15">
      <c r="A28" s="37">
        <v>27</v>
      </c>
      <c r="B28" s="37">
        <v>75</v>
      </c>
      <c r="C28" s="37">
        <v>280</v>
      </c>
      <c r="D28" s="37">
        <v>196770.085470085</v>
      </c>
      <c r="E28" s="37">
        <v>182492.88888888899</v>
      </c>
      <c r="F28" s="37">
        <v>14277.1965811966</v>
      </c>
      <c r="G28" s="37">
        <v>182492.88888888899</v>
      </c>
      <c r="H28" s="37">
        <v>7.2557759717836304E-2</v>
      </c>
    </row>
    <row r="29" spans="1:8" x14ac:dyDescent="0.15">
      <c r="A29" s="37">
        <v>28</v>
      </c>
      <c r="B29" s="37">
        <v>76</v>
      </c>
      <c r="C29" s="37">
        <v>1948</v>
      </c>
      <c r="D29" s="37">
        <v>331397.61251196603</v>
      </c>
      <c r="E29" s="37">
        <v>312238.75067521399</v>
      </c>
      <c r="F29" s="37">
        <v>19158.861836752101</v>
      </c>
      <c r="G29" s="37">
        <v>312238.75067521399</v>
      </c>
      <c r="H29" s="37">
        <v>5.7812310992615801E-2</v>
      </c>
    </row>
    <row r="30" spans="1:8" x14ac:dyDescent="0.15">
      <c r="A30" s="37">
        <v>29</v>
      </c>
      <c r="B30" s="37">
        <v>99</v>
      </c>
      <c r="C30" s="37">
        <v>37</v>
      </c>
      <c r="D30" s="37">
        <v>25768.474396793001</v>
      </c>
      <c r="E30" s="37">
        <v>23383.043022464299</v>
      </c>
      <c r="F30" s="37">
        <v>2385.4313743287198</v>
      </c>
      <c r="G30" s="37">
        <v>23383.043022464299</v>
      </c>
      <c r="H30" s="37">
        <v>9.2571695848070804E-2</v>
      </c>
    </row>
    <row r="31" spans="1:8" ht="14.25" x14ac:dyDescent="0.2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 x14ac:dyDescent="0.2">
      <c r="A32" s="30"/>
      <c r="B32" s="33">
        <v>70</v>
      </c>
      <c r="C32" s="34">
        <v>118</v>
      </c>
      <c r="D32" s="34">
        <v>274149.65999999997</v>
      </c>
      <c r="E32" s="34">
        <v>278108.40999999997</v>
      </c>
      <c r="F32" s="30"/>
      <c r="G32" s="30"/>
      <c r="H32" s="30"/>
    </row>
    <row r="33" spans="1:8" ht="14.25" x14ac:dyDescent="0.2">
      <c r="A33" s="30"/>
      <c r="B33" s="33">
        <v>71</v>
      </c>
      <c r="C33" s="34">
        <v>91</v>
      </c>
      <c r="D33" s="34">
        <v>249209.49</v>
      </c>
      <c r="E33" s="34">
        <v>299807.8</v>
      </c>
      <c r="F33" s="30"/>
      <c r="G33" s="30"/>
      <c r="H33" s="30"/>
    </row>
    <row r="34" spans="1:8" ht="14.25" x14ac:dyDescent="0.2">
      <c r="A34" s="30"/>
      <c r="B34" s="33">
        <v>72</v>
      </c>
      <c r="C34" s="34">
        <v>49</v>
      </c>
      <c r="D34" s="34">
        <v>132470.94</v>
      </c>
      <c r="E34" s="34">
        <v>136691.43</v>
      </c>
      <c r="F34" s="30"/>
      <c r="G34" s="30"/>
      <c r="H34" s="30"/>
    </row>
    <row r="35" spans="1:8" ht="14.25" x14ac:dyDescent="0.2">
      <c r="A35" s="30"/>
      <c r="B35" s="33">
        <v>73</v>
      </c>
      <c r="C35" s="34">
        <v>91</v>
      </c>
      <c r="D35" s="34">
        <v>192820.55</v>
      </c>
      <c r="E35" s="34">
        <v>221277.09</v>
      </c>
      <c r="F35" s="30"/>
      <c r="G35" s="30"/>
      <c r="H35" s="30"/>
    </row>
    <row r="36" spans="1:8" ht="14.25" x14ac:dyDescent="0.2">
      <c r="A36" s="30"/>
      <c r="B36" s="33">
        <v>77</v>
      </c>
      <c r="C36" s="34">
        <v>141</v>
      </c>
      <c r="D36" s="34">
        <v>222179.47</v>
      </c>
      <c r="E36" s="34">
        <v>244675.72</v>
      </c>
      <c r="F36" s="30"/>
      <c r="G36" s="30"/>
      <c r="H36" s="30"/>
    </row>
    <row r="37" spans="1:8" ht="14.25" x14ac:dyDescent="0.2">
      <c r="A37" s="30"/>
      <c r="B37" s="33">
        <v>78</v>
      </c>
      <c r="C37" s="34">
        <v>52</v>
      </c>
      <c r="D37" s="34">
        <v>78162.42</v>
      </c>
      <c r="E37" s="34">
        <v>67595.3</v>
      </c>
      <c r="F37" s="30"/>
      <c r="G37" s="30"/>
      <c r="H37" s="30"/>
    </row>
    <row r="38" spans="1:8" ht="14.25" x14ac:dyDescent="0.2">
      <c r="A38" s="30"/>
      <c r="B38" s="33">
        <v>74</v>
      </c>
      <c r="C38" s="34">
        <v>0</v>
      </c>
      <c r="D38" s="34">
        <v>0</v>
      </c>
      <c r="E38" s="34">
        <v>0</v>
      </c>
      <c r="F38" s="30"/>
      <c r="G38" s="30"/>
      <c r="H38" s="30"/>
    </row>
    <row r="39" spans="1:8" ht="14.25" x14ac:dyDescent="0.2">
      <c r="A39" s="30"/>
      <c r="B39" s="31"/>
      <c r="C39" s="30"/>
      <c r="D39" s="30"/>
      <c r="E39" s="30"/>
      <c r="F39" s="30"/>
      <c r="G39" s="30"/>
      <c r="H39" s="30"/>
    </row>
    <row r="40" spans="1:8" ht="14.25" x14ac:dyDescent="0.2">
      <c r="A40" s="30"/>
      <c r="B40" s="31"/>
      <c r="C40" s="30"/>
      <c r="D40" s="30"/>
      <c r="E40" s="30"/>
      <c r="F40" s="30"/>
      <c r="G40" s="30"/>
      <c r="H40" s="30"/>
    </row>
    <row r="41" spans="1:8" ht="14.25" x14ac:dyDescent="0.2">
      <c r="A41" s="30"/>
      <c r="B41" s="31"/>
      <c r="C41" s="30"/>
      <c r="D41" s="30"/>
      <c r="E41" s="30"/>
      <c r="F41" s="30"/>
      <c r="G41" s="30"/>
      <c r="H41" s="30"/>
    </row>
    <row r="42" spans="1:8" ht="14.25" x14ac:dyDescent="0.2">
      <c r="A42" s="30"/>
      <c r="B42" s="31"/>
      <c r="C42" s="31"/>
      <c r="D42" s="31"/>
      <c r="E42" s="31"/>
      <c r="F42" s="31"/>
      <c r="G42" s="31"/>
      <c r="H42" s="31"/>
    </row>
    <row r="43" spans="1:8" ht="14.25" x14ac:dyDescent="0.2">
      <c r="A43" s="30"/>
      <c r="B43" s="31"/>
      <c r="C43" s="31"/>
      <c r="D43" s="31"/>
      <c r="E43" s="31"/>
      <c r="F43" s="31"/>
      <c r="G43" s="31"/>
      <c r="H43" s="31"/>
    </row>
    <row r="44" spans="1:8" ht="14.25" x14ac:dyDescent="0.2">
      <c r="A44" s="30"/>
      <c r="B44" s="31"/>
      <c r="C44" s="30"/>
      <c r="D44" s="30"/>
      <c r="E44" s="30"/>
      <c r="F44" s="30"/>
      <c r="G44" s="30"/>
      <c r="H44" s="30"/>
    </row>
    <row r="45" spans="1:8" ht="14.25" x14ac:dyDescent="0.2">
      <c r="A45" s="30"/>
      <c r="B45" s="31"/>
      <c r="C45" s="30"/>
      <c r="D45" s="30"/>
      <c r="E45" s="30"/>
      <c r="F45" s="30"/>
      <c r="G45" s="30"/>
      <c r="H45" s="30"/>
    </row>
    <row r="46" spans="1:8" ht="14.25" x14ac:dyDescent="0.2">
      <c r="A46" s="30"/>
      <c r="B46" s="31"/>
      <c r="C46" s="30"/>
      <c r="D46" s="30"/>
      <c r="E46" s="30"/>
      <c r="F46" s="30"/>
      <c r="G46" s="30"/>
      <c r="H46" s="30"/>
    </row>
    <row r="47" spans="1:8" ht="14.25" x14ac:dyDescent="0.2">
      <c r="A47" s="30"/>
      <c r="B47" s="31"/>
      <c r="C47" s="30"/>
      <c r="D47" s="30"/>
      <c r="E47" s="30"/>
      <c r="F47" s="30"/>
      <c r="G47" s="30"/>
      <c r="H47" s="30"/>
    </row>
    <row r="48" spans="1:8" ht="14.25" x14ac:dyDescent="0.2">
      <c r="A48" s="30"/>
      <c r="B48" s="31"/>
      <c r="C48" s="30"/>
      <c r="D48" s="30"/>
      <c r="E48" s="30"/>
      <c r="F48" s="30"/>
      <c r="G48" s="30"/>
      <c r="H48" s="30"/>
    </row>
    <row r="49" spans="1:8" ht="14.25" x14ac:dyDescent="0.2">
      <c r="A49" s="30"/>
      <c r="B49" s="31"/>
      <c r="C49" s="30"/>
      <c r="D49" s="30"/>
      <c r="E49" s="30"/>
      <c r="F49" s="30"/>
      <c r="G49" s="30"/>
      <c r="H49" s="30"/>
    </row>
    <row r="50" spans="1:8" ht="14.25" x14ac:dyDescent="0.2">
      <c r="A50" s="30"/>
      <c r="B50" s="31"/>
      <c r="C50" s="30"/>
      <c r="D50" s="30"/>
      <c r="E50" s="30"/>
      <c r="F50" s="30"/>
      <c r="G50" s="30"/>
      <c r="H50" s="30"/>
    </row>
    <row r="51" spans="1:8" ht="14.25" x14ac:dyDescent="0.2">
      <c r="A51" s="30"/>
      <c r="B51" s="31"/>
      <c r="C51" s="30"/>
      <c r="D51" s="30"/>
      <c r="E51" s="30"/>
      <c r="F51" s="30"/>
      <c r="G51" s="30"/>
      <c r="H51" s="30"/>
    </row>
    <row r="52" spans="1:8" ht="14.25" x14ac:dyDescent="0.2">
      <c r="A52" s="30"/>
      <c r="B52" s="31"/>
      <c r="C52" s="30"/>
      <c r="D52" s="30"/>
      <c r="E52" s="30"/>
      <c r="F52" s="30"/>
      <c r="G52" s="30"/>
      <c r="H52" s="30"/>
    </row>
    <row r="53" spans="1:8" ht="14.25" x14ac:dyDescent="0.2">
      <c r="A53" s="30"/>
      <c r="B53" s="31"/>
      <c r="C53" s="30"/>
      <c r="D53" s="30"/>
      <c r="E53" s="30"/>
      <c r="F53" s="30"/>
      <c r="G53" s="30"/>
      <c r="H53" s="30"/>
    </row>
    <row r="54" spans="1:8" ht="14.25" x14ac:dyDescent="0.2">
      <c r="A54" s="30"/>
      <c r="B54" s="31"/>
      <c r="C54" s="30"/>
      <c r="D54" s="30"/>
      <c r="E54" s="30"/>
      <c r="F54" s="30"/>
      <c r="G54" s="30"/>
      <c r="H54" s="30"/>
    </row>
    <row r="55" spans="1:8" ht="14.25" x14ac:dyDescent="0.2">
      <c r="A55" s="30"/>
      <c r="B55" s="31"/>
      <c r="C55" s="30"/>
      <c r="D55" s="30"/>
      <c r="E55" s="30"/>
      <c r="F55" s="30"/>
      <c r="G55" s="30"/>
      <c r="H55" s="30"/>
    </row>
    <row r="56" spans="1:8" ht="14.25" x14ac:dyDescent="0.2">
      <c r="A56" s="30"/>
      <c r="B56" s="31"/>
      <c r="C56" s="30"/>
      <c r="D56" s="30"/>
      <c r="E56" s="30"/>
      <c r="F56" s="30"/>
      <c r="G56" s="30"/>
      <c r="H56" s="30"/>
    </row>
    <row r="57" spans="1:8" ht="14.25" x14ac:dyDescent="0.2">
      <c r="A57" s="30"/>
      <c r="B57" s="31"/>
      <c r="C57" s="30"/>
      <c r="D57" s="30"/>
      <c r="E57" s="30"/>
      <c r="F57" s="30"/>
      <c r="G57" s="30"/>
      <c r="H57" s="30"/>
    </row>
    <row r="58" spans="1:8" ht="14.25" x14ac:dyDescent="0.2">
      <c r="A58" s="30"/>
      <c r="B58" s="31"/>
      <c r="C58" s="30"/>
      <c r="D58" s="30"/>
      <c r="E58" s="30"/>
      <c r="F58" s="30"/>
      <c r="G58" s="30"/>
      <c r="H58" s="30"/>
    </row>
    <row r="59" spans="1:8" ht="14.25" x14ac:dyDescent="0.2">
      <c r="A59" s="30"/>
      <c r="B59" s="31"/>
      <c r="C59" s="30"/>
      <c r="D59" s="30"/>
      <c r="E59" s="30"/>
      <c r="F59" s="30"/>
      <c r="G59" s="30"/>
      <c r="H59" s="30"/>
    </row>
    <row r="60" spans="1:8" ht="14.25" x14ac:dyDescent="0.2">
      <c r="A60" s="30"/>
      <c r="B60" s="31"/>
      <c r="C60" s="30"/>
      <c r="D60" s="30"/>
      <c r="E60" s="30"/>
      <c r="F60" s="30"/>
      <c r="G60" s="30"/>
      <c r="H60" s="30"/>
    </row>
    <row r="61" spans="1:8" ht="14.25" x14ac:dyDescent="0.2">
      <c r="A61" s="30"/>
      <c r="B61" s="31"/>
      <c r="C61" s="30"/>
      <c r="D61" s="30"/>
      <c r="E61" s="30"/>
      <c r="F61" s="30"/>
      <c r="G61" s="30"/>
      <c r="H61" s="30"/>
    </row>
    <row r="62" spans="1:8" ht="14.25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2015-10-24T23:51:54Z</dcterms:modified>
</cp:coreProperties>
</file>