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J35" l="1"/>
  <c r="I35"/>
  <c r="H35"/>
  <c r="F35"/>
  <c r="E35"/>
  <c r="J31"/>
  <c r="I31"/>
  <c r="H31"/>
  <c r="F31"/>
  <c r="E31"/>
  <c r="K31" l="1"/>
  <c r="K35"/>
  <c r="G35"/>
  <c r="L35" s="1"/>
  <c r="G31"/>
  <c r="L31" s="1"/>
  <c r="J38"/>
  <c r="J39"/>
  <c r="J32"/>
  <c r="J33"/>
  <c r="J34"/>
  <c r="I38"/>
  <c r="I39"/>
  <c r="I32"/>
  <c r="I33"/>
  <c r="I34"/>
  <c r="H30" l="1"/>
  <c r="H32"/>
  <c r="H40" l="1"/>
  <c r="J8" l="1"/>
  <c r="F38" l="1"/>
  <c r="F39"/>
  <c r="F33"/>
  <c r="F34"/>
  <c r="E38"/>
  <c r="K38" s="1"/>
  <c r="E39"/>
  <c r="K39" s="1"/>
  <c r="E34"/>
  <c r="K34" s="1"/>
  <c r="E33"/>
  <c r="K33" s="1"/>
  <c r="F40"/>
  <c r="E13"/>
  <c r="F37"/>
  <c r="F36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2"/>
  <c r="F4"/>
  <c r="E40"/>
  <c r="E37"/>
  <c r="E36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2"/>
  <c r="K32" s="1"/>
  <c r="E5"/>
  <c r="I30"/>
  <c r="I36"/>
  <c r="I37"/>
  <c r="I40"/>
  <c r="J4"/>
  <c r="J5"/>
  <c r="J6"/>
  <c r="J7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6"/>
  <c r="J37"/>
  <c r="J40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3"/>
  <c r="H34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15" l="1"/>
  <c r="K6"/>
  <c r="E3"/>
  <c r="K19"/>
  <c r="G36"/>
  <c r="L36" s="1"/>
  <c r="G37"/>
  <c r="L37" s="1"/>
  <c r="G30"/>
  <c r="L30" s="1"/>
  <c r="G40"/>
  <c r="L40" s="1"/>
  <c r="G38"/>
  <c r="L38" s="1"/>
  <c r="G33"/>
  <c r="L33" s="1"/>
  <c r="G39"/>
  <c r="L39" s="1"/>
  <c r="G34"/>
  <c r="L34" s="1"/>
  <c r="G29"/>
  <c r="L29" s="1"/>
  <c r="G32"/>
  <c r="L32" s="1"/>
  <c r="I3"/>
  <c r="K5"/>
  <c r="K7"/>
  <c r="K40"/>
  <c r="G19"/>
  <c r="L19" s="1"/>
  <c r="G11"/>
  <c r="L11" s="1"/>
  <c r="G7"/>
  <c r="L7" s="1"/>
  <c r="G5"/>
  <c r="L5" s="1"/>
  <c r="K37"/>
  <c r="K28"/>
  <c r="K26"/>
  <c r="K24"/>
  <c r="K22"/>
  <c r="K20"/>
  <c r="K18"/>
  <c r="K16"/>
  <c r="K14"/>
  <c r="K12"/>
  <c r="K10"/>
  <c r="K8"/>
  <c r="K4"/>
  <c r="K23"/>
  <c r="K21"/>
  <c r="G27"/>
  <c r="L27" s="1"/>
  <c r="G23"/>
  <c r="L23" s="1"/>
  <c r="G21"/>
  <c r="L21" s="1"/>
  <c r="G18"/>
  <c r="L18" s="1"/>
  <c r="K29"/>
  <c r="K13"/>
  <c r="G26"/>
  <c r="L26" s="1"/>
  <c r="G15"/>
  <c r="L15" s="1"/>
  <c r="G13"/>
  <c r="L13" s="1"/>
  <c r="G10"/>
  <c r="L10" s="1"/>
  <c r="G4"/>
  <c r="K36"/>
  <c r="K30"/>
  <c r="K27"/>
  <c r="K25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K3" l="1"/>
  <c r="L4"/>
  <c r="G3"/>
  <c r="L3" s="1"/>
</calcChain>
</file>

<file path=xl/sharedStrings.xml><?xml version="1.0" encoding="utf-8"?>
<sst xmlns="http://schemas.openxmlformats.org/spreadsheetml/2006/main" count="117" uniqueCount="75">
  <si>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</si>
  <si>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</si>
  <si>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</si>
  <si>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</si>
  <si>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</si>
  <si>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</si>
  <si>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</si>
  <si>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</si>
  <si>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</si>
  <si>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</si>
  <si>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</si>
  <si>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</si>
  <si>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</si>
  <si>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</si>
  <si>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</si>
  <si>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</si>
  <si>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</si>
  <si>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</si>
  <si>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</si>
  <si>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</si>
  <si>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</si>
  <si>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</si>
  <si>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</si>
  <si>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</si>
  <si>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</si>
  <si>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</si>
  <si>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</si>
  <si>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</si>
  <si>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</si>
  <si>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</si>
  <si>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</si>
  <si>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</si>
  <si>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</si>
  <si>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</si>
  <si>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</si>
  <si>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</si>
  <si>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</si>
  <si>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</si>
  <si>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</si>
  <si>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</si>
  <si>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</si>
  <si>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</si>
  <si>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</si>
  <si>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</si>
  <si>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</si>
  <si>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</si>
  <si>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</si>
  <si>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</si>
  <si>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</si>
  <si>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</si>
  <si>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</si>
  <si>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</si>
  <si>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</si>
  <si>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</si>
  <si>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</si>
  <si>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</si>
  <si>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</si>
  <si>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</si>
  <si>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</si>
  <si>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</si>
  <si>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</si>
  <si>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</si>
  <si>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</si>
  <si>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</si>
  <si>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</si>
  <si>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</si>
  <si>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</si>
  <si>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</si>
  <si>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</si>
  <si>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</si>
  <si>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</si>
  <si>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</si>
  <si>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</si>
  <si>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23" type="noConversion"/>
  </si>
  <si>
    <t xml:space="preserve">   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</si>
</sst>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3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43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9" fontId="34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" applyNumberFormat="0" applyFill="0" applyAlignment="0" applyProtection="0"/>
    <xf numFmtId="0" fontId="40" fillId="0" borderId="2" applyNumberFormat="0" applyFill="0" applyAlignment="0" applyProtection="0"/>
    <xf numFmtId="0" fontId="41" fillId="0" borderId="3" applyNumberFormat="0" applyFill="0" applyAlignment="0" applyProtection="0"/>
    <xf numFmtId="0" fontId="41" fillId="0" borderId="0" applyNumberFormat="0" applyFill="0" applyBorder="0" applyAlignment="0" applyProtection="0"/>
    <xf numFmtId="0" fontId="44" fillId="2" borderId="0" applyNumberFormat="0" applyBorder="0" applyAlignment="0" applyProtection="0"/>
    <xf numFmtId="0" fontId="42" fillId="3" borderId="0" applyNumberFormat="0" applyBorder="0" applyAlignment="0" applyProtection="0"/>
    <xf numFmtId="0" fontId="51" fillId="4" borderId="0" applyNumberFormat="0" applyBorder="0" applyAlignment="0" applyProtection="0"/>
    <xf numFmtId="0" fontId="53" fillId="5" borderId="4" applyNumberFormat="0" applyAlignment="0" applyProtection="0"/>
    <xf numFmtId="0" fontId="52" fillId="6" borderId="5" applyNumberFormat="0" applyAlignment="0" applyProtection="0"/>
    <xf numFmtId="0" fontId="46" fillId="6" borderId="4" applyNumberFormat="0" applyAlignment="0" applyProtection="0"/>
    <xf numFmtId="0" fontId="50" fillId="0" borderId="6" applyNumberFormat="0" applyFill="0" applyAlignment="0" applyProtection="0"/>
    <xf numFmtId="0" fontId="47" fillId="7" borderId="7" applyNumberFormat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5" fillId="0" borderId="9" applyNumberFormat="0" applyFill="0" applyAlignment="0" applyProtection="0"/>
    <xf numFmtId="0" fontId="36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6" fillId="32" borderId="0" applyNumberFormat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37" fillId="38" borderId="21">
      <alignment vertical="center"/>
    </xf>
    <xf numFmtId="0" fontId="56" fillId="0" borderId="0"/>
  </cellStyleXfs>
  <cellXfs count="77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20" fillId="0" borderId="0" xfId="0" applyFont="1">
      <alignment vertical="center"/>
    </xf>
    <xf numFmtId="1" fontId="55" fillId="0" borderId="0" xfId="0" applyNumberFormat="1" applyFont="1" applyAlignment="1"/>
    <xf numFmtId="0" fontId="55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56" fillId="0" borderId="0" xfId="110"/>
    <xf numFmtId="0" fontId="57" fillId="0" borderId="0" xfId="110" applyNumberFormat="1" applyFont="1"/>
    <xf numFmtId="0" fontId="26" fillId="0" borderId="0" xfId="0" applyFont="1" applyAlignment="1">
      <alignment horizontal="left" wrapText="1"/>
    </xf>
    <xf numFmtId="0" fontId="32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0" fontId="21" fillId="33" borderId="18" xfId="0" applyFont="1" applyFill="1" applyBorder="1" applyAlignment="1">
      <alignment vertical="center" wrapText="1"/>
    </xf>
    <xf numFmtId="49" fontId="21" fillId="33" borderId="18" xfId="0" applyNumberFormat="1" applyFont="1" applyFill="1" applyBorder="1" applyAlignment="1">
      <alignment horizontal="left" vertical="top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111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20% - 着色 1 2" xfId="84"/>
    <cellStyle name="20% - 着色 2 2" xfId="88"/>
    <cellStyle name="20% - 着色 3 2" xfId="92"/>
    <cellStyle name="20% - 着色 4 2" xfId="96"/>
    <cellStyle name="20% - 着色 5 2" xfId="100"/>
    <cellStyle name="20% - 着色 6 2" xfId="104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40% - 着色 1 2" xfId="85"/>
    <cellStyle name="40% - 着色 2 2" xfId="89"/>
    <cellStyle name="40% - 着色 3 2" xfId="93"/>
    <cellStyle name="40% - 着色 4 2" xfId="97"/>
    <cellStyle name="40% - 着色 5 2" xfId="101"/>
    <cellStyle name="40% - 着色 6 2" xfId="105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60% - 着色 1 2" xfId="86"/>
    <cellStyle name="60% - 着色 2 2" xfId="90"/>
    <cellStyle name="60% - 着色 3 2" xfId="94"/>
    <cellStyle name="60% - 着色 4 2" xfId="98"/>
    <cellStyle name="60% - 着色 5 2" xfId="102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12" xfId="110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 2" xfId="83"/>
    <cellStyle name="着色 2 2" xfId="87"/>
    <cellStyle name="着色 3 2" xfId="91"/>
    <cellStyle name="着色 4 2" xfId="95"/>
    <cellStyle name="着色 5 2" xfId="99"/>
    <cellStyle name="着色 6 2" xfId="103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28" Type="http://schemas.openxmlformats.org/officeDocument/2006/relationships/image" Target="cid:fd20b79113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35" Type="http://schemas.openxmlformats.org/officeDocument/2006/relationships/hyperlink" Target="cid:c9d21d832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81" Type="http://schemas.openxmlformats.org/officeDocument/2006/relationships/hyperlink" Target="cid:c547f7a92" TargetMode="External"/><Relationship Id="rId316" Type="http://schemas.openxmlformats.org/officeDocument/2006/relationships/image" Target="cid:5586102e13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358" Type="http://schemas.openxmlformats.org/officeDocument/2006/relationships/image" Target="cid:db6b853c13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25" Type="http://schemas.openxmlformats.org/officeDocument/2006/relationships/hyperlink" Target="cid:964fe8f22" TargetMode="External"/><Relationship Id="rId446" Type="http://schemas.openxmlformats.org/officeDocument/2006/relationships/image" Target="cid:edd0fa3b13" TargetMode="External"/><Relationship Id="rId467" Type="http://schemas.openxmlformats.org/officeDocument/2006/relationships/hyperlink" Target="cid:f70f25d62" TargetMode="External"/><Relationship Id="rId250" Type="http://schemas.openxmlformats.org/officeDocument/2006/relationships/image" Target="cid:4fda174d13" TargetMode="External"/><Relationship Id="rId271" Type="http://schemas.openxmlformats.org/officeDocument/2006/relationships/hyperlink" Target="cid:bb072583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24" Type="http://schemas.openxmlformats.org/officeDocument/2006/relationships/image" Target="cid:97a883f9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48" Type="http://schemas.openxmlformats.org/officeDocument/2006/relationships/image" Target="cid:c1af07a713" TargetMode="External"/><Relationship Id="rId369" Type="http://schemas.openxmlformats.org/officeDocument/2006/relationships/hyperlink" Target="cid:2dd545122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15" Type="http://schemas.openxmlformats.org/officeDocument/2006/relationships/hyperlink" Target="cid:723deda52" TargetMode="External"/><Relationship Id="rId436" Type="http://schemas.openxmlformats.org/officeDocument/2006/relationships/image" Target="cid:c9d21daa13" TargetMode="External"/><Relationship Id="rId457" Type="http://schemas.openxmlformats.org/officeDocument/2006/relationships/hyperlink" Target="cid:9ab5e2f82" TargetMode="External"/><Relationship Id="rId240" Type="http://schemas.openxmlformats.org/officeDocument/2006/relationships/image" Target="cid:25a2b89113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17" Type="http://schemas.openxmlformats.org/officeDocument/2006/relationships/hyperlink" Target="cid:5588ec4e2" TargetMode="External"/><Relationship Id="rId338" Type="http://schemas.openxmlformats.org/officeDocument/2006/relationships/image" Target="cid:9d975cd113" TargetMode="External"/><Relationship Id="rId359" Type="http://schemas.openxmlformats.org/officeDocument/2006/relationships/hyperlink" Target="cid:9d9111c2" TargetMode="External"/><Relationship Id="rId8" Type="http://schemas.openxmlformats.org/officeDocument/2006/relationships/image" Target="cid:7393133f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26" Type="http://schemas.openxmlformats.org/officeDocument/2006/relationships/image" Target="cid:964fe90e13" TargetMode="External"/><Relationship Id="rId447" Type="http://schemas.openxmlformats.org/officeDocument/2006/relationships/hyperlink" Target="cid:f3fbabf82" TargetMode="External"/><Relationship Id="rId230" Type="http://schemas.openxmlformats.org/officeDocument/2006/relationships/image" Target="cid:196d9a913" TargetMode="External"/><Relationship Id="rId251" Type="http://schemas.openxmlformats.org/officeDocument/2006/relationships/hyperlink" Target="cid:53f9d4bf2" TargetMode="External"/><Relationship Id="rId468" Type="http://schemas.openxmlformats.org/officeDocument/2006/relationships/image" Target="cid:f70f260213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28" Type="http://schemas.openxmlformats.org/officeDocument/2006/relationships/image" Target="cid:88fc8e9d13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381" Type="http://schemas.openxmlformats.org/officeDocument/2006/relationships/hyperlink" Target="cid:b9568b732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318" Type="http://schemas.openxmlformats.org/officeDocument/2006/relationships/image" Target="cid:5588ec7013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64" Type="http://schemas.openxmlformats.org/officeDocument/2006/relationships/image" Target="cid:a6fd2fd13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371" Type="http://schemas.openxmlformats.org/officeDocument/2006/relationships/hyperlink" Target="cid:4276af462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27" Type="http://schemas.openxmlformats.org/officeDocument/2006/relationships/hyperlink" Target="cid:a5bfde7a2" TargetMode="External"/><Relationship Id="rId448" Type="http://schemas.openxmlformats.org/officeDocument/2006/relationships/image" Target="cid:f3fbac1e13" TargetMode="External"/><Relationship Id="rId469" Type="http://schemas.openxmlformats.org/officeDocument/2006/relationships/hyperlink" Target="cid:1643af6f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329" Type="http://schemas.openxmlformats.org/officeDocument/2006/relationships/hyperlink" Target="cid:89df9e5f2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17" Type="http://schemas.openxmlformats.org/officeDocument/2006/relationships/hyperlink" Target="cid:81b7b20d2" TargetMode="External"/><Relationship Id="rId438" Type="http://schemas.openxmlformats.org/officeDocument/2006/relationships/image" Target="cid:cef11cb313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19" Type="http://schemas.openxmlformats.org/officeDocument/2006/relationships/hyperlink" Target="cid:64f5efd42" TargetMode="External"/><Relationship Id="rId470" Type="http://schemas.openxmlformats.org/officeDocument/2006/relationships/image" Target="cid:1643af9513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330" Type="http://schemas.openxmlformats.org/officeDocument/2006/relationships/image" Target="cid:89dfa1d4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72" Type="http://schemas.openxmlformats.org/officeDocument/2006/relationships/image" Target="cid:4276af6213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28" Type="http://schemas.openxmlformats.org/officeDocument/2006/relationships/image" Target="cid:a5bfdea013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320" Type="http://schemas.openxmlformats.org/officeDocument/2006/relationships/image" Target="cid:64f5effa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341" Type="http://schemas.openxmlformats.org/officeDocument/2006/relationships/hyperlink" Target="cid:b23869842" TargetMode="External"/><Relationship Id="rId362" Type="http://schemas.openxmlformats.org/officeDocument/2006/relationships/image" Target="cid:193e37f713" TargetMode="External"/><Relationship Id="rId383" Type="http://schemas.openxmlformats.org/officeDocument/2006/relationships/hyperlink" Target="cid:cd6ed5c92" TargetMode="External"/><Relationship Id="rId418" Type="http://schemas.openxmlformats.org/officeDocument/2006/relationships/image" Target="cid:81b7b22f13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471" Type="http://schemas.openxmlformats.org/officeDocument/2006/relationships/hyperlink" Target="cid:a1adc425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352" Type="http://schemas.openxmlformats.org/officeDocument/2006/relationships/image" Target="cid:cd2d50ae13" TargetMode="External"/><Relationship Id="rId373" Type="http://schemas.openxmlformats.org/officeDocument/2006/relationships/hyperlink" Target="cid:488d1aa72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363" Type="http://schemas.openxmlformats.org/officeDocument/2006/relationships/hyperlink" Target="cid:1e6ccfd42" TargetMode="External"/><Relationship Id="rId384" Type="http://schemas.openxmlformats.org/officeDocument/2006/relationships/image" Target="cid:cd6ed5f013" TargetMode="External"/><Relationship Id="rId419" Type="http://schemas.openxmlformats.org/officeDocument/2006/relationships/hyperlink" Target="cid:87b1650d2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472" Type="http://schemas.openxmlformats.org/officeDocument/2006/relationships/image" Target="cid:a1adc44a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374" Type="http://schemas.openxmlformats.org/officeDocument/2006/relationships/image" Target="cid:488d1ad013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62" Type="http://schemas.openxmlformats.org/officeDocument/2006/relationships/image" Target="cid:c6f2114013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473" Type="http://schemas.openxmlformats.org/officeDocument/2006/relationships/hyperlink" Target="cid:a7919029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474" Type="http://schemas.openxmlformats.org/officeDocument/2006/relationships/image" Target="cid:a791905213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1" name="Picture 2" descr="cid:a1adc44a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3" name="Picture 2" descr="cid:a7919052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31" sqref="K31"/>
    </sheetView>
  </sheetViews>
  <sheetFormatPr defaultRowHeight="11.2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>
      <c r="A2" s="11" t="s">
        <v>3</v>
      </c>
      <c r="B2" s="12"/>
      <c r="C2" s="60" t="s">
        <v>4</v>
      </c>
      <c r="D2" s="60"/>
      <c r="E2" s="13"/>
      <c r="F2" s="24"/>
      <c r="G2" s="14"/>
      <c r="H2" s="24"/>
      <c r="I2" s="20"/>
      <c r="J2" s="21"/>
      <c r="K2" s="22"/>
      <c r="L2" s="22"/>
    </row>
    <row r="3" spans="1:13">
      <c r="A3" s="62" t="s">
        <v>5</v>
      </c>
      <c r="B3" s="62"/>
      <c r="C3" s="62"/>
      <c r="D3" s="62"/>
      <c r="E3" s="15">
        <f>SUM(E4:E40)</f>
        <v>12540585.623099998</v>
      </c>
      <c r="F3" s="25">
        <f>RA!I7</f>
        <v>1414420.2997999999</v>
      </c>
      <c r="G3" s="16">
        <f>SUM(G4:G40)</f>
        <v>11126165.323299998</v>
      </c>
      <c r="H3" s="27">
        <f>RA!J7</f>
        <v>11.2787420165978</v>
      </c>
      <c r="I3" s="20">
        <f>SUM(I4:I40)</f>
        <v>12540590.240310442</v>
      </c>
      <c r="J3" s="21">
        <f>SUM(J4:J40)</f>
        <v>11126165.380685007</v>
      </c>
      <c r="K3" s="22">
        <f>E3-I3</f>
        <v>-4.6172104440629482</v>
      </c>
      <c r="L3" s="22">
        <f>G3-J3</f>
        <v>-5.7385008782148361E-2</v>
      </c>
    </row>
    <row r="4" spans="1:13">
      <c r="A4" s="63">
        <f>RA!A8</f>
        <v>42303</v>
      </c>
      <c r="B4" s="12">
        <v>12</v>
      </c>
      <c r="C4" s="61" t="s">
        <v>6</v>
      </c>
      <c r="D4" s="61"/>
      <c r="E4" s="15">
        <f>VLOOKUP(C4,RA!B8:D36,3,0)</f>
        <v>456252.89350000001</v>
      </c>
      <c r="F4" s="25">
        <f>VLOOKUP(C4,RA!B8:I39,8,0)</f>
        <v>116135.463</v>
      </c>
      <c r="G4" s="16">
        <f t="shared" ref="G4:G40" si="0">E4-F4</f>
        <v>340117.43050000002</v>
      </c>
      <c r="H4" s="27">
        <f>RA!J8</f>
        <v>25.454186626435099</v>
      </c>
      <c r="I4" s="20">
        <f>VLOOKUP(B4,RMS!B:D,3,FALSE)</f>
        <v>456253.50727948698</v>
      </c>
      <c r="J4" s="21">
        <f>VLOOKUP(B4,RMS!B:E,4,FALSE)</f>
        <v>340117.44321794901</v>
      </c>
      <c r="K4" s="22">
        <f t="shared" ref="K4:K40" si="1">E4-I4</f>
        <v>-0.61377948697190732</v>
      </c>
      <c r="L4" s="22">
        <f t="shared" ref="L4:L40" si="2">G4-J4</f>
        <v>-1.271794899366796E-2</v>
      </c>
    </row>
    <row r="5" spans="1:13">
      <c r="A5" s="63"/>
      <c r="B5" s="12">
        <v>13</v>
      </c>
      <c r="C5" s="61" t="s">
        <v>7</v>
      </c>
      <c r="D5" s="61"/>
      <c r="E5" s="15">
        <f>VLOOKUP(C5,RA!B8:D37,3,0)</f>
        <v>52956.955000000002</v>
      </c>
      <c r="F5" s="25">
        <f>VLOOKUP(C5,RA!B9:I40,8,0)</f>
        <v>11841.5969</v>
      </c>
      <c r="G5" s="16">
        <f t="shared" si="0"/>
        <v>41115.358099999998</v>
      </c>
      <c r="H5" s="27">
        <f>RA!J9</f>
        <v>22.360796424190202</v>
      </c>
      <c r="I5" s="20">
        <f>VLOOKUP(B5,RMS!B:D,3,FALSE)</f>
        <v>52956.989984131302</v>
      </c>
      <c r="J5" s="21">
        <f>VLOOKUP(B5,RMS!B:E,4,FALSE)</f>
        <v>41115.359571552799</v>
      </c>
      <c r="K5" s="22">
        <f t="shared" si="1"/>
        <v>-3.4984131300006993E-2</v>
      </c>
      <c r="L5" s="22">
        <f t="shared" si="2"/>
        <v>-1.4715528013766743E-3</v>
      </c>
      <c r="M5" s="32"/>
    </row>
    <row r="6" spans="1:13">
      <c r="A6" s="63"/>
      <c r="B6" s="12">
        <v>14</v>
      </c>
      <c r="C6" s="61" t="s">
        <v>8</v>
      </c>
      <c r="D6" s="61"/>
      <c r="E6" s="15">
        <f>VLOOKUP(C6,RA!B10:D38,3,0)</f>
        <v>77223.801300000006</v>
      </c>
      <c r="F6" s="25">
        <f>VLOOKUP(C6,RA!B10:I41,8,0)</f>
        <v>21920.6927</v>
      </c>
      <c r="G6" s="16">
        <f t="shared" si="0"/>
        <v>55303.108600000007</v>
      </c>
      <c r="H6" s="27">
        <f>RA!J10</f>
        <v>28.385928083029999</v>
      </c>
      <c r="I6" s="20">
        <f>VLOOKUP(B6,RMS!B:D,3,FALSE)</f>
        <v>77225.500870319898</v>
      </c>
      <c r="J6" s="21">
        <f>VLOOKUP(B6,RMS!B:E,4,FALSE)</f>
        <v>55303.108227729397</v>
      </c>
      <c r="K6" s="22">
        <f>E6-I6</f>
        <v>-1.6995703198917909</v>
      </c>
      <c r="L6" s="22">
        <f t="shared" si="2"/>
        <v>3.7227060965960845E-4</v>
      </c>
      <c r="M6" s="32"/>
    </row>
    <row r="7" spans="1:13">
      <c r="A7" s="63"/>
      <c r="B7" s="12">
        <v>15</v>
      </c>
      <c r="C7" s="61" t="s">
        <v>9</v>
      </c>
      <c r="D7" s="61"/>
      <c r="E7" s="15">
        <f>VLOOKUP(C7,RA!B10:D39,3,0)</f>
        <v>39281.355300000003</v>
      </c>
      <c r="F7" s="25">
        <f>VLOOKUP(C7,RA!B11:I42,8,0)</f>
        <v>8553.5920999999998</v>
      </c>
      <c r="G7" s="16">
        <f t="shared" si="0"/>
        <v>30727.763200000001</v>
      </c>
      <c r="H7" s="27">
        <f>RA!J11</f>
        <v>21.775195979554201</v>
      </c>
      <c r="I7" s="20">
        <f>VLOOKUP(B7,RMS!B:D,3,FALSE)</f>
        <v>39281.3850153846</v>
      </c>
      <c r="J7" s="21">
        <f>VLOOKUP(B7,RMS!B:E,4,FALSE)</f>
        <v>30727.762765812</v>
      </c>
      <c r="K7" s="22">
        <f t="shared" si="1"/>
        <v>-2.9715384596784133E-2</v>
      </c>
      <c r="L7" s="22">
        <f t="shared" si="2"/>
        <v>4.3418800123617984E-4</v>
      </c>
      <c r="M7" s="32"/>
    </row>
    <row r="8" spans="1:13">
      <c r="A8" s="63"/>
      <c r="B8" s="12">
        <v>16</v>
      </c>
      <c r="C8" s="61" t="s">
        <v>10</v>
      </c>
      <c r="D8" s="61"/>
      <c r="E8" s="15">
        <f>VLOOKUP(C8,RA!B12:D39,3,0)</f>
        <v>149747.01949999999</v>
      </c>
      <c r="F8" s="25">
        <f>VLOOKUP(C8,RA!B12:I43,8,0)</f>
        <v>25769.0825</v>
      </c>
      <c r="G8" s="16">
        <f t="shared" si="0"/>
        <v>123977.93699999999</v>
      </c>
      <c r="H8" s="27">
        <f>RA!J12</f>
        <v>17.2084109493745</v>
      </c>
      <c r="I8" s="20">
        <f>VLOOKUP(B8,RMS!B:D,3,FALSE)</f>
        <v>149747.01428205101</v>
      </c>
      <c r="J8" s="21">
        <f>VLOOKUP(B8,RMS!B:E,4,FALSE)</f>
        <v>123977.93618290601</v>
      </c>
      <c r="K8" s="22">
        <f t="shared" si="1"/>
        <v>5.2179489866830409E-3</v>
      </c>
      <c r="L8" s="22">
        <f t="shared" si="2"/>
        <v>8.1709398364182562E-4</v>
      </c>
      <c r="M8" s="32"/>
    </row>
    <row r="9" spans="1:13">
      <c r="A9" s="63"/>
      <c r="B9" s="12">
        <v>17</v>
      </c>
      <c r="C9" s="61" t="s">
        <v>11</v>
      </c>
      <c r="D9" s="61"/>
      <c r="E9" s="15">
        <f>VLOOKUP(C9,RA!B12:D40,3,0)</f>
        <v>201677.24129999999</v>
      </c>
      <c r="F9" s="25">
        <f>VLOOKUP(C9,RA!B13:I44,8,0)</f>
        <v>55549.152600000001</v>
      </c>
      <c r="G9" s="16">
        <f t="shared" si="0"/>
        <v>146128.08869999999</v>
      </c>
      <c r="H9" s="27">
        <f>RA!J13</f>
        <v>27.543590065955598</v>
      </c>
      <c r="I9" s="20">
        <f>VLOOKUP(B9,RMS!B:D,3,FALSE)</f>
        <v>201677.42620940201</v>
      </c>
      <c r="J9" s="21">
        <f>VLOOKUP(B9,RMS!B:E,4,FALSE)</f>
        <v>146128.087647009</v>
      </c>
      <c r="K9" s="22">
        <f t="shared" si="1"/>
        <v>-0.18490940201445483</v>
      </c>
      <c r="L9" s="22">
        <f t="shared" si="2"/>
        <v>1.0529909923207015E-3</v>
      </c>
      <c r="M9" s="32"/>
    </row>
    <row r="10" spans="1:13">
      <c r="A10" s="63"/>
      <c r="B10" s="12">
        <v>18</v>
      </c>
      <c r="C10" s="61" t="s">
        <v>12</v>
      </c>
      <c r="D10" s="61"/>
      <c r="E10" s="15">
        <f>VLOOKUP(C10,RA!B14:D41,3,0)</f>
        <v>99136.3033</v>
      </c>
      <c r="F10" s="25">
        <f>VLOOKUP(C10,RA!B14:I45,8,0)</f>
        <v>19916.489699999998</v>
      </c>
      <c r="G10" s="16">
        <f t="shared" si="0"/>
        <v>79219.813599999994</v>
      </c>
      <c r="H10" s="27">
        <f>RA!J14</f>
        <v>20.090006422500899</v>
      </c>
      <c r="I10" s="20">
        <f>VLOOKUP(B10,RMS!B:D,3,FALSE)</f>
        <v>99136.312899145298</v>
      </c>
      <c r="J10" s="21">
        <f>VLOOKUP(B10,RMS!B:E,4,FALSE)</f>
        <v>79219.814818803396</v>
      </c>
      <c r="K10" s="22">
        <f t="shared" si="1"/>
        <v>-9.5991452981252223E-3</v>
      </c>
      <c r="L10" s="22">
        <f t="shared" si="2"/>
        <v>-1.2188034015707672E-3</v>
      </c>
      <c r="M10" s="32"/>
    </row>
    <row r="11" spans="1:13">
      <c r="A11" s="63"/>
      <c r="B11" s="12">
        <v>19</v>
      </c>
      <c r="C11" s="61" t="s">
        <v>13</v>
      </c>
      <c r="D11" s="61"/>
      <c r="E11" s="15">
        <f>VLOOKUP(C11,RA!B14:D42,3,0)</f>
        <v>51441.165500000003</v>
      </c>
      <c r="F11" s="25">
        <f>VLOOKUP(C11,RA!B15:I46,8,0)</f>
        <v>10469.3986</v>
      </c>
      <c r="G11" s="16">
        <f t="shared" si="0"/>
        <v>40971.766900000002</v>
      </c>
      <c r="H11" s="27">
        <f>RA!J15</f>
        <v>20.352180006496901</v>
      </c>
      <c r="I11" s="20">
        <f>VLOOKUP(B11,RMS!B:D,3,FALSE)</f>
        <v>51441.192628205099</v>
      </c>
      <c r="J11" s="21">
        <f>VLOOKUP(B11,RMS!B:E,4,FALSE)</f>
        <v>40971.767758974398</v>
      </c>
      <c r="K11" s="22">
        <f t="shared" si="1"/>
        <v>-2.7128205096232705E-2</v>
      </c>
      <c r="L11" s="22">
        <f t="shared" si="2"/>
        <v>-8.5897439566906542E-4</v>
      </c>
      <c r="M11" s="32"/>
    </row>
    <row r="12" spans="1:13">
      <c r="A12" s="63"/>
      <c r="B12" s="12">
        <v>21</v>
      </c>
      <c r="C12" s="61" t="s">
        <v>14</v>
      </c>
      <c r="D12" s="61"/>
      <c r="E12" s="15">
        <f>VLOOKUP(C12,RA!B16:D43,3,0)</f>
        <v>634582.94759999996</v>
      </c>
      <c r="F12" s="25">
        <f>VLOOKUP(C12,RA!B16:I47,8,0)</f>
        <v>12367.2282</v>
      </c>
      <c r="G12" s="16">
        <f t="shared" si="0"/>
        <v>622215.71939999994</v>
      </c>
      <c r="H12" s="27">
        <f>RA!J16</f>
        <v>1.9488749653253401</v>
      </c>
      <c r="I12" s="20">
        <f>VLOOKUP(B12,RMS!B:D,3,FALSE)</f>
        <v>634582.59069743601</v>
      </c>
      <c r="J12" s="21">
        <f>VLOOKUP(B12,RMS!B:E,4,FALSE)</f>
        <v>622215.71935897402</v>
      </c>
      <c r="K12" s="22">
        <f t="shared" si="1"/>
        <v>0.35690256394445896</v>
      </c>
      <c r="L12" s="22">
        <f t="shared" si="2"/>
        <v>4.1025923565030098E-5</v>
      </c>
      <c r="M12" s="32"/>
    </row>
    <row r="13" spans="1:13">
      <c r="A13" s="63"/>
      <c r="B13" s="12">
        <v>22</v>
      </c>
      <c r="C13" s="61" t="s">
        <v>15</v>
      </c>
      <c r="D13" s="61"/>
      <c r="E13" s="15">
        <f>VLOOKUP(C13,RA!B16:D44,3,0)</f>
        <v>324159.44429999997</v>
      </c>
      <c r="F13" s="25">
        <f>VLOOKUP(C13,RA!B17:I48,8,0)</f>
        <v>32038.328300000001</v>
      </c>
      <c r="G13" s="16">
        <f t="shared" si="0"/>
        <v>292121.11599999998</v>
      </c>
      <c r="H13" s="27">
        <f>RA!J17</f>
        <v>9.8835091382836495</v>
      </c>
      <c r="I13" s="20">
        <f>VLOOKUP(B13,RMS!B:D,3,FALSE)</f>
        <v>324159.426210256</v>
      </c>
      <c r="J13" s="21">
        <f>VLOOKUP(B13,RMS!B:E,4,FALSE)</f>
        <v>292121.11624786298</v>
      </c>
      <c r="K13" s="22">
        <f t="shared" si="1"/>
        <v>1.8089743971358985E-2</v>
      </c>
      <c r="L13" s="22">
        <f t="shared" si="2"/>
        <v>-2.4786300491541624E-4</v>
      </c>
      <c r="M13" s="32"/>
    </row>
    <row r="14" spans="1:13">
      <c r="A14" s="63"/>
      <c r="B14" s="12">
        <v>23</v>
      </c>
      <c r="C14" s="61" t="s">
        <v>16</v>
      </c>
      <c r="D14" s="61"/>
      <c r="E14" s="15">
        <f>VLOOKUP(C14,RA!B18:D45,3,0)</f>
        <v>1032564.3454</v>
      </c>
      <c r="F14" s="25">
        <f>VLOOKUP(C14,RA!B18:I49,8,0)</f>
        <v>157957.2844</v>
      </c>
      <c r="G14" s="16">
        <f t="shared" si="0"/>
        <v>874607.06099999999</v>
      </c>
      <c r="H14" s="27">
        <f>RA!J18</f>
        <v>15.2975729893917</v>
      </c>
      <c r="I14" s="20">
        <f>VLOOKUP(B14,RMS!B:D,3,FALSE)</f>
        <v>1032564.2927735</v>
      </c>
      <c r="J14" s="21">
        <f>VLOOKUP(B14,RMS!B:E,4,FALSE)</f>
        <v>874607.08267179504</v>
      </c>
      <c r="K14" s="22">
        <f t="shared" si="1"/>
        <v>5.2626500022597611E-2</v>
      </c>
      <c r="L14" s="22">
        <f t="shared" si="2"/>
        <v>-2.167179505340755E-2</v>
      </c>
      <c r="M14" s="32"/>
    </row>
    <row r="15" spans="1:13">
      <c r="A15" s="63"/>
      <c r="B15" s="12">
        <v>24</v>
      </c>
      <c r="C15" s="61" t="s">
        <v>17</v>
      </c>
      <c r="D15" s="61"/>
      <c r="E15" s="15">
        <f>VLOOKUP(C15,RA!B18:D46,3,0)</f>
        <v>381965.03370000003</v>
      </c>
      <c r="F15" s="25">
        <f>VLOOKUP(C15,RA!B19:I50,8,0)</f>
        <v>40631.337399999997</v>
      </c>
      <c r="G15" s="16">
        <f t="shared" si="0"/>
        <v>341333.69630000001</v>
      </c>
      <c r="H15" s="27">
        <f>RA!J19</f>
        <v>10.637449456149</v>
      </c>
      <c r="I15" s="20">
        <f>VLOOKUP(B15,RMS!B:D,3,FALSE)</f>
        <v>381965.03350256401</v>
      </c>
      <c r="J15" s="21">
        <f>VLOOKUP(B15,RMS!B:E,4,FALSE)</f>
        <v>341333.69455555599</v>
      </c>
      <c r="K15" s="22">
        <f t="shared" si="1"/>
        <v>1.9743602024391294E-4</v>
      </c>
      <c r="L15" s="22">
        <f t="shared" si="2"/>
        <v>1.744444016367197E-3</v>
      </c>
      <c r="M15" s="32"/>
    </row>
    <row r="16" spans="1:13">
      <c r="A16" s="63"/>
      <c r="B16" s="12">
        <v>25</v>
      </c>
      <c r="C16" s="61" t="s">
        <v>18</v>
      </c>
      <c r="D16" s="61"/>
      <c r="E16" s="15">
        <f>VLOOKUP(C16,RA!B20:D47,3,0)</f>
        <v>845694.50809999998</v>
      </c>
      <c r="F16" s="25">
        <f>VLOOKUP(C16,RA!B20:I51,8,0)</f>
        <v>70125.904500000004</v>
      </c>
      <c r="G16" s="16">
        <f t="shared" si="0"/>
        <v>775568.60360000003</v>
      </c>
      <c r="H16" s="27">
        <f>RA!J20</f>
        <v>8.2921083001413898</v>
      </c>
      <c r="I16" s="20">
        <f>VLOOKUP(B16,RMS!B:D,3,FALSE)</f>
        <v>845694.57609999995</v>
      </c>
      <c r="J16" s="21">
        <f>VLOOKUP(B16,RMS!B:E,4,FALSE)</f>
        <v>775568.60360000003</v>
      </c>
      <c r="K16" s="22">
        <f t="shared" si="1"/>
        <v>-6.7999999970197678E-2</v>
      </c>
      <c r="L16" s="22">
        <f t="shared" si="2"/>
        <v>0</v>
      </c>
      <c r="M16" s="32"/>
    </row>
    <row r="17" spans="1:13">
      <c r="A17" s="63"/>
      <c r="B17" s="12">
        <v>26</v>
      </c>
      <c r="C17" s="61" t="s">
        <v>19</v>
      </c>
      <c r="D17" s="61"/>
      <c r="E17" s="15">
        <f>VLOOKUP(C17,RA!B20:D48,3,0)</f>
        <v>251525.4768</v>
      </c>
      <c r="F17" s="25">
        <f>VLOOKUP(C17,RA!B21:I52,8,0)</f>
        <v>34493.236100000002</v>
      </c>
      <c r="G17" s="16">
        <f t="shared" si="0"/>
        <v>217032.24069999999</v>
      </c>
      <c r="H17" s="27">
        <f>RA!J21</f>
        <v>13.713615232474901</v>
      </c>
      <c r="I17" s="20">
        <f>VLOOKUP(B17,RMS!B:D,3,FALSE)</f>
        <v>251525.29939999999</v>
      </c>
      <c r="J17" s="21">
        <f>VLOOKUP(B17,RMS!B:E,4,FALSE)</f>
        <v>217032.24069999999</v>
      </c>
      <c r="K17" s="22">
        <f t="shared" si="1"/>
        <v>0.17740000001504086</v>
      </c>
      <c r="L17" s="22">
        <f t="shared" si="2"/>
        <v>0</v>
      </c>
      <c r="M17" s="32"/>
    </row>
    <row r="18" spans="1:13">
      <c r="A18" s="63"/>
      <c r="B18" s="12">
        <v>27</v>
      </c>
      <c r="C18" s="61" t="s">
        <v>20</v>
      </c>
      <c r="D18" s="61"/>
      <c r="E18" s="15">
        <f>VLOOKUP(C18,RA!B22:D49,3,0)</f>
        <v>928715.15520000004</v>
      </c>
      <c r="F18" s="25">
        <f>VLOOKUP(C18,RA!B22:I53,8,0)</f>
        <v>101899.0588</v>
      </c>
      <c r="G18" s="16">
        <f t="shared" si="0"/>
        <v>826816.09640000004</v>
      </c>
      <c r="H18" s="27">
        <f>RA!J22</f>
        <v>10.972046512803599</v>
      </c>
      <c r="I18" s="20">
        <f>VLOOKUP(B18,RMS!B:D,3,FALSE)</f>
        <v>928716.5773</v>
      </c>
      <c r="J18" s="21">
        <f>VLOOKUP(B18,RMS!B:E,4,FALSE)</f>
        <v>826816.10880000005</v>
      </c>
      <c r="K18" s="22">
        <f t="shared" si="1"/>
        <v>-1.4220999999670312</v>
      </c>
      <c r="L18" s="22">
        <f t="shared" si="2"/>
        <v>-1.2400000006891787E-2</v>
      </c>
      <c r="M18" s="32"/>
    </row>
    <row r="19" spans="1:13">
      <c r="A19" s="63"/>
      <c r="B19" s="12">
        <v>29</v>
      </c>
      <c r="C19" s="61" t="s">
        <v>21</v>
      </c>
      <c r="D19" s="61"/>
      <c r="E19" s="15">
        <f>VLOOKUP(C19,RA!B22:D50,3,0)</f>
        <v>1970328.966</v>
      </c>
      <c r="F19" s="25">
        <f>VLOOKUP(C19,RA!B23:I54,8,0)</f>
        <v>257072.3009</v>
      </c>
      <c r="G19" s="16">
        <f t="shared" si="0"/>
        <v>1713256.6651000001</v>
      </c>
      <c r="H19" s="27">
        <f>RA!J23</f>
        <v>13.0471766560833</v>
      </c>
      <c r="I19" s="20">
        <f>VLOOKUP(B19,RMS!B:D,3,FALSE)</f>
        <v>1970330.39194017</v>
      </c>
      <c r="J19" s="21">
        <f>VLOOKUP(B19,RMS!B:E,4,FALSE)</f>
        <v>1713256.68834786</v>
      </c>
      <c r="K19" s="22">
        <f t="shared" si="1"/>
        <v>-1.4259401699528098</v>
      </c>
      <c r="L19" s="22">
        <f t="shared" si="2"/>
        <v>-2.324785990640521E-2</v>
      </c>
      <c r="M19" s="32"/>
    </row>
    <row r="20" spans="1:13">
      <c r="A20" s="63"/>
      <c r="B20" s="12">
        <v>31</v>
      </c>
      <c r="C20" s="61" t="s">
        <v>22</v>
      </c>
      <c r="D20" s="61"/>
      <c r="E20" s="15">
        <f>VLOOKUP(C20,RA!B24:D51,3,0)</f>
        <v>194378.1422</v>
      </c>
      <c r="F20" s="25">
        <f>VLOOKUP(C20,RA!B24:I55,8,0)</f>
        <v>30404.614600000001</v>
      </c>
      <c r="G20" s="16">
        <f t="shared" si="0"/>
        <v>163973.5276</v>
      </c>
      <c r="H20" s="27">
        <f>RA!J24</f>
        <v>15.641992590255301</v>
      </c>
      <c r="I20" s="20">
        <f>VLOOKUP(B20,RMS!B:D,3,FALSE)</f>
        <v>194378.148260071</v>
      </c>
      <c r="J20" s="21">
        <f>VLOOKUP(B20,RMS!B:E,4,FALSE)</f>
        <v>163973.522351733</v>
      </c>
      <c r="K20" s="22">
        <f t="shared" si="1"/>
        <v>-6.0600709985010326E-3</v>
      </c>
      <c r="L20" s="22">
        <f t="shared" si="2"/>
        <v>5.248266999842599E-3</v>
      </c>
      <c r="M20" s="32"/>
    </row>
    <row r="21" spans="1:13">
      <c r="A21" s="63"/>
      <c r="B21" s="12">
        <v>32</v>
      </c>
      <c r="C21" s="61" t="s">
        <v>23</v>
      </c>
      <c r="D21" s="61"/>
      <c r="E21" s="15">
        <f>VLOOKUP(C21,RA!B24:D52,3,0)</f>
        <v>218575.19390000001</v>
      </c>
      <c r="F21" s="25">
        <f>VLOOKUP(C21,RA!B25:I56,8,0)</f>
        <v>17087.888900000002</v>
      </c>
      <c r="G21" s="16">
        <f t="shared" si="0"/>
        <v>201487.30500000002</v>
      </c>
      <c r="H21" s="27">
        <f>RA!J25</f>
        <v>7.81785370750619</v>
      </c>
      <c r="I21" s="20">
        <f>VLOOKUP(B21,RMS!B:D,3,FALSE)</f>
        <v>218575.19262509601</v>
      </c>
      <c r="J21" s="21">
        <f>VLOOKUP(B21,RMS!B:E,4,FALSE)</f>
        <v>201487.30272380001</v>
      </c>
      <c r="K21" s="22">
        <f t="shared" si="1"/>
        <v>1.274904003366828E-3</v>
      </c>
      <c r="L21" s="22">
        <f t="shared" si="2"/>
        <v>2.2762000153306872E-3</v>
      </c>
      <c r="M21" s="32"/>
    </row>
    <row r="22" spans="1:13">
      <c r="A22" s="63"/>
      <c r="B22" s="12">
        <v>33</v>
      </c>
      <c r="C22" s="61" t="s">
        <v>24</v>
      </c>
      <c r="D22" s="61"/>
      <c r="E22" s="15">
        <f>VLOOKUP(C22,RA!B26:D53,3,0)</f>
        <v>438307.75189999997</v>
      </c>
      <c r="F22" s="25">
        <f>VLOOKUP(C22,RA!B26:I57,8,0)</f>
        <v>90185.960500000001</v>
      </c>
      <c r="G22" s="16">
        <f t="shared" si="0"/>
        <v>348121.79139999999</v>
      </c>
      <c r="H22" s="27">
        <f>RA!J26</f>
        <v>20.575944666517302</v>
      </c>
      <c r="I22" s="20">
        <f>VLOOKUP(B22,RMS!B:D,3,FALSE)</f>
        <v>438307.71205175098</v>
      </c>
      <c r="J22" s="21">
        <f>VLOOKUP(B22,RMS!B:E,4,FALSE)</f>
        <v>348121.77465350699</v>
      </c>
      <c r="K22" s="22">
        <f t="shared" si="1"/>
        <v>3.9848248998168856E-2</v>
      </c>
      <c r="L22" s="22">
        <f t="shared" si="2"/>
        <v>1.6746492998208851E-2</v>
      </c>
      <c r="M22" s="32"/>
    </row>
    <row r="23" spans="1:13">
      <c r="A23" s="63"/>
      <c r="B23" s="12">
        <v>34</v>
      </c>
      <c r="C23" s="61" t="s">
        <v>25</v>
      </c>
      <c r="D23" s="61"/>
      <c r="E23" s="15">
        <f>VLOOKUP(C23,RA!B26:D54,3,0)</f>
        <v>157290.77299999999</v>
      </c>
      <c r="F23" s="25">
        <f>VLOOKUP(C23,RA!B27:I58,8,0)</f>
        <v>44101.531600000002</v>
      </c>
      <c r="G23" s="16">
        <f t="shared" si="0"/>
        <v>113189.24139999998</v>
      </c>
      <c r="H23" s="27">
        <f>RA!J27</f>
        <v>28.038219126814301</v>
      </c>
      <c r="I23" s="20">
        <f>VLOOKUP(B23,RMS!B:D,3,FALSE)</f>
        <v>157290.64666923101</v>
      </c>
      <c r="J23" s="21">
        <f>VLOOKUP(B23,RMS!B:E,4,FALSE)</f>
        <v>113189.258332329</v>
      </c>
      <c r="K23" s="22">
        <f t="shared" si="1"/>
        <v>0.12633076898055151</v>
      </c>
      <c r="L23" s="22">
        <f t="shared" si="2"/>
        <v>-1.6932329017436132E-2</v>
      </c>
      <c r="M23" s="32"/>
    </row>
    <row r="24" spans="1:13">
      <c r="A24" s="63"/>
      <c r="B24" s="12">
        <v>35</v>
      </c>
      <c r="C24" s="61" t="s">
        <v>26</v>
      </c>
      <c r="D24" s="61"/>
      <c r="E24" s="15">
        <f>VLOOKUP(C24,RA!B28:D55,3,0)</f>
        <v>808883.88159999996</v>
      </c>
      <c r="F24" s="25">
        <f>VLOOKUP(C24,RA!B28:I59,8,0)</f>
        <v>47046.192900000002</v>
      </c>
      <c r="G24" s="16">
        <f t="shared" si="0"/>
        <v>761837.68869999994</v>
      </c>
      <c r="H24" s="27">
        <f>RA!J28</f>
        <v>5.8161862252640102</v>
      </c>
      <c r="I24" s="20">
        <f>VLOOKUP(B24,RMS!B:D,3,FALSE)</f>
        <v>808883.88083628297</v>
      </c>
      <c r="J24" s="21">
        <f>VLOOKUP(B24,RMS!B:E,4,FALSE)</f>
        <v>761837.69590088504</v>
      </c>
      <c r="K24" s="22">
        <f t="shared" si="1"/>
        <v>7.637169910594821E-4</v>
      </c>
      <c r="L24" s="22">
        <f t="shared" si="2"/>
        <v>-7.2008850984275341E-3</v>
      </c>
      <c r="M24" s="32"/>
    </row>
    <row r="25" spans="1:13">
      <c r="A25" s="63"/>
      <c r="B25" s="12">
        <v>36</v>
      </c>
      <c r="C25" s="61" t="s">
        <v>27</v>
      </c>
      <c r="D25" s="61"/>
      <c r="E25" s="15">
        <f>VLOOKUP(C25,RA!B28:D56,3,0)</f>
        <v>612474.97010000004</v>
      </c>
      <c r="F25" s="25">
        <f>VLOOKUP(C25,RA!B29:I60,8,0)</f>
        <v>66001.736199999999</v>
      </c>
      <c r="G25" s="16">
        <f t="shared" si="0"/>
        <v>546473.23389999999</v>
      </c>
      <c r="H25" s="27">
        <f>RA!J29</f>
        <v>10.7762340376495</v>
      </c>
      <c r="I25" s="20">
        <f>VLOOKUP(B25,RMS!B:D,3,FALSE)</f>
        <v>612474.97461327398</v>
      </c>
      <c r="J25" s="21">
        <f>VLOOKUP(B25,RMS!B:E,4,FALSE)</f>
        <v>546473.20973711496</v>
      </c>
      <c r="K25" s="22">
        <f t="shared" si="1"/>
        <v>-4.5132739469408989E-3</v>
      </c>
      <c r="L25" s="22">
        <f t="shared" si="2"/>
        <v>2.4162885034456849E-2</v>
      </c>
      <c r="M25" s="32"/>
    </row>
    <row r="26" spans="1:13">
      <c r="A26" s="63"/>
      <c r="B26" s="12">
        <v>37</v>
      </c>
      <c r="C26" s="61" t="s">
        <v>73</v>
      </c>
      <c r="D26" s="61"/>
      <c r="E26" s="15">
        <f>VLOOKUP(C26,RA!B30:D57,3,0)</f>
        <v>827401.69669999997</v>
      </c>
      <c r="F26" s="25">
        <f>VLOOKUP(C26,RA!B30:I61,8,0)</f>
        <v>94836.476999999999</v>
      </c>
      <c r="G26" s="16">
        <f t="shared" si="0"/>
        <v>732565.21970000002</v>
      </c>
      <c r="H26" s="27">
        <f>RA!J30</f>
        <v>11.461963080115099</v>
      </c>
      <c r="I26" s="20">
        <f>VLOOKUP(B26,RMS!B:D,3,FALSE)</f>
        <v>827401.65850177</v>
      </c>
      <c r="J26" s="21">
        <f>VLOOKUP(B26,RMS!B:E,4,FALSE)</f>
        <v>732565.23973665503</v>
      </c>
      <c r="K26" s="22">
        <f t="shared" si="1"/>
        <v>3.8198229973204434E-2</v>
      </c>
      <c r="L26" s="22">
        <f t="shared" si="2"/>
        <v>-2.0036655012518167E-2</v>
      </c>
      <c r="M26" s="32"/>
    </row>
    <row r="27" spans="1:13">
      <c r="A27" s="63"/>
      <c r="B27" s="12">
        <v>38</v>
      </c>
      <c r="C27" s="61" t="s">
        <v>29</v>
      </c>
      <c r="D27" s="61"/>
      <c r="E27" s="15">
        <f>VLOOKUP(C27,RA!B30:D58,3,0)</f>
        <v>674584.67350000003</v>
      </c>
      <c r="F27" s="25">
        <f>VLOOKUP(C27,RA!B31:I62,8,0)</f>
        <v>31297.587</v>
      </c>
      <c r="G27" s="16">
        <f t="shared" si="0"/>
        <v>643287.08649999998</v>
      </c>
      <c r="H27" s="27">
        <f>RA!J31</f>
        <v>4.6395342541087201</v>
      </c>
      <c r="I27" s="20">
        <f>VLOOKUP(B27,RMS!B:D,3,FALSE)</f>
        <v>674584.614341593</v>
      </c>
      <c r="J27" s="21">
        <f>VLOOKUP(B27,RMS!B:E,4,FALSE)</f>
        <v>643287.08395929204</v>
      </c>
      <c r="K27" s="22">
        <f t="shared" si="1"/>
        <v>5.9158407035283744E-2</v>
      </c>
      <c r="L27" s="22">
        <f t="shared" si="2"/>
        <v>2.5407079374417663E-3</v>
      </c>
      <c r="M27" s="32"/>
    </row>
    <row r="28" spans="1:13">
      <c r="A28" s="63"/>
      <c r="B28" s="12">
        <v>39</v>
      </c>
      <c r="C28" s="61" t="s">
        <v>30</v>
      </c>
      <c r="D28" s="61"/>
      <c r="E28" s="15">
        <f>VLOOKUP(C28,RA!B32:D59,3,0)</f>
        <v>78354.639200000005</v>
      </c>
      <c r="F28" s="25">
        <f>VLOOKUP(C28,RA!B32:I63,8,0)</f>
        <v>19772.237799999999</v>
      </c>
      <c r="G28" s="16">
        <f t="shared" si="0"/>
        <v>58582.401400000002</v>
      </c>
      <c r="H28" s="27">
        <f>RA!J32</f>
        <v>25.2342911688119</v>
      </c>
      <c r="I28" s="20">
        <f>VLOOKUP(B28,RMS!B:D,3,FALSE)</f>
        <v>78354.609462975597</v>
      </c>
      <c r="J28" s="21">
        <f>VLOOKUP(B28,RMS!B:E,4,FALSE)</f>
        <v>58582.3986090447</v>
      </c>
      <c r="K28" s="22">
        <f t="shared" si="1"/>
        <v>2.973702440795023E-2</v>
      </c>
      <c r="L28" s="22">
        <f t="shared" si="2"/>
        <v>2.7909553027711809E-3</v>
      </c>
      <c r="M28" s="32"/>
    </row>
    <row r="29" spans="1:13">
      <c r="A29" s="63"/>
      <c r="B29" s="12">
        <v>40</v>
      </c>
      <c r="C29" s="61" t="s">
        <v>31</v>
      </c>
      <c r="D29" s="61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2"/>
    </row>
    <row r="30" spans="1:13" ht="12" thickBot="1">
      <c r="A30" s="63"/>
      <c r="B30" s="12">
        <v>42</v>
      </c>
      <c r="C30" s="61" t="s">
        <v>32</v>
      </c>
      <c r="D30" s="61"/>
      <c r="E30" s="15">
        <f>VLOOKUP(C30,RA!B34:D62,3,0)</f>
        <v>152030.13529999999</v>
      </c>
      <c r="F30" s="25">
        <f>VLOOKUP(C30,RA!B34:I66,8,0)</f>
        <v>5644.5039999999999</v>
      </c>
      <c r="G30" s="16">
        <f t="shared" si="0"/>
        <v>146385.63130000001</v>
      </c>
      <c r="H30" s="27">
        <f>RA!J34</f>
        <v>0</v>
      </c>
      <c r="I30" s="20">
        <f>VLOOKUP(B30,RMS!B:D,3,FALSE)</f>
        <v>152030.13570000001</v>
      </c>
      <c r="J30" s="21">
        <f>VLOOKUP(B30,RMS!B:E,4,FALSE)</f>
        <v>146385.6293</v>
      </c>
      <c r="K30" s="22">
        <f t="shared" si="1"/>
        <v>-4.0000001899898052E-4</v>
      </c>
      <c r="L30" s="22">
        <f t="shared" si="2"/>
        <v>2.0000000076834112E-3</v>
      </c>
      <c r="M30" s="32"/>
    </row>
    <row r="31" spans="1:13" s="35" customFormat="1" ht="12" thickBot="1">
      <c r="A31" s="63"/>
      <c r="B31" s="12">
        <v>70</v>
      </c>
      <c r="C31" s="64" t="s">
        <v>69</v>
      </c>
      <c r="D31" s="65"/>
      <c r="E31" s="15">
        <f>VLOOKUP(C31,RA!B35:D63,3,0)</f>
        <v>172063.27</v>
      </c>
      <c r="F31" s="25">
        <f>VLOOKUP(C31,RA!B35:I67,8,0)</f>
        <v>-3230.8</v>
      </c>
      <c r="G31" s="16">
        <f t="shared" si="0"/>
        <v>175294.06999999998</v>
      </c>
      <c r="H31" s="27">
        <f>RA!J35</f>
        <v>3.7127533885711101</v>
      </c>
      <c r="I31" s="20">
        <f>VLOOKUP(B31,RMS!B:D,3,FALSE)</f>
        <v>172063.27</v>
      </c>
      <c r="J31" s="21">
        <f>VLOOKUP(B31,RMS!B:E,4,FALSE)</f>
        <v>175294.07</v>
      </c>
      <c r="K31" s="22">
        <f t="shared" si="1"/>
        <v>0</v>
      </c>
      <c r="L31" s="22">
        <f t="shared" si="2"/>
        <v>0</v>
      </c>
    </row>
    <row r="32" spans="1:13">
      <c r="A32" s="63"/>
      <c r="B32" s="12">
        <v>71</v>
      </c>
      <c r="C32" s="61" t="s">
        <v>36</v>
      </c>
      <c r="D32" s="61"/>
      <c r="E32" s="15">
        <f>VLOOKUP(C32,RA!B34:D63,3,0)</f>
        <v>137356.47</v>
      </c>
      <c r="F32" s="25">
        <f>VLOOKUP(C32,RA!B34:I67,8,0)</f>
        <v>-16650.04</v>
      </c>
      <c r="G32" s="16">
        <f t="shared" si="0"/>
        <v>154006.51</v>
      </c>
      <c r="H32" s="27">
        <f>RA!J35</f>
        <v>3.7127533885711101</v>
      </c>
      <c r="I32" s="20">
        <f>VLOOKUP(B32,RMS!B:D,3,FALSE)</f>
        <v>137356.47</v>
      </c>
      <c r="J32" s="21">
        <f>VLOOKUP(B32,RMS!B:E,4,FALSE)</f>
        <v>154006.51</v>
      </c>
      <c r="K32" s="22">
        <f t="shared" si="1"/>
        <v>0</v>
      </c>
      <c r="L32" s="22">
        <f t="shared" si="2"/>
        <v>0</v>
      </c>
      <c r="M32" s="32"/>
    </row>
    <row r="33" spans="1:13">
      <c r="A33" s="63"/>
      <c r="B33" s="12">
        <v>72</v>
      </c>
      <c r="C33" s="61" t="s">
        <v>37</v>
      </c>
      <c r="D33" s="61"/>
      <c r="E33" s="15">
        <f>VLOOKUP(C33,RA!B34:D64,3,0)</f>
        <v>42307.68</v>
      </c>
      <c r="F33" s="25">
        <f>VLOOKUP(C33,RA!B34:I68,8,0)</f>
        <v>-1298.3</v>
      </c>
      <c r="G33" s="16">
        <f t="shared" si="0"/>
        <v>43605.98</v>
      </c>
      <c r="H33" s="27">
        <f>RA!J34</f>
        <v>0</v>
      </c>
      <c r="I33" s="20">
        <f>VLOOKUP(B33,RMS!B:D,3,FALSE)</f>
        <v>42307.68</v>
      </c>
      <c r="J33" s="21">
        <f>VLOOKUP(B33,RMS!B:E,4,FALSE)</f>
        <v>43605.98</v>
      </c>
      <c r="K33" s="22">
        <f t="shared" si="1"/>
        <v>0</v>
      </c>
      <c r="L33" s="22">
        <f t="shared" si="2"/>
        <v>0</v>
      </c>
      <c r="M33" s="32"/>
    </row>
    <row r="34" spans="1:13">
      <c r="A34" s="63"/>
      <c r="B34" s="12">
        <v>73</v>
      </c>
      <c r="C34" s="61" t="s">
        <v>38</v>
      </c>
      <c r="D34" s="61"/>
      <c r="E34" s="15">
        <f>VLOOKUP(C34,RA!B35:D65,3,0)</f>
        <v>60472.9</v>
      </c>
      <c r="F34" s="25">
        <f>VLOOKUP(C34,RA!B35:I69,8,0)</f>
        <v>-3158.04</v>
      </c>
      <c r="G34" s="16">
        <f t="shared" si="0"/>
        <v>63630.94</v>
      </c>
      <c r="H34" s="27">
        <f>RA!J35</f>
        <v>3.7127533885711101</v>
      </c>
      <c r="I34" s="20">
        <f>VLOOKUP(B34,RMS!B:D,3,FALSE)</f>
        <v>60472.9</v>
      </c>
      <c r="J34" s="21">
        <f>VLOOKUP(B34,RMS!B:E,4,FALSE)</f>
        <v>63630.94</v>
      </c>
      <c r="K34" s="22">
        <f t="shared" si="1"/>
        <v>0</v>
      </c>
      <c r="L34" s="22">
        <f t="shared" si="2"/>
        <v>0</v>
      </c>
      <c r="M34" s="32"/>
    </row>
    <row r="35" spans="1:13" s="35" customFormat="1">
      <c r="A35" s="63"/>
      <c r="B35" s="12">
        <v>74</v>
      </c>
      <c r="C35" s="61" t="s">
        <v>71</v>
      </c>
      <c r="D35" s="61"/>
      <c r="E35" s="15">
        <f>VLOOKUP(C35,RA!B36:D66,3,0)</f>
        <v>0</v>
      </c>
      <c r="F35" s="25">
        <f>VLOOKUP(C35,RA!B36:I70,8,0)</f>
        <v>0</v>
      </c>
      <c r="G35" s="16">
        <f t="shared" si="0"/>
        <v>0</v>
      </c>
      <c r="H35" s="27">
        <f>RA!J36</f>
        <v>-1.87768139010726</v>
      </c>
      <c r="I35" s="20">
        <f>VLOOKUP(B35,RMS!B:D,3,FALSE)</f>
        <v>0</v>
      </c>
      <c r="J35" s="21">
        <f>VLOOKUP(B35,RMS!B:E,4,FALSE)</f>
        <v>0</v>
      </c>
      <c r="K35" s="22">
        <f t="shared" si="1"/>
        <v>0</v>
      </c>
      <c r="L35" s="22">
        <f t="shared" si="2"/>
        <v>0</v>
      </c>
    </row>
    <row r="36" spans="1:13" ht="11.25" customHeight="1">
      <c r="A36" s="63"/>
      <c r="B36" s="12">
        <v>75</v>
      </c>
      <c r="C36" s="61" t="s">
        <v>33</v>
      </c>
      <c r="D36" s="61"/>
      <c r="E36" s="15">
        <f>VLOOKUP(C36,RA!B8:D66,3,0)</f>
        <v>76448.717499999999</v>
      </c>
      <c r="F36" s="25">
        <f>VLOOKUP(C36,RA!B8:I70,8,0)</f>
        <v>5233.6329999999998</v>
      </c>
      <c r="G36" s="16">
        <f t="shared" si="0"/>
        <v>71215.084499999997</v>
      </c>
      <c r="H36" s="27">
        <f>RA!J36</f>
        <v>-1.87768139010726</v>
      </c>
      <c r="I36" s="20">
        <f>VLOOKUP(B36,RMS!B:D,3,FALSE)</f>
        <v>76448.717948717895</v>
      </c>
      <c r="J36" s="21">
        <f>VLOOKUP(B36,RMS!B:E,4,FALSE)</f>
        <v>71215.085470085498</v>
      </c>
      <c r="K36" s="22">
        <f t="shared" si="1"/>
        <v>-4.4871789577882737E-4</v>
      </c>
      <c r="L36" s="22">
        <f t="shared" si="2"/>
        <v>-9.7008550073951483E-4</v>
      </c>
      <c r="M36" s="32"/>
    </row>
    <row r="37" spans="1:13">
      <c r="A37" s="63"/>
      <c r="B37" s="12">
        <v>76</v>
      </c>
      <c r="C37" s="61" t="s">
        <v>34</v>
      </c>
      <c r="D37" s="61"/>
      <c r="E37" s="15">
        <f>VLOOKUP(C37,RA!B8:D67,3,0)</f>
        <v>236511.3327</v>
      </c>
      <c r="F37" s="25">
        <f>VLOOKUP(C37,RA!B8:I71,8,0)</f>
        <v>15253.862999999999</v>
      </c>
      <c r="G37" s="16">
        <f t="shared" si="0"/>
        <v>221257.46969999999</v>
      </c>
      <c r="H37" s="27">
        <f>RA!J37</f>
        <v>-12.1217733682294</v>
      </c>
      <c r="I37" s="20">
        <f>VLOOKUP(B37,RMS!B:D,3,FALSE)</f>
        <v>236511.328538462</v>
      </c>
      <c r="J37" s="21">
        <f>VLOOKUP(B37,RMS!B:E,4,FALSE)</f>
        <v>221257.468338462</v>
      </c>
      <c r="K37" s="22">
        <f t="shared" si="1"/>
        <v>4.1615380032453686E-3</v>
      </c>
      <c r="L37" s="22">
        <f t="shared" si="2"/>
        <v>1.3615379866678268E-3</v>
      </c>
      <c r="M37" s="32"/>
    </row>
    <row r="38" spans="1:13">
      <c r="A38" s="63"/>
      <c r="B38" s="12">
        <v>77</v>
      </c>
      <c r="C38" s="61" t="s">
        <v>39</v>
      </c>
      <c r="D38" s="61"/>
      <c r="E38" s="15">
        <f>VLOOKUP(C38,RA!B9:D68,3,0)</f>
        <v>107057.3</v>
      </c>
      <c r="F38" s="25">
        <f>VLOOKUP(C38,RA!B9:I72,8,0)</f>
        <v>-11670.87</v>
      </c>
      <c r="G38" s="16">
        <f t="shared" si="0"/>
        <v>118728.17</v>
      </c>
      <c r="H38" s="27">
        <f>RA!J38</f>
        <v>-3.06870998362472</v>
      </c>
      <c r="I38" s="20">
        <f>VLOOKUP(B38,RMS!B:D,3,FALSE)</f>
        <v>107057.3</v>
      </c>
      <c r="J38" s="21">
        <f>VLOOKUP(B38,RMS!B:E,4,FALSE)</f>
        <v>118728.17</v>
      </c>
      <c r="K38" s="22">
        <f t="shared" si="1"/>
        <v>0</v>
      </c>
      <c r="L38" s="22">
        <f t="shared" si="2"/>
        <v>0</v>
      </c>
      <c r="M38" s="32"/>
    </row>
    <row r="39" spans="1:13">
      <c r="A39" s="63"/>
      <c r="B39" s="12">
        <v>78</v>
      </c>
      <c r="C39" s="61" t="s">
        <v>40</v>
      </c>
      <c r="D39" s="61"/>
      <c r="E39" s="15">
        <f>VLOOKUP(C39,RA!B10:D69,3,0)</f>
        <v>30283.79</v>
      </c>
      <c r="F39" s="25">
        <f>VLOOKUP(C39,RA!B10:I73,8,0)</f>
        <v>4224.63</v>
      </c>
      <c r="G39" s="16">
        <f t="shared" si="0"/>
        <v>26059.16</v>
      </c>
      <c r="H39" s="27">
        <f>RA!J39</f>
        <v>-5.2222400447142396</v>
      </c>
      <c r="I39" s="20">
        <f>VLOOKUP(B39,RMS!B:D,3,FALSE)</f>
        <v>30283.79</v>
      </c>
      <c r="J39" s="21">
        <f>VLOOKUP(B39,RMS!B:E,4,FALSE)</f>
        <v>26059.16</v>
      </c>
      <c r="K39" s="22">
        <f t="shared" si="1"/>
        <v>0</v>
      </c>
      <c r="L39" s="22">
        <f t="shared" si="2"/>
        <v>0</v>
      </c>
      <c r="M39" s="32"/>
    </row>
    <row r="40" spans="1:13">
      <c r="A40" s="63"/>
      <c r="B40" s="12">
        <v>99</v>
      </c>
      <c r="C40" s="61" t="s">
        <v>35</v>
      </c>
      <c r="D40" s="61"/>
      <c r="E40" s="15">
        <f>VLOOKUP(C40,RA!B8:D70,3,0)</f>
        <v>18549.6937</v>
      </c>
      <c r="F40" s="25">
        <f>VLOOKUP(C40,RA!B8:I74,8,0)</f>
        <v>2597.3465999999999</v>
      </c>
      <c r="G40" s="16">
        <f t="shared" si="0"/>
        <v>15952.347099999999</v>
      </c>
      <c r="H40" s="27">
        <f>RA!J40</f>
        <v>0</v>
      </c>
      <c r="I40" s="20">
        <f>VLOOKUP(B40,RMS!B:D,3,FALSE)</f>
        <v>18549.693669162702</v>
      </c>
      <c r="J40" s="21">
        <f>VLOOKUP(B40,RMS!B:E,4,FALSE)</f>
        <v>15952.347099311701</v>
      </c>
      <c r="K40" s="22">
        <f t="shared" si="1"/>
        <v>3.0837298254482448E-5</v>
      </c>
      <c r="L40" s="22">
        <f t="shared" si="2"/>
        <v>6.8829831434413791E-7</v>
      </c>
      <c r="M40" s="32"/>
    </row>
  </sheetData>
  <mergeCells count="40"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W45"/>
  <sheetViews>
    <sheetView workbookViewId="0">
      <selection sqref="A1:XFD1048576"/>
    </sheetView>
  </sheetViews>
  <sheetFormatPr defaultRowHeight="11.25"/>
  <cols>
    <col min="1" max="1" width="8.5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6" width="9.25" style="36" bestFit="1" customWidth="1"/>
    <col min="17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39" t="s">
        <v>46</v>
      </c>
      <c r="W1" s="68"/>
    </row>
    <row r="2" spans="1:23" ht="12.7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39"/>
      <c r="W2" s="68"/>
    </row>
    <row r="3" spans="1:23" ht="23.25" thickBo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40" t="s">
        <v>47</v>
      </c>
      <c r="W3" s="68"/>
    </row>
    <row r="4" spans="1:23" ht="12.75" thickTop="1" thickBot="1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W4" s="68"/>
    </row>
    <row r="5" spans="1:23" ht="12.75" thickTop="1" thickBot="1">
      <c r="A5" s="41"/>
      <c r="B5" s="42"/>
      <c r="C5" s="43"/>
      <c r="D5" s="44" t="s">
        <v>0</v>
      </c>
      <c r="E5" s="44" t="s">
        <v>59</v>
      </c>
      <c r="F5" s="44" t="s">
        <v>60</v>
      </c>
      <c r="G5" s="44" t="s">
        <v>48</v>
      </c>
      <c r="H5" s="44" t="s">
        <v>49</v>
      </c>
      <c r="I5" s="44" t="s">
        <v>1</v>
      </c>
      <c r="J5" s="44" t="s">
        <v>2</v>
      </c>
      <c r="K5" s="44" t="s">
        <v>50</v>
      </c>
      <c r="L5" s="44" t="s">
        <v>51</v>
      </c>
      <c r="M5" s="44" t="s">
        <v>52</v>
      </c>
      <c r="N5" s="44" t="s">
        <v>53</v>
      </c>
      <c r="O5" s="44" t="s">
        <v>54</v>
      </c>
      <c r="P5" s="44" t="s">
        <v>61</v>
      </c>
      <c r="Q5" s="44" t="s">
        <v>62</v>
      </c>
      <c r="R5" s="44" t="s">
        <v>55</v>
      </c>
      <c r="S5" s="44" t="s">
        <v>56</v>
      </c>
      <c r="T5" s="44" t="s">
        <v>57</v>
      </c>
      <c r="U5" s="45" t="s">
        <v>58</v>
      </c>
    </row>
    <row r="6" spans="1:23" ht="12" thickBot="1">
      <c r="A6" s="46" t="s">
        <v>3</v>
      </c>
      <c r="B6" s="69" t="s">
        <v>4</v>
      </c>
      <c r="C6" s="70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3" ht="12" thickBot="1">
      <c r="A7" s="71" t="s">
        <v>5</v>
      </c>
      <c r="B7" s="72"/>
      <c r="C7" s="73"/>
      <c r="D7" s="48">
        <v>12540585.6231</v>
      </c>
      <c r="E7" s="48">
        <v>14294945.7459</v>
      </c>
      <c r="F7" s="49">
        <v>87.727409715401095</v>
      </c>
      <c r="G7" s="48">
        <v>22639123.215799998</v>
      </c>
      <c r="H7" s="49">
        <v>-44.606575512836798</v>
      </c>
      <c r="I7" s="48">
        <v>1414420.2997999999</v>
      </c>
      <c r="J7" s="49">
        <v>11.2787420165978</v>
      </c>
      <c r="K7" s="48">
        <v>1400745.2290000001</v>
      </c>
      <c r="L7" s="49">
        <v>6.1872768465803896</v>
      </c>
      <c r="M7" s="49">
        <v>9.7627109604809994E-3</v>
      </c>
      <c r="N7" s="48">
        <v>517994272.02490002</v>
      </c>
      <c r="O7" s="48">
        <v>6530966180.4779997</v>
      </c>
      <c r="P7" s="48">
        <v>735990</v>
      </c>
      <c r="Q7" s="48">
        <v>1115564</v>
      </c>
      <c r="R7" s="49">
        <v>-34.025300206890897</v>
      </c>
      <c r="S7" s="48">
        <v>17.039070670933</v>
      </c>
      <c r="T7" s="48">
        <v>18.310158376928602</v>
      </c>
      <c r="U7" s="50">
        <v>-7.4598417398664099</v>
      </c>
    </row>
    <row r="8" spans="1:23" ht="12" thickBot="1">
      <c r="A8" s="74">
        <v>42303</v>
      </c>
      <c r="B8" s="64" t="s">
        <v>6</v>
      </c>
      <c r="C8" s="65"/>
      <c r="D8" s="51">
        <v>456252.89350000001</v>
      </c>
      <c r="E8" s="51">
        <v>537786.27590000001</v>
      </c>
      <c r="F8" s="52">
        <v>84.839073428649399</v>
      </c>
      <c r="G8" s="51">
        <v>746990.09829999995</v>
      </c>
      <c r="H8" s="52">
        <v>-38.921159124017798</v>
      </c>
      <c r="I8" s="51">
        <v>116135.463</v>
      </c>
      <c r="J8" s="52">
        <v>25.454186626435099</v>
      </c>
      <c r="K8" s="51">
        <v>112200.8164</v>
      </c>
      <c r="L8" s="52">
        <v>15.020388711356</v>
      </c>
      <c r="M8" s="52">
        <v>3.5067896350886002E-2</v>
      </c>
      <c r="N8" s="51">
        <v>17425419.886799999</v>
      </c>
      <c r="O8" s="51">
        <v>233382764.65090001</v>
      </c>
      <c r="P8" s="51">
        <v>18471</v>
      </c>
      <c r="Q8" s="51">
        <v>29861</v>
      </c>
      <c r="R8" s="52">
        <v>-38.143397742875301</v>
      </c>
      <c r="S8" s="51">
        <v>24.701039115370001</v>
      </c>
      <c r="T8" s="51">
        <v>23.159474166973599</v>
      </c>
      <c r="U8" s="53">
        <v>6.2408910863882303</v>
      </c>
    </row>
    <row r="9" spans="1:23" ht="12" thickBot="1">
      <c r="A9" s="75"/>
      <c r="B9" s="64" t="s">
        <v>7</v>
      </c>
      <c r="C9" s="65"/>
      <c r="D9" s="51">
        <v>52956.955000000002</v>
      </c>
      <c r="E9" s="51">
        <v>71316.829100000003</v>
      </c>
      <c r="F9" s="52">
        <v>74.255902384196204</v>
      </c>
      <c r="G9" s="51">
        <v>123801.3011</v>
      </c>
      <c r="H9" s="52">
        <v>-57.2242338897358</v>
      </c>
      <c r="I9" s="51">
        <v>11841.5969</v>
      </c>
      <c r="J9" s="52">
        <v>22.360796424190202</v>
      </c>
      <c r="K9" s="51">
        <v>27538.746200000001</v>
      </c>
      <c r="L9" s="52">
        <v>22.244310807166499</v>
      </c>
      <c r="M9" s="52">
        <v>-0.570002322763699</v>
      </c>
      <c r="N9" s="51">
        <v>2787624.4407000002</v>
      </c>
      <c r="O9" s="51">
        <v>38304249.279399998</v>
      </c>
      <c r="P9" s="51">
        <v>3258</v>
      </c>
      <c r="Q9" s="51">
        <v>6934</v>
      </c>
      <c r="R9" s="52">
        <v>-53.014133256417701</v>
      </c>
      <c r="S9" s="51">
        <v>16.254436771025201</v>
      </c>
      <c r="T9" s="51">
        <v>31.328098528987599</v>
      </c>
      <c r="U9" s="53">
        <v>-92.735675620778395</v>
      </c>
    </row>
    <row r="10" spans="1:23" ht="12" thickBot="1">
      <c r="A10" s="75"/>
      <c r="B10" s="64" t="s">
        <v>8</v>
      </c>
      <c r="C10" s="65"/>
      <c r="D10" s="51">
        <v>77223.801300000006</v>
      </c>
      <c r="E10" s="51">
        <v>87650.546199999997</v>
      </c>
      <c r="F10" s="52">
        <v>88.104187193302394</v>
      </c>
      <c r="G10" s="51">
        <v>162815.52789999999</v>
      </c>
      <c r="H10" s="52">
        <v>-52.569756523818597</v>
      </c>
      <c r="I10" s="51">
        <v>21920.6927</v>
      </c>
      <c r="J10" s="52">
        <v>28.385928083029999</v>
      </c>
      <c r="K10" s="51">
        <v>39406.819499999998</v>
      </c>
      <c r="L10" s="52">
        <v>24.203354562227801</v>
      </c>
      <c r="M10" s="52">
        <v>-0.44373352180832598</v>
      </c>
      <c r="N10" s="51">
        <v>3624957.2560000001</v>
      </c>
      <c r="O10" s="51">
        <v>58643305.014300004</v>
      </c>
      <c r="P10" s="51">
        <v>66958</v>
      </c>
      <c r="Q10" s="51">
        <v>104636</v>
      </c>
      <c r="R10" s="52">
        <v>-36.008639473986001</v>
      </c>
      <c r="S10" s="51">
        <v>1.15331702410466</v>
      </c>
      <c r="T10" s="51">
        <v>1.5138403818953301</v>
      </c>
      <c r="U10" s="53">
        <v>-31.259692717234401</v>
      </c>
    </row>
    <row r="11" spans="1:23" ht="12" thickBot="1">
      <c r="A11" s="75"/>
      <c r="B11" s="64" t="s">
        <v>9</v>
      </c>
      <c r="C11" s="65"/>
      <c r="D11" s="51">
        <v>39281.355300000003</v>
      </c>
      <c r="E11" s="51">
        <v>46281.279199999997</v>
      </c>
      <c r="F11" s="52">
        <v>84.875258374448805</v>
      </c>
      <c r="G11" s="51">
        <v>50903.440199999997</v>
      </c>
      <c r="H11" s="52">
        <v>-22.8316295604712</v>
      </c>
      <c r="I11" s="51">
        <v>8553.5920999999998</v>
      </c>
      <c r="J11" s="52">
        <v>21.775195979554201</v>
      </c>
      <c r="K11" s="51">
        <v>11067.5713</v>
      </c>
      <c r="L11" s="52">
        <v>21.742285504703499</v>
      </c>
      <c r="M11" s="52">
        <v>-0.22714822718151401</v>
      </c>
      <c r="N11" s="51">
        <v>1261643.298</v>
      </c>
      <c r="O11" s="51">
        <v>19156770.8684</v>
      </c>
      <c r="P11" s="51">
        <v>1844</v>
      </c>
      <c r="Q11" s="51">
        <v>2643</v>
      </c>
      <c r="R11" s="52">
        <v>-30.230798335225099</v>
      </c>
      <c r="S11" s="51">
        <v>21.3022534164859</v>
      </c>
      <c r="T11" s="51">
        <v>18.605210669693498</v>
      </c>
      <c r="U11" s="53">
        <v>12.6608330774298</v>
      </c>
    </row>
    <row r="12" spans="1:23" ht="12" thickBot="1">
      <c r="A12" s="75"/>
      <c r="B12" s="64" t="s">
        <v>10</v>
      </c>
      <c r="C12" s="65"/>
      <c r="D12" s="51">
        <v>149747.01949999999</v>
      </c>
      <c r="E12" s="51">
        <v>244865.25930000001</v>
      </c>
      <c r="F12" s="52">
        <v>61.154865303507798</v>
      </c>
      <c r="G12" s="51">
        <v>461629.64059999998</v>
      </c>
      <c r="H12" s="52">
        <v>-67.561220872782897</v>
      </c>
      <c r="I12" s="51">
        <v>25769.0825</v>
      </c>
      <c r="J12" s="52">
        <v>17.2084109493745</v>
      </c>
      <c r="K12" s="51">
        <v>29723.833200000001</v>
      </c>
      <c r="L12" s="52">
        <v>6.4388918270860298</v>
      </c>
      <c r="M12" s="52">
        <v>-0.13304982144765901</v>
      </c>
      <c r="N12" s="51">
        <v>5460119.8104999997</v>
      </c>
      <c r="O12" s="51">
        <v>69550624.501399994</v>
      </c>
      <c r="P12" s="51">
        <v>1296</v>
      </c>
      <c r="Q12" s="51">
        <v>1778</v>
      </c>
      <c r="R12" s="52">
        <v>-27.109111361079901</v>
      </c>
      <c r="S12" s="51">
        <v>115.545539737654</v>
      </c>
      <c r="T12" s="51">
        <v>105.545425928009</v>
      </c>
      <c r="U12" s="53">
        <v>8.6546947916384696</v>
      </c>
    </row>
    <row r="13" spans="1:23" ht="12" thickBot="1">
      <c r="A13" s="75"/>
      <c r="B13" s="64" t="s">
        <v>11</v>
      </c>
      <c r="C13" s="65"/>
      <c r="D13" s="51">
        <v>201677.24129999999</v>
      </c>
      <c r="E13" s="51">
        <v>211892.60769999999</v>
      </c>
      <c r="F13" s="52">
        <v>95.178988776020404</v>
      </c>
      <c r="G13" s="51">
        <v>276935.46260000003</v>
      </c>
      <c r="H13" s="52">
        <v>-27.175364467028</v>
      </c>
      <c r="I13" s="51">
        <v>55549.152600000001</v>
      </c>
      <c r="J13" s="52">
        <v>27.543590065955598</v>
      </c>
      <c r="K13" s="51">
        <v>74297.366899999994</v>
      </c>
      <c r="L13" s="52">
        <v>26.828404785166001</v>
      </c>
      <c r="M13" s="52">
        <v>-0.25234022526308397</v>
      </c>
      <c r="N13" s="51">
        <v>6879842.3678000001</v>
      </c>
      <c r="O13" s="51">
        <v>105936063.0306</v>
      </c>
      <c r="P13" s="51">
        <v>6964</v>
      </c>
      <c r="Q13" s="51">
        <v>9509</v>
      </c>
      <c r="R13" s="52">
        <v>-26.764118203806898</v>
      </c>
      <c r="S13" s="51">
        <v>28.959971467547401</v>
      </c>
      <c r="T13" s="51">
        <v>27.594474939531001</v>
      </c>
      <c r="U13" s="53">
        <v>4.7151169660045804</v>
      </c>
    </row>
    <row r="14" spans="1:23" ht="12" thickBot="1">
      <c r="A14" s="75"/>
      <c r="B14" s="64" t="s">
        <v>12</v>
      </c>
      <c r="C14" s="65"/>
      <c r="D14" s="51">
        <v>99136.3033</v>
      </c>
      <c r="E14" s="51">
        <v>105758.5422</v>
      </c>
      <c r="F14" s="52">
        <v>93.738341355465494</v>
      </c>
      <c r="G14" s="51">
        <v>149547.92050000001</v>
      </c>
      <c r="H14" s="52">
        <v>-33.709340144251598</v>
      </c>
      <c r="I14" s="51">
        <v>19916.489699999998</v>
      </c>
      <c r="J14" s="52">
        <v>20.090006422500899</v>
      </c>
      <c r="K14" s="51">
        <v>26192.3099</v>
      </c>
      <c r="L14" s="52">
        <v>17.514325717421102</v>
      </c>
      <c r="M14" s="52">
        <v>-0.23960544999507699</v>
      </c>
      <c r="N14" s="51">
        <v>3803007.9301999998</v>
      </c>
      <c r="O14" s="51">
        <v>54638262.728399999</v>
      </c>
      <c r="P14" s="51">
        <v>1697</v>
      </c>
      <c r="Q14" s="51">
        <v>2195</v>
      </c>
      <c r="R14" s="52">
        <v>-22.687927107061501</v>
      </c>
      <c r="S14" s="51">
        <v>58.418564113140803</v>
      </c>
      <c r="T14" s="51">
        <v>56.350798997722102</v>
      </c>
      <c r="U14" s="53">
        <v>3.5395685375183898</v>
      </c>
    </row>
    <row r="15" spans="1:23" ht="12" thickBot="1">
      <c r="A15" s="75"/>
      <c r="B15" s="64" t="s">
        <v>13</v>
      </c>
      <c r="C15" s="65"/>
      <c r="D15" s="51">
        <v>51441.165500000003</v>
      </c>
      <c r="E15" s="51">
        <v>69172.663</v>
      </c>
      <c r="F15" s="52">
        <v>74.366322285438102</v>
      </c>
      <c r="G15" s="51">
        <v>93611.518299999996</v>
      </c>
      <c r="H15" s="52">
        <v>-45.048252144415898</v>
      </c>
      <c r="I15" s="51">
        <v>10469.3986</v>
      </c>
      <c r="J15" s="52">
        <v>20.352180006496901</v>
      </c>
      <c r="K15" s="51">
        <v>16120.213900000001</v>
      </c>
      <c r="L15" s="52">
        <v>17.220331635193698</v>
      </c>
      <c r="M15" s="52">
        <v>-0.35054220341331799</v>
      </c>
      <c r="N15" s="51">
        <v>2371343.8188999998</v>
      </c>
      <c r="O15" s="51">
        <v>41626364.2117</v>
      </c>
      <c r="P15" s="51">
        <v>1438</v>
      </c>
      <c r="Q15" s="51">
        <v>2004</v>
      </c>
      <c r="R15" s="52">
        <v>-28.2435129740519</v>
      </c>
      <c r="S15" s="51">
        <v>35.772715924895699</v>
      </c>
      <c r="T15" s="51">
        <v>36.288895858283396</v>
      </c>
      <c r="U15" s="53">
        <v>-1.44294309235972</v>
      </c>
    </row>
    <row r="16" spans="1:23" ht="12" thickBot="1">
      <c r="A16" s="75"/>
      <c r="B16" s="64" t="s">
        <v>14</v>
      </c>
      <c r="C16" s="65"/>
      <c r="D16" s="51">
        <v>634582.94759999996</v>
      </c>
      <c r="E16" s="51">
        <v>701029.83970000001</v>
      </c>
      <c r="F16" s="52">
        <v>90.521531561561602</v>
      </c>
      <c r="G16" s="51">
        <v>1172604.8470000001</v>
      </c>
      <c r="H16" s="52">
        <v>-45.882626255253797</v>
      </c>
      <c r="I16" s="51">
        <v>12367.2282</v>
      </c>
      <c r="J16" s="52">
        <v>1.9488749653253401</v>
      </c>
      <c r="K16" s="51">
        <v>61310.664499999999</v>
      </c>
      <c r="L16" s="52">
        <v>5.2285869921873198</v>
      </c>
      <c r="M16" s="52">
        <v>-0.79828585612540504</v>
      </c>
      <c r="N16" s="51">
        <v>25679269.557799999</v>
      </c>
      <c r="O16" s="51">
        <v>329160670.15979999</v>
      </c>
      <c r="P16" s="51">
        <v>31579</v>
      </c>
      <c r="Q16" s="51">
        <v>61489</v>
      </c>
      <c r="R16" s="52">
        <v>-48.6428466880255</v>
      </c>
      <c r="S16" s="51">
        <v>20.095093182178001</v>
      </c>
      <c r="T16" s="51">
        <v>22.722853515262901</v>
      </c>
      <c r="U16" s="53">
        <v>-13.0766267628725</v>
      </c>
    </row>
    <row r="17" spans="1:21" ht="12" thickBot="1">
      <c r="A17" s="75"/>
      <c r="B17" s="64" t="s">
        <v>15</v>
      </c>
      <c r="C17" s="65"/>
      <c r="D17" s="51">
        <v>324159.44429999997</v>
      </c>
      <c r="E17" s="51">
        <v>583064.79539999994</v>
      </c>
      <c r="F17" s="52">
        <v>55.595784011898203</v>
      </c>
      <c r="G17" s="51">
        <v>414459.98700000002</v>
      </c>
      <c r="H17" s="52">
        <v>-21.787517621091901</v>
      </c>
      <c r="I17" s="51">
        <v>32038.328300000001</v>
      </c>
      <c r="J17" s="52">
        <v>9.8835091382836495</v>
      </c>
      <c r="K17" s="51">
        <v>46585.8292</v>
      </c>
      <c r="L17" s="52">
        <v>11.240127071663499</v>
      </c>
      <c r="M17" s="52">
        <v>-0.312273091406088</v>
      </c>
      <c r="N17" s="51">
        <v>18662466.042599998</v>
      </c>
      <c r="O17" s="51">
        <v>318669253.09509999</v>
      </c>
      <c r="P17" s="51">
        <v>8391</v>
      </c>
      <c r="Q17" s="51">
        <v>13083</v>
      </c>
      <c r="R17" s="52">
        <v>-35.863334097684003</v>
      </c>
      <c r="S17" s="51">
        <v>38.631801251340697</v>
      </c>
      <c r="T17" s="51">
        <v>35.532719261637197</v>
      </c>
      <c r="U17" s="53">
        <v>8.0221006769543894</v>
      </c>
    </row>
    <row r="18" spans="1:21" ht="12" thickBot="1">
      <c r="A18" s="75"/>
      <c r="B18" s="64" t="s">
        <v>16</v>
      </c>
      <c r="C18" s="65"/>
      <c r="D18" s="51">
        <v>1032564.3454</v>
      </c>
      <c r="E18" s="51">
        <v>1170982.527</v>
      </c>
      <c r="F18" s="52">
        <v>88.179312807115906</v>
      </c>
      <c r="G18" s="51">
        <v>2885201.3519000001</v>
      </c>
      <c r="H18" s="52">
        <v>-64.2117058928999</v>
      </c>
      <c r="I18" s="51">
        <v>157957.2844</v>
      </c>
      <c r="J18" s="52">
        <v>15.2975729893917</v>
      </c>
      <c r="K18" s="51">
        <v>-24339.888900000002</v>
      </c>
      <c r="L18" s="52">
        <v>-0.84361144791407305</v>
      </c>
      <c r="M18" s="52">
        <v>-7.4896468939921901</v>
      </c>
      <c r="N18" s="51">
        <v>43541991.937200002</v>
      </c>
      <c r="O18" s="51">
        <v>677073887.18980002</v>
      </c>
      <c r="P18" s="51">
        <v>51999</v>
      </c>
      <c r="Q18" s="51">
        <v>93824</v>
      </c>
      <c r="R18" s="52">
        <v>-44.5781463165075</v>
      </c>
      <c r="S18" s="51">
        <v>19.857388515163802</v>
      </c>
      <c r="T18" s="51">
        <v>20.022670051372799</v>
      </c>
      <c r="U18" s="53">
        <v>-0.83234276291069897</v>
      </c>
    </row>
    <row r="19" spans="1:21" ht="12" thickBot="1">
      <c r="A19" s="75"/>
      <c r="B19" s="64" t="s">
        <v>17</v>
      </c>
      <c r="C19" s="65"/>
      <c r="D19" s="51">
        <v>381965.03370000003</v>
      </c>
      <c r="E19" s="51">
        <v>491875.95179999998</v>
      </c>
      <c r="F19" s="52">
        <v>77.654748580859604</v>
      </c>
      <c r="G19" s="51">
        <v>888018.87690000003</v>
      </c>
      <c r="H19" s="52">
        <v>-56.986833992379999</v>
      </c>
      <c r="I19" s="51">
        <v>40631.337399999997</v>
      </c>
      <c r="J19" s="52">
        <v>10.637449456149</v>
      </c>
      <c r="K19" s="51">
        <v>10898.4877</v>
      </c>
      <c r="L19" s="52">
        <v>1.22728108416408</v>
      </c>
      <c r="M19" s="52">
        <v>2.72816288997601</v>
      </c>
      <c r="N19" s="51">
        <v>16450940.487600001</v>
      </c>
      <c r="O19" s="51">
        <v>210722262.47589999</v>
      </c>
      <c r="P19" s="51">
        <v>9103</v>
      </c>
      <c r="Q19" s="51">
        <v>15602</v>
      </c>
      <c r="R19" s="52">
        <v>-41.654916036405602</v>
      </c>
      <c r="S19" s="51">
        <v>41.960346446226502</v>
      </c>
      <c r="T19" s="51">
        <v>38.332113184207202</v>
      </c>
      <c r="U19" s="53">
        <v>8.6468143600031002</v>
      </c>
    </row>
    <row r="20" spans="1:21" ht="12" thickBot="1">
      <c r="A20" s="75"/>
      <c r="B20" s="64" t="s">
        <v>18</v>
      </c>
      <c r="C20" s="65"/>
      <c r="D20" s="51">
        <v>845694.50809999998</v>
      </c>
      <c r="E20" s="51">
        <v>910384.99699999997</v>
      </c>
      <c r="F20" s="52">
        <v>92.894161358856394</v>
      </c>
      <c r="G20" s="51">
        <v>1159269.3492999999</v>
      </c>
      <c r="H20" s="52">
        <v>-27.0493515065628</v>
      </c>
      <c r="I20" s="51">
        <v>70125.904500000004</v>
      </c>
      <c r="J20" s="52">
        <v>8.2921083001413898</v>
      </c>
      <c r="K20" s="51">
        <v>89170.059699999998</v>
      </c>
      <c r="L20" s="52">
        <v>7.6919190310554999</v>
      </c>
      <c r="M20" s="52">
        <v>-0.21357118369182801</v>
      </c>
      <c r="N20" s="51">
        <v>31749530.786600001</v>
      </c>
      <c r="O20" s="51">
        <v>355589497.2755</v>
      </c>
      <c r="P20" s="51">
        <v>33739</v>
      </c>
      <c r="Q20" s="51">
        <v>46709</v>
      </c>
      <c r="R20" s="52">
        <v>-27.767667901260999</v>
      </c>
      <c r="S20" s="51">
        <v>25.065784643883902</v>
      </c>
      <c r="T20" s="51">
        <v>25.760467498769</v>
      </c>
      <c r="U20" s="53">
        <v>-2.77143869523568</v>
      </c>
    </row>
    <row r="21" spans="1:21" ht="12" thickBot="1">
      <c r="A21" s="75"/>
      <c r="B21" s="64" t="s">
        <v>19</v>
      </c>
      <c r="C21" s="65"/>
      <c r="D21" s="51">
        <v>251525.4768</v>
      </c>
      <c r="E21" s="51">
        <v>304724.35710000002</v>
      </c>
      <c r="F21" s="52">
        <v>82.541966514825702</v>
      </c>
      <c r="G21" s="51">
        <v>409101.43689999997</v>
      </c>
      <c r="H21" s="52">
        <v>-38.5175767883009</v>
      </c>
      <c r="I21" s="51">
        <v>34493.236100000002</v>
      </c>
      <c r="J21" s="52">
        <v>13.713615232474901</v>
      </c>
      <c r="K21" s="51">
        <v>32747.019700000001</v>
      </c>
      <c r="L21" s="52">
        <v>8.0046210417013608</v>
      </c>
      <c r="M21" s="52">
        <v>5.3324437338033E-2</v>
      </c>
      <c r="N21" s="51">
        <v>9664139.6231999993</v>
      </c>
      <c r="O21" s="51">
        <v>128634347.2176</v>
      </c>
      <c r="P21" s="51">
        <v>22955</v>
      </c>
      <c r="Q21" s="51">
        <v>33390</v>
      </c>
      <c r="R21" s="52">
        <v>-31.251871817909599</v>
      </c>
      <c r="S21" s="51">
        <v>10.9573285471575</v>
      </c>
      <c r="T21" s="51">
        <v>10.922471623240501</v>
      </c>
      <c r="U21" s="53">
        <v>0.31811516618284602</v>
      </c>
    </row>
    <row r="22" spans="1:21" ht="12" thickBot="1">
      <c r="A22" s="75"/>
      <c r="B22" s="64" t="s">
        <v>20</v>
      </c>
      <c r="C22" s="65"/>
      <c r="D22" s="51">
        <v>928715.15520000004</v>
      </c>
      <c r="E22" s="51">
        <v>981891.77800000005</v>
      </c>
      <c r="F22" s="52">
        <v>94.584268450815003</v>
      </c>
      <c r="G22" s="51">
        <v>1429126.9889</v>
      </c>
      <c r="H22" s="52">
        <v>-35.015211215426497</v>
      </c>
      <c r="I22" s="51">
        <v>101899.0588</v>
      </c>
      <c r="J22" s="52">
        <v>10.972046512803599</v>
      </c>
      <c r="K22" s="51">
        <v>120739.4584</v>
      </c>
      <c r="L22" s="52">
        <v>8.4484765411178202</v>
      </c>
      <c r="M22" s="52">
        <v>-0.15604177664590199</v>
      </c>
      <c r="N22" s="51">
        <v>32657147.275199998</v>
      </c>
      <c r="O22" s="51">
        <v>431315428.28070003</v>
      </c>
      <c r="P22" s="51">
        <v>56770</v>
      </c>
      <c r="Q22" s="51">
        <v>91199</v>
      </c>
      <c r="R22" s="52">
        <v>-37.751510433228397</v>
      </c>
      <c r="S22" s="51">
        <v>16.359259383477202</v>
      </c>
      <c r="T22" s="51">
        <v>16.416033458700198</v>
      </c>
      <c r="U22" s="53">
        <v>-0.34704551038758902</v>
      </c>
    </row>
    <row r="23" spans="1:21" ht="12" thickBot="1">
      <c r="A23" s="75"/>
      <c r="B23" s="64" t="s">
        <v>21</v>
      </c>
      <c r="C23" s="65"/>
      <c r="D23" s="51">
        <v>1970328.966</v>
      </c>
      <c r="E23" s="51">
        <v>2489497.2411000002</v>
      </c>
      <c r="F23" s="52">
        <v>79.145657744508995</v>
      </c>
      <c r="G23" s="51">
        <v>3575079.8363999999</v>
      </c>
      <c r="H23" s="52">
        <v>-44.887133821770497</v>
      </c>
      <c r="I23" s="51">
        <v>257072.3009</v>
      </c>
      <c r="J23" s="52">
        <v>13.0471766560833</v>
      </c>
      <c r="K23" s="51">
        <v>242589.01819999999</v>
      </c>
      <c r="L23" s="52">
        <v>6.7855552687259699</v>
      </c>
      <c r="M23" s="52">
        <v>5.970296103041E-2</v>
      </c>
      <c r="N23" s="51">
        <v>80406687.003199995</v>
      </c>
      <c r="O23" s="51">
        <v>946196788.2852</v>
      </c>
      <c r="P23" s="51">
        <v>63778</v>
      </c>
      <c r="Q23" s="51">
        <v>98763</v>
      </c>
      <c r="R23" s="52">
        <v>-35.4231847959256</v>
      </c>
      <c r="S23" s="51">
        <v>30.893552102605899</v>
      </c>
      <c r="T23" s="51">
        <v>31.1002065783745</v>
      </c>
      <c r="U23" s="53">
        <v>-0.66892429553657196</v>
      </c>
    </row>
    <row r="24" spans="1:21" ht="12" thickBot="1">
      <c r="A24" s="75"/>
      <c r="B24" s="64" t="s">
        <v>22</v>
      </c>
      <c r="C24" s="65"/>
      <c r="D24" s="51">
        <v>194378.1422</v>
      </c>
      <c r="E24" s="51">
        <v>223509.7788</v>
      </c>
      <c r="F24" s="52">
        <v>86.966280958083999</v>
      </c>
      <c r="G24" s="51">
        <v>308833.87030000001</v>
      </c>
      <c r="H24" s="52">
        <v>-37.060613846796699</v>
      </c>
      <c r="I24" s="51">
        <v>30404.614600000001</v>
      </c>
      <c r="J24" s="52">
        <v>15.641992590255301</v>
      </c>
      <c r="K24" s="51">
        <v>51356.052900000002</v>
      </c>
      <c r="L24" s="52">
        <v>16.629022215119399</v>
      </c>
      <c r="M24" s="52">
        <v>-0.40796434143403598</v>
      </c>
      <c r="N24" s="51">
        <v>6983607.8787000002</v>
      </c>
      <c r="O24" s="51">
        <v>87931860.013400003</v>
      </c>
      <c r="P24" s="51">
        <v>19001</v>
      </c>
      <c r="Q24" s="51">
        <v>26935</v>
      </c>
      <c r="R24" s="52">
        <v>-29.456098013736799</v>
      </c>
      <c r="S24" s="51">
        <v>10.229890121572501</v>
      </c>
      <c r="T24" s="51">
        <v>10.946366107295299</v>
      </c>
      <c r="U24" s="53">
        <v>-7.0037505506721498</v>
      </c>
    </row>
    <row r="25" spans="1:21" ht="12" thickBot="1">
      <c r="A25" s="75"/>
      <c r="B25" s="64" t="s">
        <v>23</v>
      </c>
      <c r="C25" s="65"/>
      <c r="D25" s="51">
        <v>218575.19390000001</v>
      </c>
      <c r="E25" s="51">
        <v>234104.27720000001</v>
      </c>
      <c r="F25" s="52">
        <v>93.366595653127206</v>
      </c>
      <c r="G25" s="51">
        <v>325130.97710000002</v>
      </c>
      <c r="H25" s="52">
        <v>-32.773187024633103</v>
      </c>
      <c r="I25" s="51">
        <v>17087.888900000002</v>
      </c>
      <c r="J25" s="52">
        <v>7.81785370750619</v>
      </c>
      <c r="K25" s="51">
        <v>22270.181400000001</v>
      </c>
      <c r="L25" s="52">
        <v>6.8496030733947597</v>
      </c>
      <c r="M25" s="52">
        <v>-0.23270095590689699</v>
      </c>
      <c r="N25" s="51">
        <v>8362195.3964999998</v>
      </c>
      <c r="O25" s="51">
        <v>96854417.497700006</v>
      </c>
      <c r="P25" s="51">
        <v>15967</v>
      </c>
      <c r="Q25" s="51">
        <v>23155</v>
      </c>
      <c r="R25" s="52">
        <v>-31.042971280501</v>
      </c>
      <c r="S25" s="51">
        <v>13.689183559842199</v>
      </c>
      <c r="T25" s="51">
        <v>15.545481299935201</v>
      </c>
      <c r="U25" s="53">
        <v>-13.5603247043788</v>
      </c>
    </row>
    <row r="26" spans="1:21" ht="12" thickBot="1">
      <c r="A26" s="75"/>
      <c r="B26" s="64" t="s">
        <v>24</v>
      </c>
      <c r="C26" s="65"/>
      <c r="D26" s="51">
        <v>438307.75189999997</v>
      </c>
      <c r="E26" s="51">
        <v>513673.95360000001</v>
      </c>
      <c r="F26" s="52">
        <v>85.328007937368</v>
      </c>
      <c r="G26" s="51">
        <v>599169.72259999998</v>
      </c>
      <c r="H26" s="52">
        <v>-26.847479876313798</v>
      </c>
      <c r="I26" s="51">
        <v>90185.960500000001</v>
      </c>
      <c r="J26" s="52">
        <v>20.575944666517302</v>
      </c>
      <c r="K26" s="51">
        <v>120646.87360000001</v>
      </c>
      <c r="L26" s="52">
        <v>20.1356759277609</v>
      </c>
      <c r="M26" s="52">
        <v>-0.25247992087214799</v>
      </c>
      <c r="N26" s="51">
        <v>14485619.534499999</v>
      </c>
      <c r="O26" s="51">
        <v>197563521.96650001</v>
      </c>
      <c r="P26" s="51">
        <v>33282</v>
      </c>
      <c r="Q26" s="51">
        <v>44818</v>
      </c>
      <c r="R26" s="52">
        <v>-25.739658173055499</v>
      </c>
      <c r="S26" s="51">
        <v>13.169513607956301</v>
      </c>
      <c r="T26" s="51">
        <v>13.2219189499755</v>
      </c>
      <c r="U26" s="53">
        <v>-0.39792921423872701</v>
      </c>
    </row>
    <row r="27" spans="1:21" ht="12" thickBot="1">
      <c r="A27" s="75"/>
      <c r="B27" s="64" t="s">
        <v>25</v>
      </c>
      <c r="C27" s="65"/>
      <c r="D27" s="51">
        <v>157290.77299999999</v>
      </c>
      <c r="E27" s="51">
        <v>207616.78570000001</v>
      </c>
      <c r="F27" s="52">
        <v>75.760142644381602</v>
      </c>
      <c r="G27" s="51">
        <v>271266.26949999999</v>
      </c>
      <c r="H27" s="52">
        <v>-42.016096107370998</v>
      </c>
      <c r="I27" s="51">
        <v>44101.531600000002</v>
      </c>
      <c r="J27" s="52">
        <v>28.038219126814301</v>
      </c>
      <c r="K27" s="51">
        <v>80137.901199999993</v>
      </c>
      <c r="L27" s="52">
        <v>29.5421547794021</v>
      </c>
      <c r="M27" s="52">
        <v>-0.44967947825416699</v>
      </c>
      <c r="N27" s="51">
        <v>5555983.9123999998</v>
      </c>
      <c r="O27" s="51">
        <v>79930365.807400003</v>
      </c>
      <c r="P27" s="51">
        <v>22196</v>
      </c>
      <c r="Q27" s="51">
        <v>33690</v>
      </c>
      <c r="R27" s="52">
        <v>-34.116948649450897</v>
      </c>
      <c r="S27" s="51">
        <v>7.0864467922148098</v>
      </c>
      <c r="T27" s="51">
        <v>7.2929549391510804</v>
      </c>
      <c r="U27" s="53">
        <v>-2.9141282364970298</v>
      </c>
    </row>
    <row r="28" spans="1:21" ht="12" thickBot="1">
      <c r="A28" s="75"/>
      <c r="B28" s="64" t="s">
        <v>26</v>
      </c>
      <c r="C28" s="65"/>
      <c r="D28" s="51">
        <v>808883.88159999996</v>
      </c>
      <c r="E28" s="51">
        <v>933749.25760000001</v>
      </c>
      <c r="F28" s="52">
        <v>86.627526074726006</v>
      </c>
      <c r="G28" s="51">
        <v>1265902.2272999999</v>
      </c>
      <c r="H28" s="52">
        <v>-36.102183552892498</v>
      </c>
      <c r="I28" s="51">
        <v>47046.192900000002</v>
      </c>
      <c r="J28" s="52">
        <v>5.8161862252640102</v>
      </c>
      <c r="K28" s="51">
        <v>49753.635399999999</v>
      </c>
      <c r="L28" s="52">
        <v>3.9302905332679501</v>
      </c>
      <c r="M28" s="52">
        <v>-5.4416978342048998E-2</v>
      </c>
      <c r="N28" s="51">
        <v>27950104.972399998</v>
      </c>
      <c r="O28" s="51">
        <v>289288599.5571</v>
      </c>
      <c r="P28" s="51">
        <v>39111</v>
      </c>
      <c r="Q28" s="51">
        <v>52177</v>
      </c>
      <c r="R28" s="52">
        <v>-25.041685033635499</v>
      </c>
      <c r="S28" s="51">
        <v>20.6817489095139</v>
      </c>
      <c r="T28" s="51">
        <v>23.459630289207901</v>
      </c>
      <c r="U28" s="53">
        <v>-13.431559351424401</v>
      </c>
    </row>
    <row r="29" spans="1:21" ht="12" thickBot="1">
      <c r="A29" s="75"/>
      <c r="B29" s="64" t="s">
        <v>27</v>
      </c>
      <c r="C29" s="65"/>
      <c r="D29" s="51">
        <v>612474.97010000004</v>
      </c>
      <c r="E29" s="51">
        <v>630924.74069999997</v>
      </c>
      <c r="F29" s="52">
        <v>97.075757311477403</v>
      </c>
      <c r="G29" s="51">
        <v>690197.5246</v>
      </c>
      <c r="H29" s="52">
        <v>-11.260914699026699</v>
      </c>
      <c r="I29" s="51">
        <v>66001.736199999999</v>
      </c>
      <c r="J29" s="52">
        <v>10.7762340376495</v>
      </c>
      <c r="K29" s="51">
        <v>95202.440400000007</v>
      </c>
      <c r="L29" s="52">
        <v>13.7935064973138</v>
      </c>
      <c r="M29" s="52">
        <v>-0.30672222347779199</v>
      </c>
      <c r="N29" s="51">
        <v>19212324.879799999</v>
      </c>
      <c r="O29" s="51">
        <v>210106314.31799999</v>
      </c>
      <c r="P29" s="51">
        <v>101150</v>
      </c>
      <c r="Q29" s="51">
        <v>118531</v>
      </c>
      <c r="R29" s="52">
        <v>-14.663674481781101</v>
      </c>
      <c r="S29" s="51">
        <v>6.05511586851211</v>
      </c>
      <c r="T29" s="51">
        <v>6.6487876504880603</v>
      </c>
      <c r="U29" s="53">
        <v>-9.8044660889673008</v>
      </c>
    </row>
    <row r="30" spans="1:21" ht="12" thickBot="1">
      <c r="A30" s="75"/>
      <c r="B30" s="64" t="s">
        <v>28</v>
      </c>
      <c r="C30" s="65"/>
      <c r="D30" s="51">
        <v>827401.69669999997</v>
      </c>
      <c r="E30" s="51">
        <v>1065636.3006</v>
      </c>
      <c r="F30" s="52">
        <v>77.643910613230503</v>
      </c>
      <c r="G30" s="51">
        <v>1405407.7091999999</v>
      </c>
      <c r="H30" s="52">
        <v>-41.127283471998197</v>
      </c>
      <c r="I30" s="51">
        <v>94836.476999999999</v>
      </c>
      <c r="J30" s="52">
        <v>11.461963080115099</v>
      </c>
      <c r="K30" s="51">
        <v>132869.38620000001</v>
      </c>
      <c r="L30" s="52">
        <v>9.4541523666205904</v>
      </c>
      <c r="M30" s="52">
        <v>-0.28624283055504901</v>
      </c>
      <c r="N30" s="51">
        <v>27623611.218400002</v>
      </c>
      <c r="O30" s="51">
        <v>377318991.69</v>
      </c>
      <c r="P30" s="51">
        <v>68956</v>
      </c>
      <c r="Q30" s="51">
        <v>92910</v>
      </c>
      <c r="R30" s="52">
        <v>-25.781939511355102</v>
      </c>
      <c r="S30" s="51">
        <v>11.9989804614537</v>
      </c>
      <c r="T30" s="51">
        <v>12.6669672220428</v>
      </c>
      <c r="U30" s="53">
        <v>-5.5670293216581399</v>
      </c>
    </row>
    <row r="31" spans="1:21" ht="12" thickBot="1">
      <c r="A31" s="75"/>
      <c r="B31" s="64" t="s">
        <v>29</v>
      </c>
      <c r="C31" s="65"/>
      <c r="D31" s="51">
        <v>674584.67350000003</v>
      </c>
      <c r="E31" s="51">
        <v>714135.11049999995</v>
      </c>
      <c r="F31" s="52">
        <v>94.461771110468305</v>
      </c>
      <c r="G31" s="51">
        <v>1162725.7185</v>
      </c>
      <c r="H31" s="52">
        <v>-41.982475938498801</v>
      </c>
      <c r="I31" s="51">
        <v>31297.587</v>
      </c>
      <c r="J31" s="52">
        <v>4.6395342541087201</v>
      </c>
      <c r="K31" s="51">
        <v>-5411.5195000000003</v>
      </c>
      <c r="L31" s="52">
        <v>-0.46541668545710402</v>
      </c>
      <c r="M31" s="52">
        <v>-6.7835118214024703</v>
      </c>
      <c r="N31" s="51">
        <v>32476690.664900001</v>
      </c>
      <c r="O31" s="51">
        <v>361548787.52090001</v>
      </c>
      <c r="P31" s="51">
        <v>25343</v>
      </c>
      <c r="Q31" s="51">
        <v>65449</v>
      </c>
      <c r="R31" s="52">
        <v>-61.278247184830903</v>
      </c>
      <c r="S31" s="51">
        <v>26.6181854358205</v>
      </c>
      <c r="T31" s="51">
        <v>24.502271695518601</v>
      </c>
      <c r="U31" s="53">
        <v>7.94912840848452</v>
      </c>
    </row>
    <row r="32" spans="1:21" ht="12" thickBot="1">
      <c r="A32" s="75"/>
      <c r="B32" s="64" t="s">
        <v>30</v>
      </c>
      <c r="C32" s="65"/>
      <c r="D32" s="51">
        <v>78354.639200000005</v>
      </c>
      <c r="E32" s="51">
        <v>114458.3146</v>
      </c>
      <c r="F32" s="52">
        <v>68.456922045224701</v>
      </c>
      <c r="G32" s="51">
        <v>136668.02129999999</v>
      </c>
      <c r="H32" s="52">
        <v>-42.667905443656302</v>
      </c>
      <c r="I32" s="51">
        <v>19772.237799999999</v>
      </c>
      <c r="J32" s="52">
        <v>25.2342911688119</v>
      </c>
      <c r="K32" s="51">
        <v>32764.2968</v>
      </c>
      <c r="L32" s="52">
        <v>23.9736380817859</v>
      </c>
      <c r="M32" s="52">
        <v>-0.39653098857290298</v>
      </c>
      <c r="N32" s="51">
        <v>2542352.8487999998</v>
      </c>
      <c r="O32" s="51">
        <v>37861473.677100003</v>
      </c>
      <c r="P32" s="51">
        <v>18058</v>
      </c>
      <c r="Q32" s="51">
        <v>25005</v>
      </c>
      <c r="R32" s="52">
        <v>-27.7824435112977</v>
      </c>
      <c r="S32" s="51">
        <v>4.3390541145198798</v>
      </c>
      <c r="T32" s="51">
        <v>4.57474925814837</v>
      </c>
      <c r="U32" s="53">
        <v>-5.4319475491162201</v>
      </c>
    </row>
    <row r="33" spans="1:21" ht="12" thickBot="1">
      <c r="A33" s="75"/>
      <c r="B33" s="64" t="s">
        <v>31</v>
      </c>
      <c r="C33" s="65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1">
        <v>30.4955</v>
      </c>
      <c r="O33" s="51">
        <v>251.80940000000001</v>
      </c>
      <c r="P33" s="54"/>
      <c r="Q33" s="51">
        <v>1</v>
      </c>
      <c r="R33" s="54"/>
      <c r="S33" s="54"/>
      <c r="T33" s="51">
        <v>3.5043000000000002</v>
      </c>
      <c r="U33" s="55"/>
    </row>
    <row r="34" spans="1:21" ht="12" thickBot="1">
      <c r="A34" s="75"/>
      <c r="B34" s="64" t="s">
        <v>70</v>
      </c>
      <c r="C34" s="65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1">
        <v>1</v>
      </c>
      <c r="P34" s="54"/>
      <c r="Q34" s="54"/>
      <c r="R34" s="54"/>
      <c r="S34" s="54"/>
      <c r="T34" s="54"/>
      <c r="U34" s="55"/>
    </row>
    <row r="35" spans="1:21" ht="12" thickBot="1">
      <c r="A35" s="75"/>
      <c r="B35" s="64" t="s">
        <v>32</v>
      </c>
      <c r="C35" s="65"/>
      <c r="D35" s="51">
        <v>152030.13529999999</v>
      </c>
      <c r="E35" s="51">
        <v>160953.0613</v>
      </c>
      <c r="F35" s="52">
        <v>94.4561936704213</v>
      </c>
      <c r="G35" s="51">
        <v>198985.57380000001</v>
      </c>
      <c r="H35" s="52">
        <v>-23.597408396648301</v>
      </c>
      <c r="I35" s="51">
        <v>5644.5039999999999</v>
      </c>
      <c r="J35" s="52">
        <v>3.7127533885711101</v>
      </c>
      <c r="K35" s="51">
        <v>11342.951800000001</v>
      </c>
      <c r="L35" s="52">
        <v>5.7003890198596903</v>
      </c>
      <c r="M35" s="52">
        <v>-0.50237785547144798</v>
      </c>
      <c r="N35" s="51">
        <v>5396338.051</v>
      </c>
      <c r="O35" s="51">
        <v>57424219.060099997</v>
      </c>
      <c r="P35" s="51">
        <v>10937</v>
      </c>
      <c r="Q35" s="51">
        <v>16768</v>
      </c>
      <c r="R35" s="52">
        <v>-34.774570610687</v>
      </c>
      <c r="S35" s="51">
        <v>13.9005335375331</v>
      </c>
      <c r="T35" s="51">
        <v>14.473720163406499</v>
      </c>
      <c r="U35" s="53">
        <v>-4.1234865145691701</v>
      </c>
    </row>
    <row r="36" spans="1:21" ht="12" thickBot="1">
      <c r="A36" s="75"/>
      <c r="B36" s="64" t="s">
        <v>69</v>
      </c>
      <c r="C36" s="65"/>
      <c r="D36" s="51">
        <v>172063.27</v>
      </c>
      <c r="E36" s="54"/>
      <c r="F36" s="54"/>
      <c r="G36" s="51">
        <v>4519.66</v>
      </c>
      <c r="H36" s="52">
        <v>3706.9958802210799</v>
      </c>
      <c r="I36" s="51">
        <v>-3230.8</v>
      </c>
      <c r="J36" s="52">
        <v>-1.87768139010726</v>
      </c>
      <c r="K36" s="51">
        <v>32.479999999999997</v>
      </c>
      <c r="L36" s="52">
        <v>0.71863812764677004</v>
      </c>
      <c r="M36" s="52">
        <v>-100.47044334975401</v>
      </c>
      <c r="N36" s="51">
        <v>5318142.66</v>
      </c>
      <c r="O36" s="51">
        <v>27194834.219999999</v>
      </c>
      <c r="P36" s="51">
        <v>48</v>
      </c>
      <c r="Q36" s="51">
        <v>62</v>
      </c>
      <c r="R36" s="52">
        <v>-22.580645161290299</v>
      </c>
      <c r="S36" s="51">
        <v>3584.6514583333301</v>
      </c>
      <c r="T36" s="51">
        <v>3382.5341935483898</v>
      </c>
      <c r="U36" s="53">
        <v>5.6384077262261796</v>
      </c>
    </row>
    <row r="37" spans="1:21" ht="12" thickBot="1">
      <c r="A37" s="75"/>
      <c r="B37" s="64" t="s">
        <v>36</v>
      </c>
      <c r="C37" s="65"/>
      <c r="D37" s="51">
        <v>137356.47</v>
      </c>
      <c r="E37" s="51">
        <v>54097.0481</v>
      </c>
      <c r="F37" s="52">
        <v>253.907514040493</v>
      </c>
      <c r="G37" s="51">
        <v>540632.61</v>
      </c>
      <c r="H37" s="52">
        <v>-74.593380521385896</v>
      </c>
      <c r="I37" s="51">
        <v>-16650.04</v>
      </c>
      <c r="J37" s="52">
        <v>-12.1217733682294</v>
      </c>
      <c r="K37" s="51">
        <v>-58781.47</v>
      </c>
      <c r="L37" s="52">
        <v>-10.872720015908801</v>
      </c>
      <c r="M37" s="52">
        <v>-0.71674679112312101</v>
      </c>
      <c r="N37" s="51">
        <v>15093788.91</v>
      </c>
      <c r="O37" s="51">
        <v>146597785.66999999</v>
      </c>
      <c r="P37" s="51">
        <v>60</v>
      </c>
      <c r="Q37" s="51">
        <v>111</v>
      </c>
      <c r="R37" s="52">
        <v>-45.945945945945901</v>
      </c>
      <c r="S37" s="51">
        <v>2289.2745</v>
      </c>
      <c r="T37" s="51">
        <v>2269.2390090090098</v>
      </c>
      <c r="U37" s="53">
        <v>0.87518954109658298</v>
      </c>
    </row>
    <row r="38" spans="1:21" ht="12" thickBot="1">
      <c r="A38" s="75"/>
      <c r="B38" s="64" t="s">
        <v>37</v>
      </c>
      <c r="C38" s="65"/>
      <c r="D38" s="51">
        <v>42307.68</v>
      </c>
      <c r="E38" s="51">
        <v>31387.339199999999</v>
      </c>
      <c r="F38" s="52">
        <v>134.79218397716201</v>
      </c>
      <c r="G38" s="51">
        <v>217576.14</v>
      </c>
      <c r="H38" s="52">
        <v>-80.555000194414703</v>
      </c>
      <c r="I38" s="51">
        <v>-1298.3</v>
      </c>
      <c r="J38" s="52">
        <v>-3.06870998362472</v>
      </c>
      <c r="K38" s="51">
        <v>-9251.2800000000007</v>
      </c>
      <c r="L38" s="52">
        <v>-4.2519735849712204</v>
      </c>
      <c r="M38" s="52">
        <v>-0.85966266289637805</v>
      </c>
      <c r="N38" s="51">
        <v>7549838.8499999996</v>
      </c>
      <c r="O38" s="51">
        <v>132879830.34999999</v>
      </c>
      <c r="P38" s="51">
        <v>25</v>
      </c>
      <c r="Q38" s="51">
        <v>59</v>
      </c>
      <c r="R38" s="52">
        <v>-57.627118644067799</v>
      </c>
      <c r="S38" s="51">
        <v>1692.3072</v>
      </c>
      <c r="T38" s="51">
        <v>2503.8389830508499</v>
      </c>
      <c r="U38" s="53">
        <v>-47.954164766943499</v>
      </c>
    </row>
    <row r="39" spans="1:21" ht="12" thickBot="1">
      <c r="A39" s="75"/>
      <c r="B39" s="64" t="s">
        <v>38</v>
      </c>
      <c r="C39" s="65"/>
      <c r="D39" s="51">
        <v>60472.9</v>
      </c>
      <c r="E39" s="51">
        <v>32045.111199999999</v>
      </c>
      <c r="F39" s="52">
        <v>188.711780784833</v>
      </c>
      <c r="G39" s="51">
        <v>358086.44</v>
      </c>
      <c r="H39" s="52">
        <v>-83.112206091914601</v>
      </c>
      <c r="I39" s="51">
        <v>-3158.04</v>
      </c>
      <c r="J39" s="52">
        <v>-5.2222400447142396</v>
      </c>
      <c r="K39" s="51">
        <v>-57523.25</v>
      </c>
      <c r="L39" s="52">
        <v>-16.064068217718599</v>
      </c>
      <c r="M39" s="52">
        <v>-0.94509976400846596</v>
      </c>
      <c r="N39" s="51">
        <v>9270272.8499999996</v>
      </c>
      <c r="O39" s="51">
        <v>99268666.280000001</v>
      </c>
      <c r="P39" s="51">
        <v>52</v>
      </c>
      <c r="Q39" s="51">
        <v>71</v>
      </c>
      <c r="R39" s="52">
        <v>-26.760563380281699</v>
      </c>
      <c r="S39" s="51">
        <v>1162.94038461538</v>
      </c>
      <c r="T39" s="51">
        <v>2335.0797183098598</v>
      </c>
      <c r="U39" s="53">
        <v>-100.79100779376</v>
      </c>
    </row>
    <row r="40" spans="1:21" ht="12" thickBot="1">
      <c r="A40" s="75"/>
      <c r="B40" s="64" t="s">
        <v>72</v>
      </c>
      <c r="C40" s="65"/>
      <c r="D40" s="54"/>
      <c r="E40" s="54"/>
      <c r="F40" s="54"/>
      <c r="G40" s="51">
        <v>3.7</v>
      </c>
      <c r="H40" s="54"/>
      <c r="I40" s="54"/>
      <c r="J40" s="54"/>
      <c r="K40" s="51">
        <v>0</v>
      </c>
      <c r="L40" s="52">
        <v>0</v>
      </c>
      <c r="M40" s="54"/>
      <c r="N40" s="51">
        <v>46.31</v>
      </c>
      <c r="O40" s="51">
        <v>4242.24</v>
      </c>
      <c r="P40" s="54"/>
      <c r="Q40" s="54"/>
      <c r="R40" s="54"/>
      <c r="S40" s="54"/>
      <c r="T40" s="54"/>
      <c r="U40" s="55"/>
    </row>
    <row r="41" spans="1:21" ht="12" thickBot="1">
      <c r="A41" s="75"/>
      <c r="B41" s="64" t="s">
        <v>33</v>
      </c>
      <c r="C41" s="65"/>
      <c r="D41" s="51">
        <v>76448.717499999999</v>
      </c>
      <c r="E41" s="51">
        <v>83616.373200000002</v>
      </c>
      <c r="F41" s="52">
        <v>91.427928017332405</v>
      </c>
      <c r="G41" s="51">
        <v>335369.14620000002</v>
      </c>
      <c r="H41" s="52">
        <v>-77.204606217887104</v>
      </c>
      <c r="I41" s="51">
        <v>5233.6329999999998</v>
      </c>
      <c r="J41" s="52">
        <v>6.8459395672661199</v>
      </c>
      <c r="K41" s="51">
        <v>19493.5052</v>
      </c>
      <c r="L41" s="52">
        <v>5.8125517570345897</v>
      </c>
      <c r="M41" s="52">
        <v>-0.73151914207815205</v>
      </c>
      <c r="N41" s="51">
        <v>4653329.9057</v>
      </c>
      <c r="O41" s="51">
        <v>59933891.689900003</v>
      </c>
      <c r="P41" s="51">
        <v>151</v>
      </c>
      <c r="Q41" s="51">
        <v>258</v>
      </c>
      <c r="R41" s="52">
        <v>-41.472868217054298</v>
      </c>
      <c r="S41" s="51">
        <v>506.28289735099298</v>
      </c>
      <c r="T41" s="51">
        <v>866.00742093023302</v>
      </c>
      <c r="U41" s="53">
        <v>-71.052078879498694</v>
      </c>
    </row>
    <row r="42" spans="1:21" ht="12" thickBot="1">
      <c r="A42" s="75"/>
      <c r="B42" s="64" t="s">
        <v>34</v>
      </c>
      <c r="C42" s="65"/>
      <c r="D42" s="51">
        <v>236511.3327</v>
      </c>
      <c r="E42" s="51">
        <v>259605.99479999999</v>
      </c>
      <c r="F42" s="52">
        <v>91.103956548541206</v>
      </c>
      <c r="G42" s="51">
        <v>438586.17839999998</v>
      </c>
      <c r="H42" s="52">
        <v>-46.074148172472398</v>
      </c>
      <c r="I42" s="51">
        <v>15253.862999999999</v>
      </c>
      <c r="J42" s="52">
        <v>6.44952731265042</v>
      </c>
      <c r="K42" s="51">
        <v>30986.918300000001</v>
      </c>
      <c r="L42" s="52">
        <v>7.0651834978117503</v>
      </c>
      <c r="M42" s="52">
        <v>-0.507732170965836</v>
      </c>
      <c r="N42" s="51">
        <v>10341997.102299999</v>
      </c>
      <c r="O42" s="51">
        <v>147718813.84259999</v>
      </c>
      <c r="P42" s="51">
        <v>1280</v>
      </c>
      <c r="Q42" s="51">
        <v>1750</v>
      </c>
      <c r="R42" s="52">
        <v>-26.8571428571429</v>
      </c>
      <c r="S42" s="51">
        <v>184.77447867187499</v>
      </c>
      <c r="T42" s="51">
        <v>192.002059085714</v>
      </c>
      <c r="U42" s="53">
        <v>-3.9115685595704801</v>
      </c>
    </row>
    <row r="43" spans="1:21" ht="12" thickBot="1">
      <c r="A43" s="75"/>
      <c r="B43" s="64" t="s">
        <v>39</v>
      </c>
      <c r="C43" s="65"/>
      <c r="D43" s="51">
        <v>107057.3</v>
      </c>
      <c r="E43" s="51">
        <v>22512.2392</v>
      </c>
      <c r="F43" s="52">
        <v>475.55153909345501</v>
      </c>
      <c r="G43" s="51">
        <v>294383.81</v>
      </c>
      <c r="H43" s="52">
        <v>-63.633428074730098</v>
      </c>
      <c r="I43" s="51">
        <v>-11670.87</v>
      </c>
      <c r="J43" s="52">
        <v>-10.901517224888</v>
      </c>
      <c r="K43" s="51">
        <v>-41518.199999999997</v>
      </c>
      <c r="L43" s="52">
        <v>-14.1034250490881</v>
      </c>
      <c r="M43" s="52">
        <v>-0.718897495556166</v>
      </c>
      <c r="N43" s="51">
        <v>8660201.3900000006</v>
      </c>
      <c r="O43" s="51">
        <v>67810924.349999994</v>
      </c>
      <c r="P43" s="51">
        <v>75</v>
      </c>
      <c r="Q43" s="51">
        <v>103</v>
      </c>
      <c r="R43" s="52">
        <v>-27.184466019417499</v>
      </c>
      <c r="S43" s="51">
        <v>1427.43066666667</v>
      </c>
      <c r="T43" s="51">
        <v>1273.72844660194</v>
      </c>
      <c r="U43" s="53">
        <v>10.7677538148771</v>
      </c>
    </row>
    <row r="44" spans="1:21" ht="12" thickBot="1">
      <c r="A44" s="75"/>
      <c r="B44" s="64" t="s">
        <v>40</v>
      </c>
      <c r="C44" s="65"/>
      <c r="D44" s="51">
        <v>30283.79</v>
      </c>
      <c r="E44" s="51">
        <v>4744.5699000000004</v>
      </c>
      <c r="F44" s="52">
        <v>638.28314553865005</v>
      </c>
      <c r="G44" s="51">
        <v>69138.47</v>
      </c>
      <c r="H44" s="52">
        <v>-56.198350932556103</v>
      </c>
      <c r="I44" s="51">
        <v>4224.63</v>
      </c>
      <c r="J44" s="52">
        <v>13.9501363600791</v>
      </c>
      <c r="K44" s="51">
        <v>8460.94</v>
      </c>
      <c r="L44" s="52">
        <v>12.237673179634999</v>
      </c>
      <c r="M44" s="52">
        <v>-0.50069023063631202</v>
      </c>
      <c r="N44" s="51">
        <v>3480202.51</v>
      </c>
      <c r="O44" s="51">
        <v>26910884.899999999</v>
      </c>
      <c r="P44" s="51">
        <v>37</v>
      </c>
      <c r="Q44" s="51">
        <v>60</v>
      </c>
      <c r="R44" s="52">
        <v>-38.3333333333333</v>
      </c>
      <c r="S44" s="51">
        <v>818.48081081081102</v>
      </c>
      <c r="T44" s="51">
        <v>1064.3871666666701</v>
      </c>
      <c r="U44" s="53">
        <v>-30.0442420405988</v>
      </c>
    </row>
    <row r="45" spans="1:21" ht="12" thickBot="1">
      <c r="A45" s="76"/>
      <c r="B45" s="64" t="s">
        <v>35</v>
      </c>
      <c r="C45" s="65"/>
      <c r="D45" s="56">
        <v>18549.6937</v>
      </c>
      <c r="E45" s="57"/>
      <c r="F45" s="57"/>
      <c r="G45" s="56">
        <v>17441.8632</v>
      </c>
      <c r="H45" s="58">
        <v>6.3515605374086404</v>
      </c>
      <c r="I45" s="56">
        <v>2597.3465999999999</v>
      </c>
      <c r="J45" s="58">
        <v>14.0020996680932</v>
      </c>
      <c r="K45" s="56">
        <v>1665.0595000000001</v>
      </c>
      <c r="L45" s="58">
        <v>9.5463396364672803</v>
      </c>
      <c r="M45" s="58">
        <v>0.559912183318374</v>
      </c>
      <c r="N45" s="56">
        <v>611460.16170000006</v>
      </c>
      <c r="O45" s="56">
        <v>8216964.7532000002</v>
      </c>
      <c r="P45" s="56">
        <v>21</v>
      </c>
      <c r="Q45" s="56">
        <v>32</v>
      </c>
      <c r="R45" s="58">
        <v>-34.375</v>
      </c>
      <c r="S45" s="56">
        <v>883.31874761904805</v>
      </c>
      <c r="T45" s="56">
        <v>484.17102499999999</v>
      </c>
      <c r="U45" s="59">
        <v>45.187280774345098</v>
      </c>
    </row>
  </sheetData>
  <mergeCells count="43">
    <mergeCell ref="B17:C17"/>
    <mergeCell ref="B24:C24"/>
    <mergeCell ref="B18:C18"/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9:C19"/>
    <mergeCell ref="B20:C20"/>
    <mergeCell ref="B21:C21"/>
    <mergeCell ref="B22:C22"/>
    <mergeCell ref="B23:C23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36:C36"/>
    <mergeCell ref="B25:C25"/>
    <mergeCell ref="B26:C26"/>
    <mergeCell ref="B27:C27"/>
    <mergeCell ref="B28:C28"/>
    <mergeCell ref="B29:C29"/>
    <mergeCell ref="B31:C31"/>
    <mergeCell ref="B32:C32"/>
    <mergeCell ref="B33:C33"/>
    <mergeCell ref="B34:C34"/>
    <mergeCell ref="B35:C35"/>
    <mergeCell ref="B30:C30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62"/>
  <sheetViews>
    <sheetView workbookViewId="0">
      <selection activeCell="B32" sqref="B32:E37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>
      <c r="A1" s="38" t="s">
        <v>74</v>
      </c>
      <c r="B1" s="38" t="s">
        <v>63</v>
      </c>
      <c r="C1" s="38" t="s">
        <v>64</v>
      </c>
      <c r="D1" s="38" t="s">
        <v>65</v>
      </c>
      <c r="E1" s="38" t="s">
        <v>66</v>
      </c>
      <c r="F1" s="38" t="s">
        <v>67</v>
      </c>
      <c r="G1" s="38" t="s">
        <v>66</v>
      </c>
      <c r="H1" s="38" t="s">
        <v>68</v>
      </c>
    </row>
    <row r="2" spans="1:8">
      <c r="A2" s="37">
        <v>1</v>
      </c>
      <c r="B2" s="37">
        <v>12</v>
      </c>
      <c r="C2" s="37">
        <v>41533</v>
      </c>
      <c r="D2" s="37">
        <v>456253.50727948698</v>
      </c>
      <c r="E2" s="37">
        <v>340117.44321794901</v>
      </c>
      <c r="F2" s="37">
        <v>116136.064061538</v>
      </c>
      <c r="G2" s="37">
        <v>340117.44321794901</v>
      </c>
      <c r="H2" s="37">
        <v>0.25454284122444398</v>
      </c>
    </row>
    <row r="3" spans="1:8">
      <c r="A3" s="37">
        <v>2</v>
      </c>
      <c r="B3" s="37">
        <v>13</v>
      </c>
      <c r="C3" s="37">
        <v>5940</v>
      </c>
      <c r="D3" s="37">
        <v>52956.989984131302</v>
      </c>
      <c r="E3" s="37">
        <v>41115.359571552799</v>
      </c>
      <c r="F3" s="37">
        <v>11841.630412578501</v>
      </c>
      <c r="G3" s="37">
        <v>41115.359571552799</v>
      </c>
      <c r="H3" s="37">
        <v>0.22360844934968599</v>
      </c>
    </row>
    <row r="4" spans="1:8">
      <c r="A4" s="37">
        <v>3</v>
      </c>
      <c r="B4" s="37">
        <v>14</v>
      </c>
      <c r="C4" s="37">
        <v>79417</v>
      </c>
      <c r="D4" s="37">
        <v>77225.500870319898</v>
      </c>
      <c r="E4" s="37">
        <v>55303.108227729397</v>
      </c>
      <c r="F4" s="37">
        <v>21922.392642590599</v>
      </c>
      <c r="G4" s="37">
        <v>55303.108227729397</v>
      </c>
      <c r="H4" s="37">
        <v>0.28387504639695998</v>
      </c>
    </row>
    <row r="5" spans="1:8">
      <c r="A5" s="37">
        <v>4</v>
      </c>
      <c r="B5" s="37">
        <v>15</v>
      </c>
      <c r="C5" s="37">
        <v>2579</v>
      </c>
      <c r="D5" s="37">
        <v>39281.3850153846</v>
      </c>
      <c r="E5" s="37">
        <v>30727.762765812</v>
      </c>
      <c r="F5" s="37">
        <v>8553.6222495726506</v>
      </c>
      <c r="G5" s="37">
        <v>30727.762765812</v>
      </c>
      <c r="H5" s="37">
        <v>0.21775256259988299</v>
      </c>
    </row>
    <row r="6" spans="1:8">
      <c r="A6" s="37">
        <v>5</v>
      </c>
      <c r="B6" s="37">
        <v>16</v>
      </c>
      <c r="C6" s="37">
        <v>3167</v>
      </c>
      <c r="D6" s="37">
        <v>149747.01428205101</v>
      </c>
      <c r="E6" s="37">
        <v>123977.93618290601</v>
      </c>
      <c r="F6" s="37">
        <v>25769.078099145299</v>
      </c>
      <c r="G6" s="37">
        <v>123977.93618290601</v>
      </c>
      <c r="H6" s="37">
        <v>0.172084086101435</v>
      </c>
    </row>
    <row r="7" spans="1:8">
      <c r="A7" s="37">
        <v>6</v>
      </c>
      <c r="B7" s="37">
        <v>17</v>
      </c>
      <c r="C7" s="37">
        <v>13101</v>
      </c>
      <c r="D7" s="37">
        <v>201677.42620940201</v>
      </c>
      <c r="E7" s="37">
        <v>146128.087647009</v>
      </c>
      <c r="F7" s="37">
        <v>55549.338562393197</v>
      </c>
      <c r="G7" s="37">
        <v>146128.087647009</v>
      </c>
      <c r="H7" s="37">
        <v>0.27543657020253898</v>
      </c>
    </row>
    <row r="8" spans="1:8">
      <c r="A8" s="37">
        <v>7</v>
      </c>
      <c r="B8" s="37">
        <v>18</v>
      </c>
      <c r="C8" s="37">
        <v>48888</v>
      </c>
      <c r="D8" s="37">
        <v>99136.312899145298</v>
      </c>
      <c r="E8" s="37">
        <v>79219.814818803396</v>
      </c>
      <c r="F8" s="37">
        <v>19916.498080341898</v>
      </c>
      <c r="G8" s="37">
        <v>79219.814818803396</v>
      </c>
      <c r="H8" s="37">
        <v>0.20090012930583401</v>
      </c>
    </row>
    <row r="9" spans="1:8">
      <c r="A9" s="37">
        <v>8</v>
      </c>
      <c r="B9" s="37">
        <v>19</v>
      </c>
      <c r="C9" s="37">
        <v>13597</v>
      </c>
      <c r="D9" s="37">
        <v>51441.192628205099</v>
      </c>
      <c r="E9" s="37">
        <v>40971.767758974398</v>
      </c>
      <c r="F9" s="37">
        <v>10469.424869230799</v>
      </c>
      <c r="G9" s="37">
        <v>40971.767758974398</v>
      </c>
      <c r="H9" s="37">
        <v>0.20352220340028401</v>
      </c>
    </row>
    <row r="10" spans="1:8">
      <c r="A10" s="37">
        <v>9</v>
      </c>
      <c r="B10" s="37">
        <v>21</v>
      </c>
      <c r="C10" s="37">
        <v>162981</v>
      </c>
      <c r="D10" s="37">
        <v>634582.59069743601</v>
      </c>
      <c r="E10" s="37">
        <v>622215.71935897402</v>
      </c>
      <c r="F10" s="37">
        <v>12366.8713384615</v>
      </c>
      <c r="G10" s="37">
        <v>622215.71935897402</v>
      </c>
      <c r="H10" s="37">
        <v>1.94881982578025E-2</v>
      </c>
    </row>
    <row r="11" spans="1:8">
      <c r="A11" s="37">
        <v>10</v>
      </c>
      <c r="B11" s="37">
        <v>22</v>
      </c>
      <c r="C11" s="37">
        <v>32258</v>
      </c>
      <c r="D11" s="37">
        <v>324159.426210256</v>
      </c>
      <c r="E11" s="37">
        <v>292121.11624786298</v>
      </c>
      <c r="F11" s="37">
        <v>32038.309962393199</v>
      </c>
      <c r="G11" s="37">
        <v>292121.11624786298</v>
      </c>
      <c r="H11" s="37">
        <v>9.8835040328620505E-2</v>
      </c>
    </row>
    <row r="12" spans="1:8">
      <c r="A12" s="37">
        <v>11</v>
      </c>
      <c r="B12" s="37">
        <v>23</v>
      </c>
      <c r="C12" s="37">
        <v>114805.12300000001</v>
      </c>
      <c r="D12" s="37">
        <v>1032564.2927735</v>
      </c>
      <c r="E12" s="37">
        <v>874607.08267179504</v>
      </c>
      <c r="F12" s="37">
        <v>157957.210101709</v>
      </c>
      <c r="G12" s="37">
        <v>874607.08267179504</v>
      </c>
      <c r="H12" s="37">
        <v>0.152975665735477</v>
      </c>
    </row>
    <row r="13" spans="1:8">
      <c r="A13" s="37">
        <v>12</v>
      </c>
      <c r="B13" s="37">
        <v>24</v>
      </c>
      <c r="C13" s="37">
        <v>16169</v>
      </c>
      <c r="D13" s="37">
        <v>381965.03350256401</v>
      </c>
      <c r="E13" s="37">
        <v>341333.69455555599</v>
      </c>
      <c r="F13" s="37">
        <v>40631.338947008502</v>
      </c>
      <c r="G13" s="37">
        <v>341333.69455555599</v>
      </c>
      <c r="H13" s="37">
        <v>0.106374498666606</v>
      </c>
    </row>
    <row r="14" spans="1:8">
      <c r="A14" s="37">
        <v>13</v>
      </c>
      <c r="B14" s="37">
        <v>25</v>
      </c>
      <c r="C14" s="37">
        <v>69568</v>
      </c>
      <c r="D14" s="37">
        <v>845694.57609999995</v>
      </c>
      <c r="E14" s="37">
        <v>775568.60360000003</v>
      </c>
      <c r="F14" s="37">
        <v>70125.972500000003</v>
      </c>
      <c r="G14" s="37">
        <v>775568.60360000003</v>
      </c>
      <c r="H14" s="37">
        <v>8.29211567412345E-2</v>
      </c>
    </row>
    <row r="15" spans="1:8">
      <c r="A15" s="37">
        <v>14</v>
      </c>
      <c r="B15" s="37">
        <v>26</v>
      </c>
      <c r="C15" s="37">
        <v>44027</v>
      </c>
      <c r="D15" s="37">
        <v>251525.29939999999</v>
      </c>
      <c r="E15" s="37">
        <v>217032.24069999999</v>
      </c>
      <c r="F15" s="37">
        <v>34493.058700000001</v>
      </c>
      <c r="G15" s="37">
        <v>217032.24069999999</v>
      </c>
      <c r="H15" s="37">
        <v>0.13713554374959999</v>
      </c>
    </row>
    <row r="16" spans="1:8">
      <c r="A16" s="37">
        <v>15</v>
      </c>
      <c r="B16" s="37">
        <v>27</v>
      </c>
      <c r="C16" s="37">
        <v>126738.28599999999</v>
      </c>
      <c r="D16" s="37">
        <v>928716.5773</v>
      </c>
      <c r="E16" s="37">
        <v>826816.10880000005</v>
      </c>
      <c r="F16" s="37">
        <v>101900.4685</v>
      </c>
      <c r="G16" s="37">
        <v>826816.10880000005</v>
      </c>
      <c r="H16" s="37">
        <v>0.109721815019442</v>
      </c>
    </row>
    <row r="17" spans="1:8">
      <c r="A17" s="37">
        <v>16</v>
      </c>
      <c r="B17" s="37">
        <v>29</v>
      </c>
      <c r="C17" s="37">
        <v>147426</v>
      </c>
      <c r="D17" s="37">
        <v>1970330.39194017</v>
      </c>
      <c r="E17" s="37">
        <v>1713256.68834786</v>
      </c>
      <c r="F17" s="37">
        <v>257073.70359230801</v>
      </c>
      <c r="G17" s="37">
        <v>1713256.68834786</v>
      </c>
      <c r="H17" s="37">
        <v>0.13047238404477399</v>
      </c>
    </row>
    <row r="18" spans="1:8">
      <c r="A18" s="37">
        <v>17</v>
      </c>
      <c r="B18" s="37">
        <v>31</v>
      </c>
      <c r="C18" s="37">
        <v>21321.505000000001</v>
      </c>
      <c r="D18" s="37">
        <v>194378.148260071</v>
      </c>
      <c r="E18" s="37">
        <v>163973.522351733</v>
      </c>
      <c r="F18" s="37">
        <v>30404.625908337599</v>
      </c>
      <c r="G18" s="37">
        <v>163973.522351733</v>
      </c>
      <c r="H18" s="37">
        <v>0.15641997920289499</v>
      </c>
    </row>
    <row r="19" spans="1:8">
      <c r="A19" s="37">
        <v>18</v>
      </c>
      <c r="B19" s="37">
        <v>32</v>
      </c>
      <c r="C19" s="37">
        <v>13528.928</v>
      </c>
      <c r="D19" s="37">
        <v>218575.19262509601</v>
      </c>
      <c r="E19" s="37">
        <v>201487.30272380001</v>
      </c>
      <c r="F19" s="37">
        <v>17087.889901295999</v>
      </c>
      <c r="G19" s="37">
        <v>201487.30272380001</v>
      </c>
      <c r="H19" s="37">
        <v>7.8178542112074895E-2</v>
      </c>
    </row>
    <row r="20" spans="1:8">
      <c r="A20" s="37">
        <v>19</v>
      </c>
      <c r="B20" s="37">
        <v>33</v>
      </c>
      <c r="C20" s="37">
        <v>29330.198</v>
      </c>
      <c r="D20" s="37">
        <v>438307.71205175098</v>
      </c>
      <c r="E20" s="37">
        <v>348121.77465350699</v>
      </c>
      <c r="F20" s="37">
        <v>90185.937398244001</v>
      </c>
      <c r="G20" s="37">
        <v>348121.77465350699</v>
      </c>
      <c r="H20" s="37">
        <v>0.20575941266485301</v>
      </c>
    </row>
    <row r="21" spans="1:8">
      <c r="A21" s="37">
        <v>20</v>
      </c>
      <c r="B21" s="37">
        <v>34</v>
      </c>
      <c r="C21" s="37">
        <v>28157.457999999999</v>
      </c>
      <c r="D21" s="37">
        <v>157290.64666923101</v>
      </c>
      <c r="E21" s="37">
        <v>113189.258332329</v>
      </c>
      <c r="F21" s="37">
        <v>44101.388336901298</v>
      </c>
      <c r="G21" s="37">
        <v>113189.258332329</v>
      </c>
      <c r="H21" s="37">
        <v>0.280381505644407</v>
      </c>
    </row>
    <row r="22" spans="1:8">
      <c r="A22" s="37">
        <v>21</v>
      </c>
      <c r="B22" s="37">
        <v>35</v>
      </c>
      <c r="C22" s="37">
        <v>28442.388999999999</v>
      </c>
      <c r="D22" s="37">
        <v>808883.88083628297</v>
      </c>
      <c r="E22" s="37">
        <v>761837.69590088504</v>
      </c>
      <c r="F22" s="37">
        <v>47046.184935398203</v>
      </c>
      <c r="G22" s="37">
        <v>761837.69590088504</v>
      </c>
      <c r="H22" s="37">
        <v>5.81618524611449E-2</v>
      </c>
    </row>
    <row r="23" spans="1:8">
      <c r="A23" s="37">
        <v>22</v>
      </c>
      <c r="B23" s="37">
        <v>36</v>
      </c>
      <c r="C23" s="37">
        <v>176054.71</v>
      </c>
      <c r="D23" s="37">
        <v>612474.97461327398</v>
      </c>
      <c r="E23" s="37">
        <v>546473.20973711496</v>
      </c>
      <c r="F23" s="37">
        <v>66001.764876159301</v>
      </c>
      <c r="G23" s="37">
        <v>546473.20973711496</v>
      </c>
      <c r="H23" s="37">
        <v>0.10776238640253601</v>
      </c>
    </row>
    <row r="24" spans="1:8">
      <c r="A24" s="37">
        <v>23</v>
      </c>
      <c r="B24" s="37">
        <v>37</v>
      </c>
      <c r="C24" s="37">
        <v>124105.204</v>
      </c>
      <c r="D24" s="37">
        <v>827401.65850177</v>
      </c>
      <c r="E24" s="37">
        <v>732565.23973665503</v>
      </c>
      <c r="F24" s="37">
        <v>94836.418765115304</v>
      </c>
      <c r="G24" s="37">
        <v>732565.23973665503</v>
      </c>
      <c r="H24" s="37">
        <v>0.11461956570989</v>
      </c>
    </row>
    <row r="25" spans="1:8">
      <c r="A25" s="37">
        <v>24</v>
      </c>
      <c r="B25" s="37">
        <v>38</v>
      </c>
      <c r="C25" s="37">
        <v>138236.11900000001</v>
      </c>
      <c r="D25" s="37">
        <v>674584.614341593</v>
      </c>
      <c r="E25" s="37">
        <v>643287.08395929204</v>
      </c>
      <c r="F25" s="37">
        <v>31297.530382300902</v>
      </c>
      <c r="G25" s="37">
        <v>643287.08395929204</v>
      </c>
      <c r="H25" s="37">
        <v>4.6395262680053603E-2</v>
      </c>
    </row>
    <row r="26" spans="1:8">
      <c r="A26" s="37">
        <v>25</v>
      </c>
      <c r="B26" s="37">
        <v>39</v>
      </c>
      <c r="C26" s="37">
        <v>55044.661</v>
      </c>
      <c r="D26" s="37">
        <v>78354.609462975597</v>
      </c>
      <c r="E26" s="37">
        <v>58582.3986090447</v>
      </c>
      <c r="F26" s="37">
        <v>19772.210853930799</v>
      </c>
      <c r="G26" s="37">
        <v>58582.3986090447</v>
      </c>
      <c r="H26" s="37">
        <v>0.25234266355795798</v>
      </c>
    </row>
    <row r="27" spans="1:8">
      <c r="A27" s="37">
        <v>26</v>
      </c>
      <c r="B27" s="37">
        <v>42</v>
      </c>
      <c r="C27" s="37">
        <v>9394.7980000000007</v>
      </c>
      <c r="D27" s="37">
        <v>152030.13570000001</v>
      </c>
      <c r="E27" s="37">
        <v>146385.6293</v>
      </c>
      <c r="F27" s="37">
        <v>5644.5064000000002</v>
      </c>
      <c r="G27" s="37">
        <v>146385.6293</v>
      </c>
      <c r="H27" s="37">
        <v>3.7127549574370297E-2</v>
      </c>
    </row>
    <row r="28" spans="1:8">
      <c r="A28" s="37">
        <v>27</v>
      </c>
      <c r="B28" s="37">
        <v>75</v>
      </c>
      <c r="C28" s="37">
        <v>239</v>
      </c>
      <c r="D28" s="37">
        <v>76448.717948717895</v>
      </c>
      <c r="E28" s="37">
        <v>71215.085470085498</v>
      </c>
      <c r="F28" s="37">
        <v>5233.6324786324803</v>
      </c>
      <c r="G28" s="37">
        <v>71215.085470085498</v>
      </c>
      <c r="H28" s="37">
        <v>6.8459388451003397E-2</v>
      </c>
    </row>
    <row r="29" spans="1:8">
      <c r="A29" s="37">
        <v>28</v>
      </c>
      <c r="B29" s="37">
        <v>76</v>
      </c>
      <c r="C29" s="37">
        <v>1755</v>
      </c>
      <c r="D29" s="37">
        <v>236511.328538462</v>
      </c>
      <c r="E29" s="37">
        <v>221257.468338462</v>
      </c>
      <c r="F29" s="37">
        <v>15253.860199999999</v>
      </c>
      <c r="G29" s="37">
        <v>221257.468338462</v>
      </c>
      <c r="H29" s="37">
        <v>6.4495262422575306E-2</v>
      </c>
    </row>
    <row r="30" spans="1:8">
      <c r="A30" s="37">
        <v>29</v>
      </c>
      <c r="B30" s="37">
        <v>99</v>
      </c>
      <c r="C30" s="37">
        <v>21</v>
      </c>
      <c r="D30" s="37">
        <v>18549.693669162702</v>
      </c>
      <c r="E30" s="37">
        <v>15952.347099311701</v>
      </c>
      <c r="F30" s="37">
        <v>2597.3465698509899</v>
      </c>
      <c r="G30" s="37">
        <v>15952.347099311701</v>
      </c>
      <c r="H30" s="37">
        <v>0.14002099528839501</v>
      </c>
    </row>
    <row r="31" spans="1:8" ht="14.25">
      <c r="A31" s="30">
        <v>30</v>
      </c>
      <c r="B31" s="31">
        <v>40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</row>
    <row r="32" spans="1:8" ht="14.25">
      <c r="A32" s="30"/>
      <c r="B32" s="33">
        <v>70</v>
      </c>
      <c r="C32" s="34">
        <v>68</v>
      </c>
      <c r="D32" s="34">
        <v>172063.27</v>
      </c>
      <c r="E32" s="34">
        <v>175294.07</v>
      </c>
      <c r="F32" s="30"/>
      <c r="G32" s="30"/>
      <c r="H32" s="30"/>
    </row>
    <row r="33" spans="1:8" ht="14.25">
      <c r="A33" s="30"/>
      <c r="B33" s="33">
        <v>71</v>
      </c>
      <c r="C33" s="34">
        <v>54</v>
      </c>
      <c r="D33" s="34">
        <v>137356.47</v>
      </c>
      <c r="E33" s="34">
        <v>154006.51</v>
      </c>
      <c r="F33" s="30"/>
      <c r="G33" s="30"/>
      <c r="H33" s="30"/>
    </row>
    <row r="34" spans="1:8" ht="14.25">
      <c r="A34" s="30"/>
      <c r="B34" s="33">
        <v>72</v>
      </c>
      <c r="C34" s="34">
        <v>17</v>
      </c>
      <c r="D34" s="34">
        <v>42307.68</v>
      </c>
      <c r="E34" s="34">
        <v>43605.98</v>
      </c>
      <c r="F34" s="30"/>
      <c r="G34" s="30"/>
      <c r="H34" s="30"/>
    </row>
    <row r="35" spans="1:8" ht="14.25">
      <c r="A35" s="30"/>
      <c r="B35" s="33">
        <v>73</v>
      </c>
      <c r="C35" s="34">
        <v>40</v>
      </c>
      <c r="D35" s="34">
        <v>60472.9</v>
      </c>
      <c r="E35" s="34">
        <v>63630.94</v>
      </c>
      <c r="F35" s="30"/>
      <c r="G35" s="30"/>
      <c r="H35" s="30"/>
    </row>
    <row r="36" spans="1:8" ht="14.25">
      <c r="A36" s="30"/>
      <c r="B36" s="33">
        <v>77</v>
      </c>
      <c r="C36" s="34">
        <v>69</v>
      </c>
      <c r="D36" s="34">
        <v>107057.3</v>
      </c>
      <c r="E36" s="34">
        <v>118728.17</v>
      </c>
      <c r="F36" s="30"/>
      <c r="G36" s="30"/>
      <c r="H36" s="30"/>
    </row>
    <row r="37" spans="1:8" ht="14.25">
      <c r="A37" s="30"/>
      <c r="B37" s="33">
        <v>78</v>
      </c>
      <c r="C37" s="34">
        <v>31</v>
      </c>
      <c r="D37" s="34">
        <v>30283.79</v>
      </c>
      <c r="E37" s="34">
        <v>26059.16</v>
      </c>
      <c r="F37" s="30"/>
      <c r="G37" s="30"/>
      <c r="H37" s="30"/>
    </row>
    <row r="38" spans="1:8" ht="14.25">
      <c r="A38" s="30"/>
      <c r="B38" s="33">
        <v>74</v>
      </c>
      <c r="C38" s="34">
        <v>0</v>
      </c>
      <c r="D38" s="34">
        <v>0</v>
      </c>
      <c r="E38" s="34">
        <v>0</v>
      </c>
      <c r="F38" s="30"/>
      <c r="G38" s="30"/>
      <c r="H38" s="30"/>
    </row>
    <row r="39" spans="1:8" ht="14.25">
      <c r="A39" s="30"/>
      <c r="B39" s="31"/>
      <c r="C39" s="30"/>
      <c r="D39" s="30"/>
      <c r="E39" s="30"/>
      <c r="F39" s="30"/>
      <c r="G39" s="30"/>
      <c r="H39" s="30"/>
    </row>
    <row r="40" spans="1:8" ht="14.25">
      <c r="A40" s="30"/>
      <c r="B40" s="31"/>
      <c r="C40" s="30"/>
      <c r="D40" s="30"/>
      <c r="E40" s="30"/>
      <c r="F40" s="30"/>
      <c r="G40" s="30"/>
      <c r="H40" s="30"/>
    </row>
    <row r="41" spans="1:8" ht="14.25">
      <c r="A41" s="30"/>
      <c r="B41" s="31"/>
      <c r="C41" s="30"/>
      <c r="D41" s="30"/>
      <c r="E41" s="30"/>
      <c r="F41" s="30"/>
      <c r="G41" s="30"/>
      <c r="H41" s="30"/>
    </row>
    <row r="42" spans="1:8" ht="14.25">
      <c r="A42" s="30"/>
      <c r="B42" s="31"/>
      <c r="C42" s="31"/>
      <c r="D42" s="31"/>
      <c r="E42" s="31"/>
      <c r="F42" s="31"/>
      <c r="G42" s="31"/>
      <c r="H42" s="31"/>
    </row>
    <row r="43" spans="1:8" ht="14.25">
      <c r="A43" s="30"/>
      <c r="B43" s="31"/>
      <c r="C43" s="31"/>
      <c r="D43" s="31"/>
      <c r="E43" s="31"/>
      <c r="F43" s="31"/>
      <c r="G43" s="31"/>
      <c r="H43" s="31"/>
    </row>
    <row r="44" spans="1:8" ht="14.25">
      <c r="A44" s="30"/>
      <c r="B44" s="31"/>
      <c r="C44" s="30"/>
      <c r="D44" s="30"/>
      <c r="E44" s="30"/>
      <c r="F44" s="30"/>
      <c r="G44" s="30"/>
      <c r="H44" s="30"/>
    </row>
    <row r="45" spans="1:8" ht="14.25">
      <c r="A45" s="30"/>
      <c r="B45" s="31"/>
      <c r="C45" s="30"/>
      <c r="D45" s="30"/>
      <c r="E45" s="30"/>
      <c r="F45" s="30"/>
      <c r="G45" s="30"/>
      <c r="H45" s="30"/>
    </row>
    <row r="46" spans="1:8" ht="14.25">
      <c r="A46" s="30"/>
      <c r="B46" s="31"/>
      <c r="C46" s="30"/>
      <c r="D46" s="30"/>
      <c r="E46" s="30"/>
      <c r="F46" s="30"/>
      <c r="G46" s="30"/>
      <c r="H46" s="30"/>
    </row>
    <row r="47" spans="1:8" ht="14.25">
      <c r="A47" s="30"/>
      <c r="B47" s="31"/>
      <c r="C47" s="30"/>
      <c r="D47" s="30"/>
      <c r="E47" s="30"/>
      <c r="F47" s="30"/>
      <c r="G47" s="30"/>
      <c r="H47" s="30"/>
    </row>
    <row r="48" spans="1:8" ht="14.25">
      <c r="A48" s="30"/>
      <c r="B48" s="31"/>
      <c r="C48" s="30"/>
      <c r="D48" s="30"/>
      <c r="E48" s="30"/>
      <c r="F48" s="30"/>
      <c r="G48" s="30"/>
      <c r="H48" s="30"/>
    </row>
    <row r="49" spans="1:8" ht="14.25">
      <c r="A49" s="30"/>
      <c r="B49" s="31"/>
      <c r="C49" s="30"/>
      <c r="D49" s="30"/>
      <c r="E49" s="30"/>
      <c r="F49" s="30"/>
      <c r="G49" s="30"/>
      <c r="H49" s="30"/>
    </row>
    <row r="50" spans="1:8" ht="14.25">
      <c r="A50" s="30"/>
      <c r="B50" s="31"/>
      <c r="C50" s="30"/>
      <c r="D50" s="30"/>
      <c r="E50" s="30"/>
      <c r="F50" s="30"/>
      <c r="G50" s="30"/>
      <c r="H50" s="30"/>
    </row>
    <row r="51" spans="1:8" ht="14.25">
      <c r="A51" s="30"/>
      <c r="B51" s="31"/>
      <c r="C51" s="30"/>
      <c r="D51" s="30"/>
      <c r="E51" s="30"/>
      <c r="F51" s="30"/>
      <c r="G51" s="30"/>
      <c r="H51" s="30"/>
    </row>
    <row r="52" spans="1:8" ht="14.25">
      <c r="A52" s="30"/>
      <c r="B52" s="31"/>
      <c r="C52" s="30"/>
      <c r="D52" s="30"/>
      <c r="E52" s="30"/>
      <c r="F52" s="30"/>
      <c r="G52" s="30"/>
      <c r="H52" s="30"/>
    </row>
    <row r="53" spans="1:8" ht="14.25">
      <c r="A53" s="30"/>
      <c r="B53" s="31"/>
      <c r="C53" s="30"/>
      <c r="D53" s="30"/>
      <c r="E53" s="30"/>
      <c r="F53" s="30"/>
      <c r="G53" s="30"/>
      <c r="H53" s="30"/>
    </row>
    <row r="54" spans="1:8" ht="14.25">
      <c r="A54" s="30"/>
      <c r="B54" s="31"/>
      <c r="C54" s="30"/>
      <c r="D54" s="30"/>
      <c r="E54" s="30"/>
      <c r="F54" s="30"/>
      <c r="G54" s="30"/>
      <c r="H54" s="30"/>
    </row>
    <row r="55" spans="1:8" ht="14.25">
      <c r="A55" s="30"/>
      <c r="B55" s="31"/>
      <c r="C55" s="30"/>
      <c r="D55" s="30"/>
      <c r="E55" s="30"/>
      <c r="F55" s="30"/>
      <c r="G55" s="30"/>
      <c r="H55" s="30"/>
    </row>
    <row r="56" spans="1:8" ht="14.25">
      <c r="A56" s="30"/>
      <c r="B56" s="31"/>
      <c r="C56" s="30"/>
      <c r="D56" s="30"/>
      <c r="E56" s="30"/>
      <c r="F56" s="30"/>
      <c r="G56" s="30"/>
      <c r="H56" s="30"/>
    </row>
    <row r="57" spans="1:8" ht="14.25">
      <c r="A57" s="30"/>
      <c r="B57" s="31"/>
      <c r="C57" s="30"/>
      <c r="D57" s="30"/>
      <c r="E57" s="30"/>
      <c r="F57" s="30"/>
      <c r="G57" s="30"/>
      <c r="H57" s="30"/>
    </row>
    <row r="58" spans="1:8" ht="14.25">
      <c r="A58" s="30"/>
      <c r="B58" s="31"/>
      <c r="C58" s="30"/>
      <c r="D58" s="30"/>
      <c r="E58" s="30"/>
      <c r="F58" s="30"/>
      <c r="G58" s="30"/>
      <c r="H58" s="30"/>
    </row>
    <row r="59" spans="1:8" ht="14.25">
      <c r="A59" s="30"/>
      <c r="B59" s="31"/>
      <c r="C59" s="30"/>
      <c r="D59" s="30"/>
      <c r="E59" s="30"/>
      <c r="F59" s="30"/>
      <c r="G59" s="30"/>
      <c r="H59" s="30"/>
    </row>
    <row r="60" spans="1:8" ht="14.25">
      <c r="A60" s="30"/>
      <c r="B60" s="31"/>
      <c r="C60" s="30"/>
      <c r="D60" s="30"/>
      <c r="E60" s="30"/>
      <c r="F60" s="30"/>
      <c r="G60" s="30"/>
      <c r="H60" s="30"/>
    </row>
    <row r="61" spans="1:8" ht="14.25">
      <c r="A61" s="30"/>
      <c r="B61" s="31"/>
      <c r="C61" s="30"/>
      <c r="D61" s="30"/>
      <c r="E61" s="30"/>
      <c r="F61" s="30"/>
      <c r="G61" s="30"/>
      <c r="H61" s="30"/>
    </row>
    <row r="62" spans="1:8" ht="14.25">
      <c r="A62" s="30"/>
      <c r="B62" s="31"/>
      <c r="C62" s="30"/>
      <c r="D62" s="30"/>
      <c r="E62" s="30"/>
      <c r="F62" s="30"/>
      <c r="G62" s="30"/>
      <c r="H62" s="30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2015-10-27T04:33:26Z</dcterms:modified>
</cp:coreProperties>
</file>