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<sst xmlns="http://schemas.openxmlformats.org/spreadsheetml/2006/main" count="117" uniqueCount="75">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</sst>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ac420708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467" Type="http://schemas.openxmlformats.org/officeDocument/2006/relationships/hyperlink" Target="cid:f70f25d6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a1adc425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a1adc44a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a7919029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a7919052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ac42073b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a1adc44a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a7919052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ac42073b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1" t="s">
        <v>4</v>
      </c>
      <c r="D2" s="61"/>
      <c r="E2" s="13"/>
      <c r="F2" s="24"/>
      <c r="G2" s="14"/>
      <c r="H2" s="24"/>
      <c r="I2" s="20"/>
      <c r="J2" s="21"/>
      <c r="K2" s="22"/>
      <c r="L2" s="22"/>
    </row>
    <row r="3" spans="1:13">
      <c r="A3" s="62" t="s">
        <v>5</v>
      </c>
      <c r="B3" s="62"/>
      <c r="C3" s="62"/>
      <c r="D3" s="62"/>
      <c r="E3" s="15">
        <f>SUM(E4:E40)</f>
        <v>13839056.3869</v>
      </c>
      <c r="F3" s="25">
        <f>RA!I7</f>
        <v>1589034.6643999999</v>
      </c>
      <c r="G3" s="16">
        <f>SUM(G4:G40)</f>
        <v>12250021.7225</v>
      </c>
      <c r="H3" s="27">
        <f>RA!J7</f>
        <v>11.4822471993407</v>
      </c>
      <c r="I3" s="20">
        <f>SUM(I4:I40)</f>
        <v>13839061.409353204</v>
      </c>
      <c r="J3" s="21">
        <f>SUM(J4:J40)</f>
        <v>12250021.819475202</v>
      </c>
      <c r="K3" s="22">
        <f>E3-I3</f>
        <v>-5.0224532037973404</v>
      </c>
      <c r="L3" s="22">
        <f>G3-J3</f>
        <v>-9.6975201740860939E-2</v>
      </c>
    </row>
    <row r="4" spans="1:13">
      <c r="A4" s="63">
        <f>RA!A8</f>
        <v>42304</v>
      </c>
      <c r="B4" s="12">
        <v>12</v>
      </c>
      <c r="C4" s="60" t="s">
        <v>6</v>
      </c>
      <c r="D4" s="60"/>
      <c r="E4" s="15">
        <f>VLOOKUP(C4,RA!B8:D36,3,0)</f>
        <v>484346.4437</v>
      </c>
      <c r="F4" s="25">
        <f>VLOOKUP(C4,RA!B8:I39,8,0)</f>
        <v>126834.1943</v>
      </c>
      <c r="G4" s="16">
        <f t="shared" ref="G4:G40" si="0">E4-F4</f>
        <v>357512.24939999997</v>
      </c>
      <c r="H4" s="27">
        <f>RA!J8</f>
        <v>26.186667817996799</v>
      </c>
      <c r="I4" s="20">
        <f>VLOOKUP(B4,RMS!B:D,3,FALSE)</f>
        <v>484347.08525726502</v>
      </c>
      <c r="J4" s="21">
        <f>VLOOKUP(B4,RMS!B:E,4,FALSE)</f>
        <v>357512.26110256399</v>
      </c>
      <c r="K4" s="22">
        <f t="shared" ref="K4:K40" si="1">E4-I4</f>
        <v>-0.64155726501485333</v>
      </c>
      <c r="L4" s="22">
        <f t="shared" ref="L4:L40" si="2">G4-J4</f>
        <v>-1.1702564021106809E-2</v>
      </c>
    </row>
    <row r="5" spans="1:13">
      <c r="A5" s="63"/>
      <c r="B5" s="12">
        <v>13</v>
      </c>
      <c r="C5" s="60" t="s">
        <v>7</v>
      </c>
      <c r="D5" s="60"/>
      <c r="E5" s="15">
        <f>VLOOKUP(C5,RA!B8:D37,3,0)</f>
        <v>65675.133499999996</v>
      </c>
      <c r="F5" s="25">
        <f>VLOOKUP(C5,RA!B9:I40,8,0)</f>
        <v>14896.34</v>
      </c>
      <c r="G5" s="16">
        <f t="shared" si="0"/>
        <v>50778.7935</v>
      </c>
      <c r="H5" s="27">
        <f>RA!J9</f>
        <v>22.681857205513001</v>
      </c>
      <c r="I5" s="20">
        <f>VLOOKUP(B5,RMS!B:D,3,FALSE)</f>
        <v>65675.175640942398</v>
      </c>
      <c r="J5" s="21">
        <f>VLOOKUP(B5,RMS!B:E,4,FALSE)</f>
        <v>50778.792146040403</v>
      </c>
      <c r="K5" s="22">
        <f t="shared" si="1"/>
        <v>-4.2140942401601933E-2</v>
      </c>
      <c r="L5" s="22">
        <f t="shared" si="2"/>
        <v>1.3539595965994522E-3</v>
      </c>
      <c r="M5" s="32"/>
    </row>
    <row r="6" spans="1:13">
      <c r="A6" s="63"/>
      <c r="B6" s="12">
        <v>14</v>
      </c>
      <c r="C6" s="60" t="s">
        <v>8</v>
      </c>
      <c r="D6" s="60"/>
      <c r="E6" s="15">
        <f>VLOOKUP(C6,RA!B10:D38,3,0)</f>
        <v>84689.235799999995</v>
      </c>
      <c r="F6" s="25">
        <f>VLOOKUP(C6,RA!B10:I41,8,0)</f>
        <v>24537.680899999999</v>
      </c>
      <c r="G6" s="16">
        <f t="shared" si="0"/>
        <v>60151.554899999996</v>
      </c>
      <c r="H6" s="27">
        <f>RA!J10</f>
        <v>28.973789488368499</v>
      </c>
      <c r="I6" s="20">
        <f>VLOOKUP(B6,RMS!B:D,3,FALSE)</f>
        <v>84691.054110869096</v>
      </c>
      <c r="J6" s="21">
        <f>VLOOKUP(B6,RMS!B:E,4,FALSE)</f>
        <v>60151.554912011001</v>
      </c>
      <c r="K6" s="22">
        <f>E6-I6</f>
        <v>-1.8183108691009693</v>
      </c>
      <c r="L6" s="22">
        <f t="shared" si="2"/>
        <v>-1.2011005310341716E-5</v>
      </c>
      <c r="M6" s="32"/>
    </row>
    <row r="7" spans="1:13">
      <c r="A7" s="63"/>
      <c r="B7" s="12">
        <v>15</v>
      </c>
      <c r="C7" s="60" t="s">
        <v>9</v>
      </c>
      <c r="D7" s="60"/>
      <c r="E7" s="15">
        <f>VLOOKUP(C7,RA!B10:D39,3,0)</f>
        <v>39023.814899999998</v>
      </c>
      <c r="F7" s="25">
        <f>VLOOKUP(C7,RA!B11:I42,8,0)</f>
        <v>8553.2561000000005</v>
      </c>
      <c r="G7" s="16">
        <f t="shared" si="0"/>
        <v>30470.558799999999</v>
      </c>
      <c r="H7" s="27">
        <f>RA!J11</f>
        <v>21.9180418980513</v>
      </c>
      <c r="I7" s="20">
        <f>VLOOKUP(B7,RMS!B:D,3,FALSE)</f>
        <v>39023.848897435899</v>
      </c>
      <c r="J7" s="21">
        <f>VLOOKUP(B7,RMS!B:E,4,FALSE)</f>
        <v>30470.5583350427</v>
      </c>
      <c r="K7" s="22">
        <f t="shared" si="1"/>
        <v>-3.3997435901255812E-2</v>
      </c>
      <c r="L7" s="22">
        <f t="shared" si="2"/>
        <v>4.6495729839080013E-4</v>
      </c>
      <c r="M7" s="32"/>
    </row>
    <row r="8" spans="1:13">
      <c r="A8" s="63"/>
      <c r="B8" s="12">
        <v>16</v>
      </c>
      <c r="C8" s="60" t="s">
        <v>10</v>
      </c>
      <c r="D8" s="60"/>
      <c r="E8" s="15">
        <f>VLOOKUP(C8,RA!B12:D39,3,0)</f>
        <v>171448.72820000001</v>
      </c>
      <c r="F8" s="25">
        <f>VLOOKUP(C8,RA!B12:I43,8,0)</f>
        <v>27241.8613</v>
      </c>
      <c r="G8" s="16">
        <f t="shared" si="0"/>
        <v>144206.86690000002</v>
      </c>
      <c r="H8" s="27">
        <f>RA!J12</f>
        <v>15.889217485604</v>
      </c>
      <c r="I8" s="20">
        <f>VLOOKUP(B8,RMS!B:D,3,FALSE)</f>
        <v>171448.72628632499</v>
      </c>
      <c r="J8" s="21">
        <f>VLOOKUP(B8,RMS!B:E,4,FALSE)</f>
        <v>144206.861908547</v>
      </c>
      <c r="K8" s="22">
        <f t="shared" si="1"/>
        <v>1.9136750197503716E-3</v>
      </c>
      <c r="L8" s="22">
        <f t="shared" si="2"/>
        <v>4.991453024558723E-3</v>
      </c>
      <c r="M8" s="32"/>
    </row>
    <row r="9" spans="1:13">
      <c r="A9" s="63"/>
      <c r="B9" s="12">
        <v>17</v>
      </c>
      <c r="C9" s="60" t="s">
        <v>11</v>
      </c>
      <c r="D9" s="60"/>
      <c r="E9" s="15">
        <f>VLOOKUP(C9,RA!B12:D40,3,0)</f>
        <v>220051.32810000001</v>
      </c>
      <c r="F9" s="25">
        <f>VLOOKUP(C9,RA!B13:I44,8,0)</f>
        <v>63688.5766</v>
      </c>
      <c r="G9" s="16">
        <f t="shared" si="0"/>
        <v>156362.75150000001</v>
      </c>
      <c r="H9" s="27">
        <f>RA!J13</f>
        <v>28.942600415052901</v>
      </c>
      <c r="I9" s="20">
        <f>VLOOKUP(B9,RMS!B:D,3,FALSE)</f>
        <v>220051.510717094</v>
      </c>
      <c r="J9" s="21">
        <f>VLOOKUP(B9,RMS!B:E,4,FALSE)</f>
        <v>156362.74835384599</v>
      </c>
      <c r="K9" s="22">
        <f t="shared" si="1"/>
        <v>-0.18261709398939274</v>
      </c>
      <c r="L9" s="22">
        <f t="shared" si="2"/>
        <v>3.1461540202144533E-3</v>
      </c>
      <c r="M9" s="32"/>
    </row>
    <row r="10" spans="1:13">
      <c r="A10" s="63"/>
      <c r="B10" s="12">
        <v>18</v>
      </c>
      <c r="C10" s="60" t="s">
        <v>12</v>
      </c>
      <c r="D10" s="60"/>
      <c r="E10" s="15">
        <f>VLOOKUP(C10,RA!B14:D41,3,0)</f>
        <v>112469.1744</v>
      </c>
      <c r="F10" s="25">
        <f>VLOOKUP(C10,RA!B14:I45,8,0)</f>
        <v>23127.554199999999</v>
      </c>
      <c r="G10" s="16">
        <f t="shared" si="0"/>
        <v>89341.620200000005</v>
      </c>
      <c r="H10" s="27">
        <f>RA!J14</f>
        <v>20.563460453391599</v>
      </c>
      <c r="I10" s="20">
        <f>VLOOKUP(B10,RMS!B:D,3,FALSE)</f>
        <v>112469.18411880299</v>
      </c>
      <c r="J10" s="21">
        <f>VLOOKUP(B10,RMS!B:E,4,FALSE)</f>
        <v>89341.619837606806</v>
      </c>
      <c r="K10" s="22">
        <f t="shared" si="1"/>
        <v>-9.7188029903918505E-3</v>
      </c>
      <c r="L10" s="22">
        <f t="shared" si="2"/>
        <v>3.6239319888409227E-4</v>
      </c>
      <c r="M10" s="32"/>
    </row>
    <row r="11" spans="1:13">
      <c r="A11" s="63"/>
      <c r="B11" s="12">
        <v>19</v>
      </c>
      <c r="C11" s="60" t="s">
        <v>13</v>
      </c>
      <c r="D11" s="60"/>
      <c r="E11" s="15">
        <f>VLOOKUP(C11,RA!B14:D42,3,0)</f>
        <v>75978.775800000003</v>
      </c>
      <c r="F11" s="25">
        <f>VLOOKUP(C11,RA!B15:I46,8,0)</f>
        <v>16019.411</v>
      </c>
      <c r="G11" s="16">
        <f t="shared" si="0"/>
        <v>59959.364800000003</v>
      </c>
      <c r="H11" s="27">
        <f>RA!J15</f>
        <v>21.084060425200999</v>
      </c>
      <c r="I11" s="20">
        <f>VLOOKUP(B11,RMS!B:D,3,FALSE)</f>
        <v>75978.807940170896</v>
      </c>
      <c r="J11" s="21">
        <f>VLOOKUP(B11,RMS!B:E,4,FALSE)</f>
        <v>59959.366161538499</v>
      </c>
      <c r="K11" s="22">
        <f t="shared" si="1"/>
        <v>-3.2140170893399045E-2</v>
      </c>
      <c r="L11" s="22">
        <f t="shared" si="2"/>
        <v>-1.3615384959848598E-3</v>
      </c>
      <c r="M11" s="32"/>
    </row>
    <row r="12" spans="1:13">
      <c r="A12" s="63"/>
      <c r="B12" s="12">
        <v>21</v>
      </c>
      <c r="C12" s="60" t="s">
        <v>14</v>
      </c>
      <c r="D12" s="60"/>
      <c r="E12" s="15">
        <f>VLOOKUP(C12,RA!B16:D43,3,0)</f>
        <v>643245.66410000005</v>
      </c>
      <c r="F12" s="25">
        <f>VLOOKUP(C12,RA!B16:I47,8,0)</f>
        <v>7745.4521999999997</v>
      </c>
      <c r="G12" s="16">
        <f t="shared" si="0"/>
        <v>635500.21189999999</v>
      </c>
      <c r="H12" s="27">
        <f>RA!J16</f>
        <v>1.2041203901214099</v>
      </c>
      <c r="I12" s="20">
        <f>VLOOKUP(B12,RMS!B:D,3,FALSE)</f>
        <v>643245.37672735006</v>
      </c>
      <c r="J12" s="21">
        <f>VLOOKUP(B12,RMS!B:E,4,FALSE)</f>
        <v>635500.21203760698</v>
      </c>
      <c r="K12" s="22">
        <f t="shared" si="1"/>
        <v>0.28737264999654144</v>
      </c>
      <c r="L12" s="22">
        <f t="shared" si="2"/>
        <v>-1.3760698493570089E-4</v>
      </c>
      <c r="M12" s="32"/>
    </row>
    <row r="13" spans="1:13">
      <c r="A13" s="63"/>
      <c r="B13" s="12">
        <v>22</v>
      </c>
      <c r="C13" s="60" t="s">
        <v>15</v>
      </c>
      <c r="D13" s="60"/>
      <c r="E13" s="15">
        <f>VLOOKUP(C13,RA!B16:D44,3,0)</f>
        <v>608691.70739999996</v>
      </c>
      <c r="F13" s="25">
        <f>VLOOKUP(C13,RA!B17:I48,8,0)</f>
        <v>15272.134599999999</v>
      </c>
      <c r="G13" s="16">
        <f t="shared" si="0"/>
        <v>593419.57279999997</v>
      </c>
      <c r="H13" s="27">
        <f>RA!J17</f>
        <v>2.5090098015683902</v>
      </c>
      <c r="I13" s="20">
        <f>VLOOKUP(B13,RMS!B:D,3,FALSE)</f>
        <v>608691.69024102599</v>
      </c>
      <c r="J13" s="21">
        <f>VLOOKUP(B13,RMS!B:E,4,FALSE)</f>
        <v>593419.57076239295</v>
      </c>
      <c r="K13" s="22">
        <f t="shared" si="1"/>
        <v>1.7158973962068558E-2</v>
      </c>
      <c r="L13" s="22">
        <f t="shared" si="2"/>
        <v>2.0376070169731975E-3</v>
      </c>
      <c r="M13" s="32"/>
    </row>
    <row r="14" spans="1:13">
      <c r="A14" s="63"/>
      <c r="B14" s="12">
        <v>23</v>
      </c>
      <c r="C14" s="60" t="s">
        <v>16</v>
      </c>
      <c r="D14" s="60"/>
      <c r="E14" s="15">
        <f>VLOOKUP(C14,RA!B18:D45,3,0)</f>
        <v>1207015.5223000001</v>
      </c>
      <c r="F14" s="25">
        <f>VLOOKUP(C14,RA!B18:I49,8,0)</f>
        <v>190311.7507</v>
      </c>
      <c r="G14" s="16">
        <f t="shared" si="0"/>
        <v>1016703.7716000001</v>
      </c>
      <c r="H14" s="27">
        <f>RA!J18</f>
        <v>15.767133660166699</v>
      </c>
      <c r="I14" s="20">
        <f>VLOOKUP(B14,RMS!B:D,3,FALSE)</f>
        <v>1207015.42875641</v>
      </c>
      <c r="J14" s="21">
        <f>VLOOKUP(B14,RMS!B:E,4,FALSE)</f>
        <v>1016703.77207265</v>
      </c>
      <c r="K14" s="22">
        <f t="shared" si="1"/>
        <v>9.3543590046465397E-2</v>
      </c>
      <c r="L14" s="22">
        <f t="shared" si="2"/>
        <v>-4.7264993190765381E-4</v>
      </c>
      <c r="M14" s="32"/>
    </row>
    <row r="15" spans="1:13">
      <c r="A15" s="63"/>
      <c r="B15" s="12">
        <v>24</v>
      </c>
      <c r="C15" s="60" t="s">
        <v>17</v>
      </c>
      <c r="D15" s="60"/>
      <c r="E15" s="15">
        <f>VLOOKUP(C15,RA!B18:D46,3,0)</f>
        <v>455055.82010000001</v>
      </c>
      <c r="F15" s="25">
        <f>VLOOKUP(C15,RA!B19:I50,8,0)</f>
        <v>47071.670599999998</v>
      </c>
      <c r="G15" s="16">
        <f t="shared" si="0"/>
        <v>407984.1495</v>
      </c>
      <c r="H15" s="27">
        <f>RA!J19</f>
        <v>10.344153073277001</v>
      </c>
      <c r="I15" s="20">
        <f>VLOOKUP(B15,RMS!B:D,3,FALSE)</f>
        <v>455055.80258803401</v>
      </c>
      <c r="J15" s="21">
        <f>VLOOKUP(B15,RMS!B:E,4,FALSE)</f>
        <v>407984.14920341899</v>
      </c>
      <c r="K15" s="22">
        <f t="shared" si="1"/>
        <v>1.751196599798277E-2</v>
      </c>
      <c r="L15" s="22">
        <f t="shared" si="2"/>
        <v>2.9658101266250014E-4</v>
      </c>
      <c r="M15" s="32"/>
    </row>
    <row r="16" spans="1:13">
      <c r="A16" s="63"/>
      <c r="B16" s="12">
        <v>25</v>
      </c>
      <c r="C16" s="60" t="s">
        <v>18</v>
      </c>
      <c r="D16" s="60"/>
      <c r="E16" s="15">
        <f>VLOOKUP(C16,RA!B20:D47,3,0)</f>
        <v>905808.10560000001</v>
      </c>
      <c r="F16" s="25">
        <f>VLOOKUP(C16,RA!B20:I51,8,0)</f>
        <v>84449.781000000003</v>
      </c>
      <c r="G16" s="16">
        <f t="shared" si="0"/>
        <v>821358.32460000005</v>
      </c>
      <c r="H16" s="27">
        <f>RA!J20</f>
        <v>9.3231425594343893</v>
      </c>
      <c r="I16" s="20">
        <f>VLOOKUP(B16,RMS!B:D,3,FALSE)</f>
        <v>905808.18729999999</v>
      </c>
      <c r="J16" s="21">
        <f>VLOOKUP(B16,RMS!B:E,4,FALSE)</f>
        <v>821358.32460000005</v>
      </c>
      <c r="K16" s="22">
        <f t="shared" si="1"/>
        <v>-8.169999998062849E-2</v>
      </c>
      <c r="L16" s="22">
        <f t="shared" si="2"/>
        <v>0</v>
      </c>
      <c r="M16" s="32"/>
    </row>
    <row r="17" spans="1:13">
      <c r="A17" s="63"/>
      <c r="B17" s="12">
        <v>26</v>
      </c>
      <c r="C17" s="60" t="s">
        <v>19</v>
      </c>
      <c r="D17" s="60"/>
      <c r="E17" s="15">
        <f>VLOOKUP(C17,RA!B20:D48,3,0)</f>
        <v>279497.48430000001</v>
      </c>
      <c r="F17" s="25">
        <f>VLOOKUP(C17,RA!B21:I52,8,0)</f>
        <v>40015.863599999997</v>
      </c>
      <c r="G17" s="16">
        <f t="shared" si="0"/>
        <v>239481.62070000003</v>
      </c>
      <c r="H17" s="27">
        <f>RA!J21</f>
        <v>14.317074695759599</v>
      </c>
      <c r="I17" s="20">
        <f>VLOOKUP(B17,RMS!B:D,3,FALSE)</f>
        <v>279497.31920302502</v>
      </c>
      <c r="J17" s="21">
        <f>VLOOKUP(B17,RMS!B:E,4,FALSE)</f>
        <v>239481.62060226899</v>
      </c>
      <c r="K17" s="22">
        <f t="shared" si="1"/>
        <v>0.16509697498986498</v>
      </c>
      <c r="L17" s="22">
        <f t="shared" si="2"/>
        <v>9.7731041023507714E-5</v>
      </c>
      <c r="M17" s="32"/>
    </row>
    <row r="18" spans="1:13">
      <c r="A18" s="63"/>
      <c r="B18" s="12">
        <v>27</v>
      </c>
      <c r="C18" s="60" t="s">
        <v>20</v>
      </c>
      <c r="D18" s="60"/>
      <c r="E18" s="15">
        <f>VLOOKUP(C18,RA!B22:D49,3,0)</f>
        <v>962126.29590000003</v>
      </c>
      <c r="F18" s="25">
        <f>VLOOKUP(C18,RA!B22:I53,8,0)</f>
        <v>102246.4276</v>
      </c>
      <c r="G18" s="16">
        <f t="shared" si="0"/>
        <v>859879.86829999997</v>
      </c>
      <c r="H18" s="27">
        <f>RA!J22</f>
        <v>10.6271315975577</v>
      </c>
      <c r="I18" s="20">
        <f>VLOOKUP(B18,RMS!B:D,3,FALSE)</f>
        <v>962127.81759999995</v>
      </c>
      <c r="J18" s="21">
        <f>VLOOKUP(B18,RMS!B:E,4,FALSE)</f>
        <v>859879.86780000001</v>
      </c>
      <c r="K18" s="22">
        <f t="shared" si="1"/>
        <v>-1.5216999999247491</v>
      </c>
      <c r="L18" s="22">
        <f t="shared" si="2"/>
        <v>4.9999996554106474E-4</v>
      </c>
      <c r="M18" s="32"/>
    </row>
    <row r="19" spans="1:13">
      <c r="A19" s="63"/>
      <c r="B19" s="12">
        <v>29</v>
      </c>
      <c r="C19" s="60" t="s">
        <v>21</v>
      </c>
      <c r="D19" s="60"/>
      <c r="E19" s="15">
        <f>VLOOKUP(C19,RA!B22:D50,3,0)</f>
        <v>2132634.1091</v>
      </c>
      <c r="F19" s="25">
        <f>VLOOKUP(C19,RA!B23:I54,8,0)</f>
        <v>283094.66330000001</v>
      </c>
      <c r="G19" s="16">
        <f t="shared" si="0"/>
        <v>1849539.4457999999</v>
      </c>
      <c r="H19" s="27">
        <f>RA!J23</f>
        <v>13.2744131818969</v>
      </c>
      <c r="I19" s="20">
        <f>VLOOKUP(B19,RMS!B:D,3,FALSE)</f>
        <v>2132635.6910940199</v>
      </c>
      <c r="J19" s="21">
        <f>VLOOKUP(B19,RMS!B:E,4,FALSE)</f>
        <v>1849539.47332051</v>
      </c>
      <c r="K19" s="22">
        <f t="shared" si="1"/>
        <v>-1.5819940199144185</v>
      </c>
      <c r="L19" s="22">
        <f t="shared" si="2"/>
        <v>-2.7520510135218501E-2</v>
      </c>
      <c r="M19" s="32"/>
    </row>
    <row r="20" spans="1:13">
      <c r="A20" s="63"/>
      <c r="B20" s="12">
        <v>31</v>
      </c>
      <c r="C20" s="60" t="s">
        <v>22</v>
      </c>
      <c r="D20" s="60"/>
      <c r="E20" s="15">
        <f>VLOOKUP(C20,RA!B24:D51,3,0)</f>
        <v>220742.45540000001</v>
      </c>
      <c r="F20" s="25">
        <f>VLOOKUP(C20,RA!B24:I55,8,0)</f>
        <v>34776.975599999998</v>
      </c>
      <c r="G20" s="16">
        <f t="shared" si="0"/>
        <v>185965.4798</v>
      </c>
      <c r="H20" s="27">
        <f>RA!J24</f>
        <v>15.754547776947501</v>
      </c>
      <c r="I20" s="20">
        <f>VLOOKUP(B20,RMS!B:D,3,FALSE)</f>
        <v>220742.46812405999</v>
      </c>
      <c r="J20" s="21">
        <f>VLOOKUP(B20,RMS!B:E,4,FALSE)</f>
        <v>185965.478003536</v>
      </c>
      <c r="K20" s="22">
        <f t="shared" si="1"/>
        <v>-1.2724059983156621E-2</v>
      </c>
      <c r="L20" s="22">
        <f t="shared" si="2"/>
        <v>1.7964639991987497E-3</v>
      </c>
      <c r="M20" s="32"/>
    </row>
    <row r="21" spans="1:13">
      <c r="A21" s="63"/>
      <c r="B21" s="12">
        <v>32</v>
      </c>
      <c r="C21" s="60" t="s">
        <v>23</v>
      </c>
      <c r="D21" s="60"/>
      <c r="E21" s="15">
        <f>VLOOKUP(C21,RA!B24:D52,3,0)</f>
        <v>251103.27710000001</v>
      </c>
      <c r="F21" s="25">
        <f>VLOOKUP(C21,RA!B25:I56,8,0)</f>
        <v>18283.726299999998</v>
      </c>
      <c r="G21" s="16">
        <f t="shared" si="0"/>
        <v>232819.5508</v>
      </c>
      <c r="H21" s="27">
        <f>RA!J25</f>
        <v>7.2813571018105998</v>
      </c>
      <c r="I21" s="20">
        <f>VLOOKUP(B21,RMS!B:D,3,FALSE)</f>
        <v>251103.274311799</v>
      </c>
      <c r="J21" s="21">
        <f>VLOOKUP(B21,RMS!B:E,4,FALSE)</f>
        <v>232819.549092962</v>
      </c>
      <c r="K21" s="22">
        <f t="shared" si="1"/>
        <v>2.788201003568247E-3</v>
      </c>
      <c r="L21" s="22">
        <f t="shared" si="2"/>
        <v>1.707037998130545E-3</v>
      </c>
      <c r="M21" s="32"/>
    </row>
    <row r="22" spans="1:13">
      <c r="A22" s="63"/>
      <c r="B22" s="12">
        <v>33</v>
      </c>
      <c r="C22" s="60" t="s">
        <v>24</v>
      </c>
      <c r="D22" s="60"/>
      <c r="E22" s="15">
        <f>VLOOKUP(C22,RA!B26:D53,3,0)</f>
        <v>486863.13130000001</v>
      </c>
      <c r="F22" s="25">
        <f>VLOOKUP(C22,RA!B26:I57,8,0)</f>
        <v>101032.11749999999</v>
      </c>
      <c r="G22" s="16">
        <f t="shared" si="0"/>
        <v>385831.01380000002</v>
      </c>
      <c r="H22" s="27">
        <f>RA!J26</f>
        <v>20.751646819143701</v>
      </c>
      <c r="I22" s="20">
        <f>VLOOKUP(B22,RMS!B:D,3,FALSE)</f>
        <v>486863.09123240301</v>
      </c>
      <c r="J22" s="21">
        <f>VLOOKUP(B22,RMS!B:E,4,FALSE)</f>
        <v>385831.00813565298</v>
      </c>
      <c r="K22" s="22">
        <f t="shared" si="1"/>
        <v>4.0067597001325339E-2</v>
      </c>
      <c r="L22" s="22">
        <f t="shared" si="2"/>
        <v>5.6643470306880772E-3</v>
      </c>
      <c r="M22" s="32"/>
    </row>
    <row r="23" spans="1:13">
      <c r="A23" s="63"/>
      <c r="B23" s="12">
        <v>34</v>
      </c>
      <c r="C23" s="60" t="s">
        <v>25</v>
      </c>
      <c r="D23" s="60"/>
      <c r="E23" s="15">
        <f>VLOOKUP(C23,RA!B26:D54,3,0)</f>
        <v>194720.10010000001</v>
      </c>
      <c r="F23" s="25">
        <f>VLOOKUP(C23,RA!B27:I58,8,0)</f>
        <v>54494.9067</v>
      </c>
      <c r="G23" s="16">
        <f t="shared" si="0"/>
        <v>140225.19340000002</v>
      </c>
      <c r="H23" s="27">
        <f>RA!J27</f>
        <v>27.986277057177801</v>
      </c>
      <c r="I23" s="20">
        <f>VLOOKUP(B23,RMS!B:D,3,FALSE)</f>
        <v>194719.93966355801</v>
      </c>
      <c r="J23" s="21">
        <f>VLOOKUP(B23,RMS!B:E,4,FALSE)</f>
        <v>140225.203064128</v>
      </c>
      <c r="K23" s="22">
        <f t="shared" si="1"/>
        <v>0.16043644200544804</v>
      </c>
      <c r="L23" s="22">
        <f t="shared" si="2"/>
        <v>-9.6641279815230519E-3</v>
      </c>
      <c r="M23" s="32"/>
    </row>
    <row r="24" spans="1:13">
      <c r="A24" s="63"/>
      <c r="B24" s="12">
        <v>35</v>
      </c>
      <c r="C24" s="60" t="s">
        <v>26</v>
      </c>
      <c r="D24" s="60"/>
      <c r="E24" s="15">
        <f>VLOOKUP(C24,RA!B28:D55,3,0)</f>
        <v>888098.02439999999</v>
      </c>
      <c r="F24" s="25">
        <f>VLOOKUP(C24,RA!B28:I59,8,0)</f>
        <v>55135.753199999999</v>
      </c>
      <c r="G24" s="16">
        <f t="shared" si="0"/>
        <v>832962.27119999996</v>
      </c>
      <c r="H24" s="27">
        <f>RA!J28</f>
        <v>6.2082958958556196</v>
      </c>
      <c r="I24" s="20">
        <f>VLOOKUP(B24,RMS!B:D,3,FALSE)</f>
        <v>888098.02367088699</v>
      </c>
      <c r="J24" s="21">
        <f>VLOOKUP(B24,RMS!B:E,4,FALSE)</f>
        <v>832962.26061767596</v>
      </c>
      <c r="K24" s="22">
        <f t="shared" si="1"/>
        <v>7.2911300230771303E-4</v>
      </c>
      <c r="L24" s="22">
        <f t="shared" si="2"/>
        <v>1.0582324001006782E-2</v>
      </c>
      <c r="M24" s="32"/>
    </row>
    <row r="25" spans="1:13">
      <c r="A25" s="63"/>
      <c r="B25" s="12">
        <v>36</v>
      </c>
      <c r="C25" s="60" t="s">
        <v>27</v>
      </c>
      <c r="D25" s="60"/>
      <c r="E25" s="15">
        <f>VLOOKUP(C25,RA!B28:D56,3,0)</f>
        <v>630130.37450000003</v>
      </c>
      <c r="F25" s="25">
        <f>VLOOKUP(C25,RA!B29:I60,8,0)</f>
        <v>80034.608300000007</v>
      </c>
      <c r="G25" s="16">
        <f t="shared" si="0"/>
        <v>550095.76620000007</v>
      </c>
      <c r="H25" s="27">
        <f>RA!J29</f>
        <v>12.701277630602499</v>
      </c>
      <c r="I25" s="20">
        <f>VLOOKUP(B25,RMS!B:D,3,FALSE)</f>
        <v>630130.37561858399</v>
      </c>
      <c r="J25" s="21">
        <f>VLOOKUP(B25,RMS!B:E,4,FALSE)</f>
        <v>550095.74883398297</v>
      </c>
      <c r="K25" s="22">
        <f t="shared" si="1"/>
        <v>-1.1185839539393783E-3</v>
      </c>
      <c r="L25" s="22">
        <f t="shared" si="2"/>
        <v>1.7366017098538578E-2</v>
      </c>
      <c r="M25" s="32"/>
    </row>
    <row r="26" spans="1:13">
      <c r="A26" s="63"/>
      <c r="B26" s="12">
        <v>37</v>
      </c>
      <c r="C26" s="60" t="s">
        <v>73</v>
      </c>
      <c r="D26" s="60"/>
      <c r="E26" s="15">
        <f>VLOOKUP(C26,RA!B30:D57,3,0)</f>
        <v>924384.0048</v>
      </c>
      <c r="F26" s="25">
        <f>VLOOKUP(C26,RA!B30:I61,8,0)</f>
        <v>101223.6848</v>
      </c>
      <c r="G26" s="16">
        <f t="shared" si="0"/>
        <v>823160.31999999995</v>
      </c>
      <c r="H26" s="27">
        <f>RA!J30</f>
        <v>10.9503933727089</v>
      </c>
      <c r="I26" s="20">
        <f>VLOOKUP(B26,RMS!B:D,3,FALSE)</f>
        <v>924383.97541327402</v>
      </c>
      <c r="J26" s="21">
        <f>VLOOKUP(B26,RMS!B:E,4,FALSE)</f>
        <v>823160.377526353</v>
      </c>
      <c r="K26" s="22">
        <f t="shared" si="1"/>
        <v>2.9386725975200534E-2</v>
      </c>
      <c r="L26" s="22">
        <f t="shared" si="2"/>
        <v>-5.7526353048160672E-2</v>
      </c>
      <c r="M26" s="32"/>
    </row>
    <row r="27" spans="1:13">
      <c r="A27" s="63"/>
      <c r="B27" s="12">
        <v>38</v>
      </c>
      <c r="C27" s="60" t="s">
        <v>29</v>
      </c>
      <c r="D27" s="60"/>
      <c r="E27" s="15">
        <f>VLOOKUP(C27,RA!B30:D58,3,0)</f>
        <v>747708.08360000001</v>
      </c>
      <c r="F27" s="25">
        <f>VLOOKUP(C27,RA!B31:I62,8,0)</f>
        <v>33298.497799999997</v>
      </c>
      <c r="G27" s="16">
        <f t="shared" si="0"/>
        <v>714409.5858</v>
      </c>
      <c r="H27" s="27">
        <f>RA!J31</f>
        <v>4.4534088276372898</v>
      </c>
      <c r="I27" s="20">
        <f>VLOOKUP(B27,RMS!B:D,3,FALSE)</f>
        <v>747708.020202655</v>
      </c>
      <c r="J27" s="21">
        <f>VLOOKUP(B27,RMS!B:E,4,FALSE)</f>
        <v>714409.62095752195</v>
      </c>
      <c r="K27" s="22">
        <f t="shared" si="1"/>
        <v>6.339734501671046E-2</v>
      </c>
      <c r="L27" s="22">
        <f t="shared" si="2"/>
        <v>-3.5157521953806281E-2</v>
      </c>
      <c r="M27" s="32"/>
    </row>
    <row r="28" spans="1:13">
      <c r="A28" s="63"/>
      <c r="B28" s="12">
        <v>39</v>
      </c>
      <c r="C28" s="60" t="s">
        <v>30</v>
      </c>
      <c r="D28" s="60"/>
      <c r="E28" s="15">
        <f>VLOOKUP(C28,RA!B32:D59,3,0)</f>
        <v>88864.211500000005</v>
      </c>
      <c r="F28" s="25">
        <f>VLOOKUP(C28,RA!B32:I63,8,0)</f>
        <v>22266.659299999999</v>
      </c>
      <c r="G28" s="16">
        <f t="shared" si="0"/>
        <v>66597.552200000006</v>
      </c>
      <c r="H28" s="27">
        <f>RA!J32</f>
        <v>25.0569480380749</v>
      </c>
      <c r="I28" s="20">
        <f>VLOOKUP(B28,RMS!B:D,3,FALSE)</f>
        <v>88864.159057386001</v>
      </c>
      <c r="J28" s="21">
        <f>VLOOKUP(B28,RMS!B:E,4,FALSE)</f>
        <v>66597.550692452205</v>
      </c>
      <c r="K28" s="22">
        <f t="shared" si="1"/>
        <v>5.2442614003666677E-2</v>
      </c>
      <c r="L28" s="22">
        <f t="shared" si="2"/>
        <v>1.5075478004291654E-3</v>
      </c>
      <c r="M28" s="32"/>
    </row>
    <row r="29" spans="1:13">
      <c r="A29" s="63"/>
      <c r="B29" s="12">
        <v>40</v>
      </c>
      <c r="C29" s="60" t="s">
        <v>31</v>
      </c>
      <c r="D29" s="6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3"/>
      <c r="B30" s="12">
        <v>42</v>
      </c>
      <c r="C30" s="60" t="s">
        <v>32</v>
      </c>
      <c r="D30" s="60"/>
      <c r="E30" s="15">
        <f>VLOOKUP(C30,RA!B34:D62,3,0)</f>
        <v>192959.53320000001</v>
      </c>
      <c r="F30" s="25">
        <f>VLOOKUP(C30,RA!B34:I66,8,0)</f>
        <v>6565.5977999999996</v>
      </c>
      <c r="G30" s="16">
        <f t="shared" si="0"/>
        <v>186393.93540000002</v>
      </c>
      <c r="H30" s="27">
        <f>RA!J34</f>
        <v>0</v>
      </c>
      <c r="I30" s="20">
        <f>VLOOKUP(B30,RMS!B:D,3,FALSE)</f>
        <v>192959.5325</v>
      </c>
      <c r="J30" s="21">
        <f>VLOOKUP(B30,RMS!B:E,4,FALSE)</f>
        <v>186393.93979999999</v>
      </c>
      <c r="K30" s="22">
        <f t="shared" si="1"/>
        <v>7.0000000414438546E-4</v>
      </c>
      <c r="L30" s="22">
        <f t="shared" si="2"/>
        <v>-4.3999999761581421E-3</v>
      </c>
      <c r="M30" s="32"/>
    </row>
    <row r="31" spans="1:13" s="35" customFormat="1" ht="12" thickBot="1">
      <c r="A31" s="63"/>
      <c r="B31" s="12">
        <v>70</v>
      </c>
      <c r="C31" s="64" t="s">
        <v>69</v>
      </c>
      <c r="D31" s="65"/>
      <c r="E31" s="15">
        <f>VLOOKUP(C31,RA!B35:D63,3,0)</f>
        <v>72817.13</v>
      </c>
      <c r="F31" s="25">
        <f>VLOOKUP(C31,RA!B35:I67,8,0)</f>
        <v>1754.75</v>
      </c>
      <c r="G31" s="16">
        <f t="shared" si="0"/>
        <v>71062.38</v>
      </c>
      <c r="H31" s="27">
        <f>RA!J35</f>
        <v>3.4025775721559399</v>
      </c>
      <c r="I31" s="20">
        <f>VLOOKUP(B31,RMS!B:D,3,FALSE)</f>
        <v>72817.13</v>
      </c>
      <c r="J31" s="21">
        <f>VLOOKUP(B31,RMS!B:E,4,FALSE)</f>
        <v>71062.38</v>
      </c>
      <c r="K31" s="22">
        <f t="shared" si="1"/>
        <v>0</v>
      </c>
      <c r="L31" s="22">
        <f t="shared" si="2"/>
        <v>0</v>
      </c>
    </row>
    <row r="32" spans="1:13">
      <c r="A32" s="63"/>
      <c r="B32" s="12">
        <v>71</v>
      </c>
      <c r="C32" s="60" t="s">
        <v>36</v>
      </c>
      <c r="D32" s="60"/>
      <c r="E32" s="15">
        <f>VLOOKUP(C32,RA!B34:D63,3,0)</f>
        <v>120025.69</v>
      </c>
      <c r="F32" s="25">
        <f>VLOOKUP(C32,RA!B34:I67,8,0)</f>
        <v>-13641.16</v>
      </c>
      <c r="G32" s="16">
        <f t="shared" si="0"/>
        <v>133666.85</v>
      </c>
      <c r="H32" s="27">
        <f>RA!J35</f>
        <v>3.4025775721559399</v>
      </c>
      <c r="I32" s="20">
        <f>VLOOKUP(B32,RMS!B:D,3,FALSE)</f>
        <v>120025.69</v>
      </c>
      <c r="J32" s="21">
        <f>VLOOKUP(B32,RMS!B:E,4,FALSE)</f>
        <v>133666.85</v>
      </c>
      <c r="K32" s="22">
        <f t="shared" si="1"/>
        <v>0</v>
      </c>
      <c r="L32" s="22">
        <f t="shared" si="2"/>
        <v>0</v>
      </c>
      <c r="M32" s="32"/>
    </row>
    <row r="33" spans="1:13">
      <c r="A33" s="63"/>
      <c r="B33" s="12">
        <v>72</v>
      </c>
      <c r="C33" s="60" t="s">
        <v>37</v>
      </c>
      <c r="D33" s="60"/>
      <c r="E33" s="15">
        <f>VLOOKUP(C33,RA!B34:D64,3,0)</f>
        <v>23479.48</v>
      </c>
      <c r="F33" s="25">
        <f>VLOOKUP(C33,RA!B34:I68,8,0)</f>
        <v>-2496.64</v>
      </c>
      <c r="G33" s="16">
        <f t="shared" si="0"/>
        <v>25976.12</v>
      </c>
      <c r="H33" s="27">
        <f>RA!J34</f>
        <v>0</v>
      </c>
      <c r="I33" s="20">
        <f>VLOOKUP(B33,RMS!B:D,3,FALSE)</f>
        <v>23479.48</v>
      </c>
      <c r="J33" s="21">
        <f>VLOOKUP(B33,RMS!B:E,4,FALSE)</f>
        <v>25976.12</v>
      </c>
      <c r="K33" s="22">
        <f t="shared" si="1"/>
        <v>0</v>
      </c>
      <c r="L33" s="22">
        <f t="shared" si="2"/>
        <v>0</v>
      </c>
      <c r="M33" s="32"/>
    </row>
    <row r="34" spans="1:13">
      <c r="A34" s="63"/>
      <c r="B34" s="12">
        <v>73</v>
      </c>
      <c r="C34" s="60" t="s">
        <v>38</v>
      </c>
      <c r="D34" s="60"/>
      <c r="E34" s="15">
        <f>VLOOKUP(C34,RA!B35:D65,3,0)</f>
        <v>45823.99</v>
      </c>
      <c r="F34" s="25">
        <f>VLOOKUP(C34,RA!B35:I69,8,0)</f>
        <v>-5620.53</v>
      </c>
      <c r="G34" s="16">
        <f t="shared" si="0"/>
        <v>51444.52</v>
      </c>
      <c r="H34" s="27">
        <f>RA!J35</f>
        <v>3.4025775721559399</v>
      </c>
      <c r="I34" s="20">
        <f>VLOOKUP(B34,RMS!B:D,3,FALSE)</f>
        <v>45823.99</v>
      </c>
      <c r="J34" s="21">
        <f>VLOOKUP(B34,RMS!B:E,4,FALSE)</f>
        <v>51444.52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3"/>
      <c r="B35" s="12">
        <v>74</v>
      </c>
      <c r="C35" s="60" t="s">
        <v>71</v>
      </c>
      <c r="D35" s="60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2.4098038469794099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3"/>
      <c r="B36" s="12">
        <v>75</v>
      </c>
      <c r="C36" s="60" t="s">
        <v>33</v>
      </c>
      <c r="D36" s="60"/>
      <c r="E36" s="15">
        <f>VLOOKUP(C36,RA!B8:D66,3,0)</f>
        <v>92323.076700000005</v>
      </c>
      <c r="F36" s="25">
        <f>VLOOKUP(C36,RA!B8:I70,8,0)</f>
        <v>5299.5249999999996</v>
      </c>
      <c r="G36" s="16">
        <f t="shared" si="0"/>
        <v>87023.551700000011</v>
      </c>
      <c r="H36" s="27">
        <f>RA!J36</f>
        <v>2.4098038469794099</v>
      </c>
      <c r="I36" s="20">
        <f>VLOOKUP(B36,RMS!B:D,3,FALSE)</f>
        <v>92323.076923076893</v>
      </c>
      <c r="J36" s="21">
        <f>VLOOKUP(B36,RMS!B:E,4,FALSE)</f>
        <v>87023.551282051296</v>
      </c>
      <c r="K36" s="22">
        <f t="shared" si="1"/>
        <v>-2.2307688777800649E-4</v>
      </c>
      <c r="L36" s="22">
        <f t="shared" si="2"/>
        <v>4.1794871503952891E-4</v>
      </c>
      <c r="M36" s="32"/>
    </row>
    <row r="37" spans="1:13">
      <c r="A37" s="63"/>
      <c r="B37" s="12">
        <v>76</v>
      </c>
      <c r="C37" s="60" t="s">
        <v>34</v>
      </c>
      <c r="D37" s="60"/>
      <c r="E37" s="15">
        <f>VLOOKUP(C37,RA!B8:D67,3,0)</f>
        <v>301470.95980000001</v>
      </c>
      <c r="F37" s="25">
        <f>VLOOKUP(C37,RA!B8:I71,8,0)</f>
        <v>14745.441800000001</v>
      </c>
      <c r="G37" s="16">
        <f t="shared" si="0"/>
        <v>286725.51800000004</v>
      </c>
      <c r="H37" s="27">
        <f>RA!J37</f>
        <v>-11.365200233383399</v>
      </c>
      <c r="I37" s="20">
        <f>VLOOKUP(B37,RMS!B:D,3,FALSE)</f>
        <v>301470.95492991502</v>
      </c>
      <c r="J37" s="21">
        <f>VLOOKUP(B37,RMS!B:E,4,FALSE)</f>
        <v>286725.51945042697</v>
      </c>
      <c r="K37" s="22">
        <f t="shared" si="1"/>
        <v>4.870084987487644E-3</v>
      </c>
      <c r="L37" s="22">
        <f t="shared" si="2"/>
        <v>-1.4504269347526133E-3</v>
      </c>
      <c r="M37" s="32"/>
    </row>
    <row r="38" spans="1:13">
      <c r="A38" s="63"/>
      <c r="B38" s="12">
        <v>77</v>
      </c>
      <c r="C38" s="60" t="s">
        <v>39</v>
      </c>
      <c r="D38" s="60"/>
      <c r="E38" s="15">
        <f>VLOOKUP(C38,RA!B9:D68,3,0)</f>
        <v>48669.26</v>
      </c>
      <c r="F38" s="25">
        <f>VLOOKUP(C38,RA!B9:I72,8,0)</f>
        <v>-444.39</v>
      </c>
      <c r="G38" s="16">
        <f t="shared" si="0"/>
        <v>49113.65</v>
      </c>
      <c r="H38" s="27">
        <f>RA!J38</f>
        <v>-10.6332848938733</v>
      </c>
      <c r="I38" s="20">
        <f>VLOOKUP(B38,RMS!B:D,3,FALSE)</f>
        <v>48669.26</v>
      </c>
      <c r="J38" s="21">
        <f>VLOOKUP(B38,RMS!B:E,4,FALSE)</f>
        <v>49113.65</v>
      </c>
      <c r="K38" s="22">
        <f t="shared" si="1"/>
        <v>0</v>
      </c>
      <c r="L38" s="22">
        <f t="shared" si="2"/>
        <v>0</v>
      </c>
      <c r="M38" s="32"/>
    </row>
    <row r="39" spans="1:13">
      <c r="A39" s="63"/>
      <c r="B39" s="12">
        <v>78</v>
      </c>
      <c r="C39" s="60" t="s">
        <v>40</v>
      </c>
      <c r="D39" s="60"/>
      <c r="E39" s="15">
        <f>VLOOKUP(C39,RA!B10:D69,3,0)</f>
        <v>49382.080000000002</v>
      </c>
      <c r="F39" s="25">
        <f>VLOOKUP(C39,RA!B10:I73,8,0)</f>
        <v>6625.98</v>
      </c>
      <c r="G39" s="16">
        <f t="shared" si="0"/>
        <v>42756.100000000006</v>
      </c>
      <c r="H39" s="27">
        <f>RA!J39</f>
        <v>-12.265474918268801</v>
      </c>
      <c r="I39" s="20">
        <f>VLOOKUP(B39,RMS!B:D,3,FALSE)</f>
        <v>49382.080000000002</v>
      </c>
      <c r="J39" s="21">
        <f>VLOOKUP(B39,RMS!B:E,4,FALSE)</f>
        <v>42756.1</v>
      </c>
      <c r="K39" s="22">
        <f t="shared" si="1"/>
        <v>0</v>
      </c>
      <c r="L39" s="22">
        <f t="shared" si="2"/>
        <v>0</v>
      </c>
      <c r="M39" s="32"/>
    </row>
    <row r="40" spans="1:13">
      <c r="A40" s="63"/>
      <c r="B40" s="12">
        <v>99</v>
      </c>
      <c r="C40" s="60" t="s">
        <v>35</v>
      </c>
      <c r="D40" s="60"/>
      <c r="E40" s="15">
        <f>VLOOKUP(C40,RA!B8:D70,3,0)</f>
        <v>11734.1813</v>
      </c>
      <c r="F40" s="25">
        <f>VLOOKUP(C40,RA!B8:I74,8,0)</f>
        <v>592.54229999999995</v>
      </c>
      <c r="G40" s="16">
        <f t="shared" si="0"/>
        <v>11141.639000000001</v>
      </c>
      <c r="H40" s="27">
        <f>RA!J40</f>
        <v>0</v>
      </c>
      <c r="I40" s="20">
        <f>VLOOKUP(B40,RMS!B:D,3,FALSE)</f>
        <v>11734.181226836101</v>
      </c>
      <c r="J40" s="21">
        <f>VLOOKUP(B40,RMS!B:E,4,FALSE)</f>
        <v>11141.638862415901</v>
      </c>
      <c r="K40" s="22">
        <f t="shared" si="1"/>
        <v>7.3163899287465028E-5</v>
      </c>
      <c r="L40" s="22">
        <f t="shared" si="2"/>
        <v>1.3758410023001488E-4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.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7" width="9.25" style="36" bestFit="1" customWidth="1"/>
    <col min="18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39" t="s">
        <v>46</v>
      </c>
      <c r="W1" s="68"/>
    </row>
    <row r="2" spans="1:23" ht="12.7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39"/>
      <c r="W2" s="68"/>
    </row>
    <row r="3" spans="1:23" ht="23.25" thickBo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0" t="s">
        <v>47</v>
      </c>
      <c r="W3" s="68"/>
    </row>
    <row r="4" spans="1:23" ht="12.75" thickTop="1" thickBo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W4" s="68"/>
    </row>
    <row r="5" spans="1:23" ht="12.75" thickTop="1" thickBot="1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</row>
    <row r="6" spans="1:23" ht="12" thickBot="1">
      <c r="A6" s="46" t="s">
        <v>3</v>
      </c>
      <c r="B6" s="69" t="s">
        <v>4</v>
      </c>
      <c r="C6" s="70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1" t="s">
        <v>5</v>
      </c>
      <c r="B7" s="72"/>
      <c r="C7" s="73"/>
      <c r="D7" s="48">
        <v>13839056.3869</v>
      </c>
      <c r="E7" s="48">
        <v>14268992.466399999</v>
      </c>
      <c r="F7" s="49">
        <v>96.986920551591894</v>
      </c>
      <c r="G7" s="48">
        <v>13492314.9297</v>
      </c>
      <c r="H7" s="49">
        <v>2.5699182016329001</v>
      </c>
      <c r="I7" s="48">
        <v>1589034.6643999999</v>
      </c>
      <c r="J7" s="49">
        <v>11.4822471993407</v>
      </c>
      <c r="K7" s="48">
        <v>1410573.7335999999</v>
      </c>
      <c r="L7" s="49">
        <v>10.4546457813179</v>
      </c>
      <c r="M7" s="49">
        <v>0.12651655602897099</v>
      </c>
      <c r="N7" s="48">
        <v>531833328.41180003</v>
      </c>
      <c r="O7" s="48">
        <v>6544805236.8648996</v>
      </c>
      <c r="P7" s="48">
        <v>802913</v>
      </c>
      <c r="Q7" s="48">
        <v>735990</v>
      </c>
      <c r="R7" s="49">
        <v>9.0929224581855799</v>
      </c>
      <c r="S7" s="48">
        <v>17.236059681310401</v>
      </c>
      <c r="T7" s="48">
        <v>17.039070670933</v>
      </c>
      <c r="U7" s="50">
        <v>1.1428888853929999</v>
      </c>
    </row>
    <row r="8" spans="1:23" ht="12" thickBot="1">
      <c r="A8" s="74">
        <v>42304</v>
      </c>
      <c r="B8" s="64" t="s">
        <v>6</v>
      </c>
      <c r="C8" s="65"/>
      <c r="D8" s="51">
        <v>484346.4437</v>
      </c>
      <c r="E8" s="51">
        <v>526293.57330000005</v>
      </c>
      <c r="F8" s="52">
        <v>92.029708944196202</v>
      </c>
      <c r="G8" s="51">
        <v>479368.29019999999</v>
      </c>
      <c r="H8" s="52">
        <v>1.0384820193098501</v>
      </c>
      <c r="I8" s="51">
        <v>126834.1943</v>
      </c>
      <c r="J8" s="52">
        <v>26.186667817996799</v>
      </c>
      <c r="K8" s="51">
        <v>107479.03109999999</v>
      </c>
      <c r="L8" s="52">
        <v>22.420972203889001</v>
      </c>
      <c r="M8" s="52">
        <v>0.180083156704229</v>
      </c>
      <c r="N8" s="51">
        <v>17909766.330499999</v>
      </c>
      <c r="O8" s="51">
        <v>233867111.09459999</v>
      </c>
      <c r="P8" s="51">
        <v>19982</v>
      </c>
      <c r="Q8" s="51">
        <v>18471</v>
      </c>
      <c r="R8" s="52">
        <v>8.1803908830057992</v>
      </c>
      <c r="S8" s="51">
        <v>24.239137408667801</v>
      </c>
      <c r="T8" s="51">
        <v>24.701039115370001</v>
      </c>
      <c r="U8" s="53">
        <v>-1.90560290539491</v>
      </c>
    </row>
    <row r="9" spans="1:23" ht="12" thickBot="1">
      <c r="A9" s="75"/>
      <c r="B9" s="64" t="s">
        <v>7</v>
      </c>
      <c r="C9" s="65"/>
      <c r="D9" s="51">
        <v>65675.133499999996</v>
      </c>
      <c r="E9" s="51">
        <v>71732.978000000003</v>
      </c>
      <c r="F9" s="52">
        <v>91.555007656311204</v>
      </c>
      <c r="G9" s="51">
        <v>62643.3076</v>
      </c>
      <c r="H9" s="52">
        <v>4.8398241027745499</v>
      </c>
      <c r="I9" s="51">
        <v>14896.34</v>
      </c>
      <c r="J9" s="52">
        <v>22.681857205513001</v>
      </c>
      <c r="K9" s="51">
        <v>14043.506299999999</v>
      </c>
      <c r="L9" s="52">
        <v>22.4182068891905</v>
      </c>
      <c r="M9" s="52">
        <v>6.0727975035693001E-2</v>
      </c>
      <c r="N9" s="51">
        <v>2853299.5742000001</v>
      </c>
      <c r="O9" s="51">
        <v>38369924.412900001</v>
      </c>
      <c r="P9" s="51">
        <v>3864</v>
      </c>
      <c r="Q9" s="51">
        <v>3258</v>
      </c>
      <c r="R9" s="52">
        <v>18.600368324125199</v>
      </c>
      <c r="S9" s="51">
        <v>16.996670160455501</v>
      </c>
      <c r="T9" s="51">
        <v>16.254436771025201</v>
      </c>
      <c r="U9" s="53">
        <v>4.36693412546889</v>
      </c>
    </row>
    <row r="10" spans="1:23" ht="12" thickBot="1">
      <c r="A10" s="75"/>
      <c r="B10" s="64" t="s">
        <v>8</v>
      </c>
      <c r="C10" s="65"/>
      <c r="D10" s="51">
        <v>84689.235799999995</v>
      </c>
      <c r="E10" s="51">
        <v>95552.191800000001</v>
      </c>
      <c r="F10" s="52">
        <v>88.631390033692597</v>
      </c>
      <c r="G10" s="51">
        <v>80357.67</v>
      </c>
      <c r="H10" s="52">
        <v>5.39035763480946</v>
      </c>
      <c r="I10" s="51">
        <v>24537.680899999999</v>
      </c>
      <c r="J10" s="52">
        <v>28.973789488368499</v>
      </c>
      <c r="K10" s="51">
        <v>21539.218700000001</v>
      </c>
      <c r="L10" s="52">
        <v>26.8041852134339</v>
      </c>
      <c r="M10" s="52">
        <v>0.13920942267047001</v>
      </c>
      <c r="N10" s="51">
        <v>3709646.4918</v>
      </c>
      <c r="O10" s="51">
        <v>58727994.250100002</v>
      </c>
      <c r="P10" s="51">
        <v>71933</v>
      </c>
      <c r="Q10" s="51">
        <v>66958</v>
      </c>
      <c r="R10" s="52">
        <v>7.4300307655545303</v>
      </c>
      <c r="S10" s="51">
        <v>1.17733496170047</v>
      </c>
      <c r="T10" s="51">
        <v>1.15331702410466</v>
      </c>
      <c r="U10" s="53">
        <v>2.0400258530604098</v>
      </c>
    </row>
    <row r="11" spans="1:23" ht="12" thickBot="1">
      <c r="A11" s="75"/>
      <c r="B11" s="64" t="s">
        <v>9</v>
      </c>
      <c r="C11" s="65"/>
      <c r="D11" s="51">
        <v>39023.814899999998</v>
      </c>
      <c r="E11" s="51">
        <v>44810.904600000002</v>
      </c>
      <c r="F11" s="52">
        <v>87.085532524598904</v>
      </c>
      <c r="G11" s="51">
        <v>35134.527900000001</v>
      </c>
      <c r="H11" s="52">
        <v>11.069700469776301</v>
      </c>
      <c r="I11" s="51">
        <v>8553.2561000000005</v>
      </c>
      <c r="J11" s="52">
        <v>21.9180418980513</v>
      </c>
      <c r="K11" s="51">
        <v>7857.6421</v>
      </c>
      <c r="L11" s="52">
        <v>22.3644448058743</v>
      </c>
      <c r="M11" s="52">
        <v>8.8527065899324006E-2</v>
      </c>
      <c r="N11" s="51">
        <v>1300667.1129000001</v>
      </c>
      <c r="O11" s="51">
        <v>19195794.6833</v>
      </c>
      <c r="P11" s="51">
        <v>2031</v>
      </c>
      <c r="Q11" s="51">
        <v>1844</v>
      </c>
      <c r="R11" s="52">
        <v>10.140997830802601</v>
      </c>
      <c r="S11" s="51">
        <v>19.214089069423899</v>
      </c>
      <c r="T11" s="51">
        <v>21.3022534164859</v>
      </c>
      <c r="U11" s="53">
        <v>-10.867881061220601</v>
      </c>
    </row>
    <row r="12" spans="1:23" ht="12" thickBot="1">
      <c r="A12" s="75"/>
      <c r="B12" s="64" t="s">
        <v>10</v>
      </c>
      <c r="C12" s="65"/>
      <c r="D12" s="51">
        <v>171448.72820000001</v>
      </c>
      <c r="E12" s="51">
        <v>219756.03580000001</v>
      </c>
      <c r="F12" s="52">
        <v>78.017756179418697</v>
      </c>
      <c r="G12" s="51">
        <v>245090.47810000001</v>
      </c>
      <c r="H12" s="52">
        <v>-30.046760882302902</v>
      </c>
      <c r="I12" s="51">
        <v>27241.8613</v>
      </c>
      <c r="J12" s="52">
        <v>15.889217485604</v>
      </c>
      <c r="K12" s="51">
        <v>34656.547200000001</v>
      </c>
      <c r="L12" s="52">
        <v>14.1403074769227</v>
      </c>
      <c r="M12" s="52">
        <v>-0.213947623149256</v>
      </c>
      <c r="N12" s="51">
        <v>5631568.5387000004</v>
      </c>
      <c r="O12" s="51">
        <v>69722073.229599997</v>
      </c>
      <c r="P12" s="51">
        <v>1486</v>
      </c>
      <c r="Q12" s="51">
        <v>1296</v>
      </c>
      <c r="R12" s="52">
        <v>14.660493827160501</v>
      </c>
      <c r="S12" s="51">
        <v>115.375994751009</v>
      </c>
      <c r="T12" s="51">
        <v>115.545539737654</v>
      </c>
      <c r="U12" s="53">
        <v>-0.146949967374743</v>
      </c>
    </row>
    <row r="13" spans="1:23" ht="12" thickBot="1">
      <c r="A13" s="75"/>
      <c r="B13" s="64" t="s">
        <v>11</v>
      </c>
      <c r="C13" s="65"/>
      <c r="D13" s="51">
        <v>220051.32810000001</v>
      </c>
      <c r="E13" s="51">
        <v>226052.86110000001</v>
      </c>
      <c r="F13" s="52">
        <v>97.3450754081166</v>
      </c>
      <c r="G13" s="51">
        <v>195666.51089999999</v>
      </c>
      <c r="H13" s="52">
        <v>12.4624377916476</v>
      </c>
      <c r="I13" s="51">
        <v>63688.5766</v>
      </c>
      <c r="J13" s="52">
        <v>28.942600415052901</v>
      </c>
      <c r="K13" s="51">
        <v>56360.580699999999</v>
      </c>
      <c r="L13" s="52">
        <v>28.804408296933602</v>
      </c>
      <c r="M13" s="52">
        <v>0.130019879301918</v>
      </c>
      <c r="N13" s="51">
        <v>7099893.6958999997</v>
      </c>
      <c r="O13" s="51">
        <v>106156114.35870001</v>
      </c>
      <c r="P13" s="51">
        <v>7761</v>
      </c>
      <c r="Q13" s="51">
        <v>6964</v>
      </c>
      <c r="R13" s="52">
        <v>11.4445720850086</v>
      </c>
      <c r="S13" s="51">
        <v>28.3534761113259</v>
      </c>
      <c r="T13" s="51">
        <v>28.959971467547401</v>
      </c>
      <c r="U13" s="53">
        <v>-2.1390511478741199</v>
      </c>
    </row>
    <row r="14" spans="1:23" ht="12" thickBot="1">
      <c r="A14" s="75"/>
      <c r="B14" s="64" t="s">
        <v>12</v>
      </c>
      <c r="C14" s="65"/>
      <c r="D14" s="51">
        <v>112469.1744</v>
      </c>
      <c r="E14" s="51">
        <v>121711.2032</v>
      </c>
      <c r="F14" s="52">
        <v>92.406591540457299</v>
      </c>
      <c r="G14" s="51">
        <v>106895.8351</v>
      </c>
      <c r="H14" s="52">
        <v>5.2138039754179299</v>
      </c>
      <c r="I14" s="51">
        <v>23127.554199999999</v>
      </c>
      <c r="J14" s="52">
        <v>20.563460453391599</v>
      </c>
      <c r="K14" s="51">
        <v>20183.541000000001</v>
      </c>
      <c r="L14" s="52">
        <v>18.8815036442893</v>
      </c>
      <c r="M14" s="52">
        <v>0.14586207643148399</v>
      </c>
      <c r="N14" s="51">
        <v>3915477.1046000002</v>
      </c>
      <c r="O14" s="51">
        <v>54750731.902800001</v>
      </c>
      <c r="P14" s="51">
        <v>1948</v>
      </c>
      <c r="Q14" s="51">
        <v>1697</v>
      </c>
      <c r="R14" s="52">
        <v>14.7908073070124</v>
      </c>
      <c r="S14" s="51">
        <v>57.735715811088298</v>
      </c>
      <c r="T14" s="51">
        <v>58.418564113140803</v>
      </c>
      <c r="U14" s="53">
        <v>-1.1827138409209901</v>
      </c>
    </row>
    <row r="15" spans="1:23" ht="12" thickBot="1">
      <c r="A15" s="75"/>
      <c r="B15" s="64" t="s">
        <v>13</v>
      </c>
      <c r="C15" s="65"/>
      <c r="D15" s="51">
        <v>75978.775800000003</v>
      </c>
      <c r="E15" s="51">
        <v>89647.171000000002</v>
      </c>
      <c r="F15" s="52">
        <v>84.753121545798706</v>
      </c>
      <c r="G15" s="51">
        <v>67566.358600000007</v>
      </c>
      <c r="H15" s="52">
        <v>12.450600231103801</v>
      </c>
      <c r="I15" s="51">
        <v>16019.411</v>
      </c>
      <c r="J15" s="52">
        <v>21.084060425200999</v>
      </c>
      <c r="K15" s="51">
        <v>11497.238499999999</v>
      </c>
      <c r="L15" s="52">
        <v>17.016217446414199</v>
      </c>
      <c r="M15" s="52">
        <v>0.393326841049701</v>
      </c>
      <c r="N15" s="51">
        <v>2447322.5946999998</v>
      </c>
      <c r="O15" s="51">
        <v>41702342.987499997</v>
      </c>
      <c r="P15" s="51">
        <v>2025</v>
      </c>
      <c r="Q15" s="51">
        <v>1438</v>
      </c>
      <c r="R15" s="52">
        <v>40.820584144645302</v>
      </c>
      <c r="S15" s="51">
        <v>37.520383111111101</v>
      </c>
      <c r="T15" s="51">
        <v>35.772715924895699</v>
      </c>
      <c r="U15" s="53">
        <v>4.6579140224660396</v>
      </c>
    </row>
    <row r="16" spans="1:23" ht="12" thickBot="1">
      <c r="A16" s="75"/>
      <c r="B16" s="64" t="s">
        <v>14</v>
      </c>
      <c r="C16" s="65"/>
      <c r="D16" s="51">
        <v>643245.66410000005</v>
      </c>
      <c r="E16" s="51">
        <v>645230.02099999995</v>
      </c>
      <c r="F16" s="52">
        <v>99.692457443792804</v>
      </c>
      <c r="G16" s="51">
        <v>635710.17279999994</v>
      </c>
      <c r="H16" s="52">
        <v>1.1853658510465199</v>
      </c>
      <c r="I16" s="51">
        <v>7745.4521999999997</v>
      </c>
      <c r="J16" s="52">
        <v>1.2041203901214099</v>
      </c>
      <c r="K16" s="51">
        <v>51356.202799999999</v>
      </c>
      <c r="L16" s="52">
        <v>8.0785560774968292</v>
      </c>
      <c r="M16" s="52">
        <v>-0.84918175843016197</v>
      </c>
      <c r="N16" s="51">
        <v>26322515.221900001</v>
      </c>
      <c r="O16" s="51">
        <v>329803915.82389998</v>
      </c>
      <c r="P16" s="51">
        <v>30885</v>
      </c>
      <c r="Q16" s="51">
        <v>31579</v>
      </c>
      <c r="R16" s="52">
        <v>-2.19766300389499</v>
      </c>
      <c r="S16" s="51">
        <v>20.827122036587301</v>
      </c>
      <c r="T16" s="51">
        <v>20.095093182178001</v>
      </c>
      <c r="U16" s="53">
        <v>3.5147864074706998</v>
      </c>
    </row>
    <row r="17" spans="1:21" ht="12" thickBot="1">
      <c r="A17" s="75"/>
      <c r="B17" s="64" t="s">
        <v>15</v>
      </c>
      <c r="C17" s="65"/>
      <c r="D17" s="51">
        <v>608691.70739999996</v>
      </c>
      <c r="E17" s="51">
        <v>517227.67749999999</v>
      </c>
      <c r="F17" s="52">
        <v>117.683514219906</v>
      </c>
      <c r="G17" s="51">
        <v>530537.42660000001</v>
      </c>
      <c r="H17" s="52">
        <v>14.731153144248299</v>
      </c>
      <c r="I17" s="51">
        <v>15272.134599999999</v>
      </c>
      <c r="J17" s="52">
        <v>2.5090098015683902</v>
      </c>
      <c r="K17" s="51">
        <v>44421.724900000001</v>
      </c>
      <c r="L17" s="52">
        <v>8.3729672352581996</v>
      </c>
      <c r="M17" s="52">
        <v>-0.65620122509020395</v>
      </c>
      <c r="N17" s="51">
        <v>19271157.75</v>
      </c>
      <c r="O17" s="51">
        <v>319277944.80250001</v>
      </c>
      <c r="P17" s="51">
        <v>8968</v>
      </c>
      <c r="Q17" s="51">
        <v>8391</v>
      </c>
      <c r="R17" s="52">
        <v>6.8764152067691597</v>
      </c>
      <c r="S17" s="51">
        <v>67.8737407894737</v>
      </c>
      <c r="T17" s="51">
        <v>38.631801251340697</v>
      </c>
      <c r="U17" s="53">
        <v>43.082846470527798</v>
      </c>
    </row>
    <row r="18" spans="1:21" ht="12" thickBot="1">
      <c r="A18" s="75"/>
      <c r="B18" s="64" t="s">
        <v>16</v>
      </c>
      <c r="C18" s="65"/>
      <c r="D18" s="51">
        <v>1207015.5223000001</v>
      </c>
      <c r="E18" s="51">
        <v>1238470.0009000001</v>
      </c>
      <c r="F18" s="52">
        <v>97.460214734540003</v>
      </c>
      <c r="G18" s="51">
        <v>1057344.2242000001</v>
      </c>
      <c r="H18" s="52">
        <v>14.1553994124518</v>
      </c>
      <c r="I18" s="51">
        <v>190311.7507</v>
      </c>
      <c r="J18" s="52">
        <v>15.767133660166699</v>
      </c>
      <c r="K18" s="51">
        <v>168699.7211</v>
      </c>
      <c r="L18" s="52">
        <v>15.955042571650701</v>
      </c>
      <c r="M18" s="52">
        <v>0.12810945660775</v>
      </c>
      <c r="N18" s="51">
        <v>44749007.4595</v>
      </c>
      <c r="O18" s="51">
        <v>678280902.71210003</v>
      </c>
      <c r="P18" s="51">
        <v>59878</v>
      </c>
      <c r="Q18" s="51">
        <v>51999</v>
      </c>
      <c r="R18" s="52">
        <v>15.1522144656628</v>
      </c>
      <c r="S18" s="51">
        <v>20.157913128360999</v>
      </c>
      <c r="T18" s="51">
        <v>19.857388515163802</v>
      </c>
      <c r="U18" s="53">
        <v>1.4908518123060399</v>
      </c>
    </row>
    <row r="19" spans="1:21" ht="12" thickBot="1">
      <c r="A19" s="75"/>
      <c r="B19" s="64" t="s">
        <v>17</v>
      </c>
      <c r="C19" s="65"/>
      <c r="D19" s="51">
        <v>455055.82010000001</v>
      </c>
      <c r="E19" s="51">
        <v>538684.12139999995</v>
      </c>
      <c r="F19" s="52">
        <v>84.4754471168268</v>
      </c>
      <c r="G19" s="51">
        <v>463703.18550000002</v>
      </c>
      <c r="H19" s="52">
        <v>-1.8648492549551601</v>
      </c>
      <c r="I19" s="51">
        <v>47071.670599999998</v>
      </c>
      <c r="J19" s="52">
        <v>10.344153073277001</v>
      </c>
      <c r="K19" s="51">
        <v>39820.505100000002</v>
      </c>
      <c r="L19" s="52">
        <v>8.5874987158137603</v>
      </c>
      <c r="M19" s="52">
        <v>0.18209627130018499</v>
      </c>
      <c r="N19" s="51">
        <v>16905996.307700001</v>
      </c>
      <c r="O19" s="51">
        <v>211177318.296</v>
      </c>
      <c r="P19" s="51">
        <v>10661</v>
      </c>
      <c r="Q19" s="51">
        <v>9103</v>
      </c>
      <c r="R19" s="52">
        <v>17.1152367351423</v>
      </c>
      <c r="S19" s="51">
        <v>42.684159093893598</v>
      </c>
      <c r="T19" s="51">
        <v>41.960346446226502</v>
      </c>
      <c r="U19" s="53">
        <v>1.6957406753051301</v>
      </c>
    </row>
    <row r="20" spans="1:21" ht="12" thickBot="1">
      <c r="A20" s="75"/>
      <c r="B20" s="64" t="s">
        <v>18</v>
      </c>
      <c r="C20" s="65"/>
      <c r="D20" s="51">
        <v>905808.10560000001</v>
      </c>
      <c r="E20" s="51">
        <v>893589.36199999996</v>
      </c>
      <c r="F20" s="52">
        <v>101.36737791648</v>
      </c>
      <c r="G20" s="51">
        <v>834113.027</v>
      </c>
      <c r="H20" s="52">
        <v>8.5953673278381704</v>
      </c>
      <c r="I20" s="51">
        <v>84449.781000000003</v>
      </c>
      <c r="J20" s="52">
        <v>9.3231425594343893</v>
      </c>
      <c r="K20" s="51">
        <v>66758.066000000006</v>
      </c>
      <c r="L20" s="52">
        <v>8.0034796051686694</v>
      </c>
      <c r="M20" s="52">
        <v>0.26501239565568002</v>
      </c>
      <c r="N20" s="51">
        <v>32655338.892200001</v>
      </c>
      <c r="O20" s="51">
        <v>356495305.3811</v>
      </c>
      <c r="P20" s="51">
        <v>37828</v>
      </c>
      <c r="Q20" s="51">
        <v>33739</v>
      </c>
      <c r="R20" s="52">
        <v>12.1195056166454</v>
      </c>
      <c r="S20" s="51">
        <v>23.9454400338374</v>
      </c>
      <c r="T20" s="51">
        <v>25.065784643883902</v>
      </c>
      <c r="U20" s="53">
        <v>-4.6787388682914299</v>
      </c>
    </row>
    <row r="21" spans="1:21" ht="12" thickBot="1">
      <c r="A21" s="75"/>
      <c r="B21" s="64" t="s">
        <v>19</v>
      </c>
      <c r="C21" s="65"/>
      <c r="D21" s="51">
        <v>279497.48430000001</v>
      </c>
      <c r="E21" s="51">
        <v>315580.03519999998</v>
      </c>
      <c r="F21" s="52">
        <v>88.566275785750406</v>
      </c>
      <c r="G21" s="51">
        <v>286695.31599999999</v>
      </c>
      <c r="H21" s="52">
        <v>-2.5106206129994701</v>
      </c>
      <c r="I21" s="51">
        <v>40015.863599999997</v>
      </c>
      <c r="J21" s="52">
        <v>14.317074695759599</v>
      </c>
      <c r="K21" s="51">
        <v>25603.490099999999</v>
      </c>
      <c r="L21" s="52">
        <v>8.9305575191190094</v>
      </c>
      <c r="M21" s="52">
        <v>0.56290659764388895</v>
      </c>
      <c r="N21" s="51">
        <v>9943637.1074999999</v>
      </c>
      <c r="O21" s="51">
        <v>128913844.70190001</v>
      </c>
      <c r="P21" s="51">
        <v>25519</v>
      </c>
      <c r="Q21" s="51">
        <v>22955</v>
      </c>
      <c r="R21" s="52">
        <v>11.1696798083206</v>
      </c>
      <c r="S21" s="51">
        <v>10.9525249539559</v>
      </c>
      <c r="T21" s="51">
        <v>10.9573285471575</v>
      </c>
      <c r="U21" s="53">
        <v>-4.3858317801603999E-2</v>
      </c>
    </row>
    <row r="22" spans="1:21" ht="12" thickBot="1">
      <c r="A22" s="75"/>
      <c r="B22" s="64" t="s">
        <v>20</v>
      </c>
      <c r="C22" s="65"/>
      <c r="D22" s="51">
        <v>962126.29590000003</v>
      </c>
      <c r="E22" s="51">
        <v>957147.18469999998</v>
      </c>
      <c r="F22" s="52">
        <v>100.520203295751</v>
      </c>
      <c r="G22" s="51">
        <v>917874.09439999994</v>
      </c>
      <c r="H22" s="52">
        <v>4.8211624851366004</v>
      </c>
      <c r="I22" s="51">
        <v>102246.4276</v>
      </c>
      <c r="J22" s="52">
        <v>10.6271315975577</v>
      </c>
      <c r="K22" s="51">
        <v>84443.837799999994</v>
      </c>
      <c r="L22" s="52">
        <v>9.1999369320036894</v>
      </c>
      <c r="M22" s="52">
        <v>0.21082165690010801</v>
      </c>
      <c r="N22" s="51">
        <v>33619273.571099997</v>
      </c>
      <c r="O22" s="51">
        <v>432277554.57660002</v>
      </c>
      <c r="P22" s="51">
        <v>59661</v>
      </c>
      <c r="Q22" s="51">
        <v>56770</v>
      </c>
      <c r="R22" s="52">
        <v>5.0924784217015997</v>
      </c>
      <c r="S22" s="51">
        <v>16.126553291094702</v>
      </c>
      <c r="T22" s="51">
        <v>16.359259383477202</v>
      </c>
      <c r="U22" s="53">
        <v>-1.4429995559622</v>
      </c>
    </row>
    <row r="23" spans="1:21" ht="12" thickBot="1">
      <c r="A23" s="75"/>
      <c r="B23" s="64" t="s">
        <v>21</v>
      </c>
      <c r="C23" s="65"/>
      <c r="D23" s="51">
        <v>2132634.1091</v>
      </c>
      <c r="E23" s="51">
        <v>2517855.0693999999</v>
      </c>
      <c r="F23" s="52">
        <v>84.700431530723606</v>
      </c>
      <c r="G23" s="51">
        <v>2220511.2324000001</v>
      </c>
      <c r="H23" s="52">
        <v>-3.9575176210669101</v>
      </c>
      <c r="I23" s="51">
        <v>283094.66330000001</v>
      </c>
      <c r="J23" s="52">
        <v>13.2744131818969</v>
      </c>
      <c r="K23" s="51">
        <v>218880.47399999999</v>
      </c>
      <c r="L23" s="52">
        <v>9.8572108443435802</v>
      </c>
      <c r="M23" s="52">
        <v>0.29337559502909399</v>
      </c>
      <c r="N23" s="51">
        <v>82539321.112299994</v>
      </c>
      <c r="O23" s="51">
        <v>948329422.39429998</v>
      </c>
      <c r="P23" s="51">
        <v>69920</v>
      </c>
      <c r="Q23" s="51">
        <v>63778</v>
      </c>
      <c r="R23" s="52">
        <v>9.6302800338674803</v>
      </c>
      <c r="S23" s="51">
        <v>30.501059912757398</v>
      </c>
      <c r="T23" s="51">
        <v>30.893552102605899</v>
      </c>
      <c r="U23" s="53">
        <v>-1.28681492043596</v>
      </c>
    </row>
    <row r="24" spans="1:21" ht="12" thickBot="1">
      <c r="A24" s="75"/>
      <c r="B24" s="64" t="s">
        <v>22</v>
      </c>
      <c r="C24" s="65"/>
      <c r="D24" s="51">
        <v>220742.45540000001</v>
      </c>
      <c r="E24" s="51">
        <v>225005.4172</v>
      </c>
      <c r="F24" s="52">
        <v>98.105395926440806</v>
      </c>
      <c r="G24" s="51">
        <v>196264.5258</v>
      </c>
      <c r="H24" s="52">
        <v>12.471907238572401</v>
      </c>
      <c r="I24" s="51">
        <v>34776.975599999998</v>
      </c>
      <c r="J24" s="52">
        <v>15.754547776947501</v>
      </c>
      <c r="K24" s="51">
        <v>30165.006099999999</v>
      </c>
      <c r="L24" s="52">
        <v>15.369566138885</v>
      </c>
      <c r="M24" s="52">
        <v>0.15289138297240401</v>
      </c>
      <c r="N24" s="51">
        <v>7204350.3340999996</v>
      </c>
      <c r="O24" s="51">
        <v>88152602.468799993</v>
      </c>
      <c r="P24" s="51">
        <v>22017</v>
      </c>
      <c r="Q24" s="51">
        <v>19001</v>
      </c>
      <c r="R24" s="52">
        <v>15.872848797431701</v>
      </c>
      <c r="S24" s="51">
        <v>10.026000608620601</v>
      </c>
      <c r="T24" s="51">
        <v>10.229890121572501</v>
      </c>
      <c r="U24" s="53">
        <v>-2.0336076259224201</v>
      </c>
    </row>
    <row r="25" spans="1:21" ht="12" thickBot="1">
      <c r="A25" s="75"/>
      <c r="B25" s="64" t="s">
        <v>23</v>
      </c>
      <c r="C25" s="65"/>
      <c r="D25" s="51">
        <v>251103.27710000001</v>
      </c>
      <c r="E25" s="51">
        <v>258565.90820000001</v>
      </c>
      <c r="F25" s="52">
        <v>97.113837956461097</v>
      </c>
      <c r="G25" s="51">
        <v>203332.09719999999</v>
      </c>
      <c r="H25" s="52">
        <v>23.494165730761001</v>
      </c>
      <c r="I25" s="51">
        <v>18283.726299999998</v>
      </c>
      <c r="J25" s="52">
        <v>7.2813571018105998</v>
      </c>
      <c r="K25" s="51">
        <v>5398.1940000000004</v>
      </c>
      <c r="L25" s="52">
        <v>2.6548656480389701</v>
      </c>
      <c r="M25" s="52">
        <v>2.38700800675189</v>
      </c>
      <c r="N25" s="51">
        <v>8613298.6735999994</v>
      </c>
      <c r="O25" s="51">
        <v>97105520.774800003</v>
      </c>
      <c r="P25" s="51">
        <v>17922</v>
      </c>
      <c r="Q25" s="51">
        <v>15967</v>
      </c>
      <c r="R25" s="52">
        <v>12.244003256717001</v>
      </c>
      <c r="S25" s="51">
        <v>14.0108959435331</v>
      </c>
      <c r="T25" s="51">
        <v>13.689183559842199</v>
      </c>
      <c r="U25" s="53">
        <v>2.2961585396642801</v>
      </c>
    </row>
    <row r="26" spans="1:21" ht="12" thickBot="1">
      <c r="A26" s="75"/>
      <c r="B26" s="64" t="s">
        <v>24</v>
      </c>
      <c r="C26" s="65"/>
      <c r="D26" s="51">
        <v>486863.13130000001</v>
      </c>
      <c r="E26" s="51">
        <v>511630.6262</v>
      </c>
      <c r="F26" s="52">
        <v>95.159106270874801</v>
      </c>
      <c r="G26" s="51">
        <v>455410.05209999997</v>
      </c>
      <c r="H26" s="52">
        <v>6.9065403925457201</v>
      </c>
      <c r="I26" s="51">
        <v>101032.11749999999</v>
      </c>
      <c r="J26" s="52">
        <v>20.751646819143701</v>
      </c>
      <c r="K26" s="51">
        <v>92818.820399999997</v>
      </c>
      <c r="L26" s="52">
        <v>20.381372780857902</v>
      </c>
      <c r="M26" s="52">
        <v>8.8487410900128002E-2</v>
      </c>
      <c r="N26" s="51">
        <v>14972482.6658</v>
      </c>
      <c r="O26" s="51">
        <v>198050385.09779999</v>
      </c>
      <c r="P26" s="51">
        <v>38092</v>
      </c>
      <c r="Q26" s="51">
        <v>33282</v>
      </c>
      <c r="R26" s="52">
        <v>14.452256474971501</v>
      </c>
      <c r="S26" s="51">
        <v>12.7812436023312</v>
      </c>
      <c r="T26" s="51">
        <v>13.169513607956301</v>
      </c>
      <c r="U26" s="53">
        <v>-3.0378108555433299</v>
      </c>
    </row>
    <row r="27" spans="1:21" ht="12" thickBot="1">
      <c r="A27" s="75"/>
      <c r="B27" s="64" t="s">
        <v>25</v>
      </c>
      <c r="C27" s="65"/>
      <c r="D27" s="51">
        <v>194720.10010000001</v>
      </c>
      <c r="E27" s="51">
        <v>219014.04610000001</v>
      </c>
      <c r="F27" s="52">
        <v>88.907585411710301</v>
      </c>
      <c r="G27" s="51">
        <v>186983.50279999999</v>
      </c>
      <c r="H27" s="52">
        <v>4.1375828263711298</v>
      </c>
      <c r="I27" s="51">
        <v>54494.9067</v>
      </c>
      <c r="J27" s="52">
        <v>27.986277057177801</v>
      </c>
      <c r="K27" s="51">
        <v>35191.210899999998</v>
      </c>
      <c r="L27" s="52">
        <v>18.8204897079295</v>
      </c>
      <c r="M27" s="52">
        <v>0.54853741335737904</v>
      </c>
      <c r="N27" s="51">
        <v>5750704.0125000002</v>
      </c>
      <c r="O27" s="51">
        <v>80125085.907499999</v>
      </c>
      <c r="P27" s="51">
        <v>27097</v>
      </c>
      <c r="Q27" s="51">
        <v>22196</v>
      </c>
      <c r="R27" s="52">
        <v>22.080555054964901</v>
      </c>
      <c r="S27" s="51">
        <v>7.1860390486031704</v>
      </c>
      <c r="T27" s="51">
        <v>7.0864467922148098</v>
      </c>
      <c r="U27" s="53">
        <v>1.3859130978102701</v>
      </c>
    </row>
    <row r="28" spans="1:21" ht="12" thickBot="1">
      <c r="A28" s="75"/>
      <c r="B28" s="64" t="s">
        <v>26</v>
      </c>
      <c r="C28" s="65"/>
      <c r="D28" s="51">
        <v>888098.02439999999</v>
      </c>
      <c r="E28" s="51">
        <v>976180.98419999995</v>
      </c>
      <c r="F28" s="52">
        <v>90.976779795379301</v>
      </c>
      <c r="G28" s="51">
        <v>846420.3933</v>
      </c>
      <c r="H28" s="52">
        <v>4.9239871144300302</v>
      </c>
      <c r="I28" s="51">
        <v>55135.753199999999</v>
      </c>
      <c r="J28" s="52">
        <v>6.2082958958556196</v>
      </c>
      <c r="K28" s="51">
        <v>35614.895600000003</v>
      </c>
      <c r="L28" s="52">
        <v>4.2077076452690001</v>
      </c>
      <c r="M28" s="52">
        <v>0.54810935905144098</v>
      </c>
      <c r="N28" s="51">
        <v>28838202.996800002</v>
      </c>
      <c r="O28" s="51">
        <v>290176697.58149999</v>
      </c>
      <c r="P28" s="51">
        <v>42498</v>
      </c>
      <c r="Q28" s="51">
        <v>39111</v>
      </c>
      <c r="R28" s="52">
        <v>8.6599677839993792</v>
      </c>
      <c r="S28" s="51">
        <v>20.897407510941701</v>
      </c>
      <c r="T28" s="51">
        <v>20.6817489095139</v>
      </c>
      <c r="U28" s="53">
        <v>1.0319873473052901</v>
      </c>
    </row>
    <row r="29" spans="1:21" ht="12" thickBot="1">
      <c r="A29" s="75"/>
      <c r="B29" s="64" t="s">
        <v>27</v>
      </c>
      <c r="C29" s="65"/>
      <c r="D29" s="51">
        <v>630130.37450000003</v>
      </c>
      <c r="E29" s="51">
        <v>649045.37950000004</v>
      </c>
      <c r="F29" s="52">
        <v>97.085719181211701</v>
      </c>
      <c r="G29" s="51">
        <v>577407.14709999994</v>
      </c>
      <c r="H29" s="52">
        <v>9.1310313120992497</v>
      </c>
      <c r="I29" s="51">
        <v>80034.608300000007</v>
      </c>
      <c r="J29" s="52">
        <v>12.701277630602499</v>
      </c>
      <c r="K29" s="51">
        <v>73977.234100000001</v>
      </c>
      <c r="L29" s="52">
        <v>12.811970629658299</v>
      </c>
      <c r="M29" s="52">
        <v>8.1881598760665003E-2</v>
      </c>
      <c r="N29" s="51">
        <v>19842455.254299998</v>
      </c>
      <c r="O29" s="51">
        <v>210736444.6925</v>
      </c>
      <c r="P29" s="51">
        <v>107421</v>
      </c>
      <c r="Q29" s="51">
        <v>101150</v>
      </c>
      <c r="R29" s="52">
        <v>6.1997034107760696</v>
      </c>
      <c r="S29" s="51">
        <v>5.8659887219445004</v>
      </c>
      <c r="T29" s="51">
        <v>6.05511586851211</v>
      </c>
      <c r="U29" s="53">
        <v>-3.2241307566803501</v>
      </c>
    </row>
    <row r="30" spans="1:21" ht="12" thickBot="1">
      <c r="A30" s="75"/>
      <c r="B30" s="64" t="s">
        <v>28</v>
      </c>
      <c r="C30" s="65"/>
      <c r="D30" s="51">
        <v>924384.0048</v>
      </c>
      <c r="E30" s="51">
        <v>966542.43119999999</v>
      </c>
      <c r="F30" s="52">
        <v>95.638222902676006</v>
      </c>
      <c r="G30" s="51">
        <v>929447.60230000003</v>
      </c>
      <c r="H30" s="52">
        <v>-0.54479644548759398</v>
      </c>
      <c r="I30" s="51">
        <v>101223.6848</v>
      </c>
      <c r="J30" s="52">
        <v>10.9503933727089</v>
      </c>
      <c r="K30" s="51">
        <v>103461.34819999999</v>
      </c>
      <c r="L30" s="52">
        <v>11.131487987485899</v>
      </c>
      <c r="M30" s="52">
        <v>-2.1628013155930999E-2</v>
      </c>
      <c r="N30" s="51">
        <v>28547995.223200001</v>
      </c>
      <c r="O30" s="51">
        <v>378243375.69480002</v>
      </c>
      <c r="P30" s="51">
        <v>68363</v>
      </c>
      <c r="Q30" s="51">
        <v>68956</v>
      </c>
      <c r="R30" s="52">
        <v>-0.859968675677247</v>
      </c>
      <c r="S30" s="51">
        <v>13.5217004051899</v>
      </c>
      <c r="T30" s="51">
        <v>11.9989804614537</v>
      </c>
      <c r="U30" s="53">
        <v>11.2613051473305</v>
      </c>
    </row>
    <row r="31" spans="1:21" ht="12" thickBot="1">
      <c r="A31" s="75"/>
      <c r="B31" s="64" t="s">
        <v>29</v>
      </c>
      <c r="C31" s="65"/>
      <c r="D31" s="51">
        <v>747708.08360000001</v>
      </c>
      <c r="E31" s="51">
        <v>663497.68920000002</v>
      </c>
      <c r="F31" s="52">
        <v>112.691889628363</v>
      </c>
      <c r="G31" s="51">
        <v>736854.38580000005</v>
      </c>
      <c r="H31" s="52">
        <v>1.4729772949938</v>
      </c>
      <c r="I31" s="51">
        <v>33298.497799999997</v>
      </c>
      <c r="J31" s="52">
        <v>4.4534088276372898</v>
      </c>
      <c r="K31" s="51">
        <v>14509.617899999999</v>
      </c>
      <c r="L31" s="52">
        <v>1.9691296108995799</v>
      </c>
      <c r="M31" s="52">
        <v>1.2949258918803099</v>
      </c>
      <c r="N31" s="51">
        <v>33224398.748500001</v>
      </c>
      <c r="O31" s="51">
        <v>362296495.6045</v>
      </c>
      <c r="P31" s="51">
        <v>28042</v>
      </c>
      <c r="Q31" s="51">
        <v>25343</v>
      </c>
      <c r="R31" s="52">
        <v>10.6498835970485</v>
      </c>
      <c r="S31" s="51">
        <v>26.663864332073299</v>
      </c>
      <c r="T31" s="51">
        <v>26.6181854358205</v>
      </c>
      <c r="U31" s="53">
        <v>0.17131386390168299</v>
      </c>
    </row>
    <row r="32" spans="1:21" ht="12" thickBot="1">
      <c r="A32" s="75"/>
      <c r="B32" s="64" t="s">
        <v>30</v>
      </c>
      <c r="C32" s="65"/>
      <c r="D32" s="51">
        <v>88864.211500000005</v>
      </c>
      <c r="E32" s="51">
        <v>113200.0396</v>
      </c>
      <c r="F32" s="52">
        <v>78.501926160103594</v>
      </c>
      <c r="G32" s="51">
        <v>97747.470400000006</v>
      </c>
      <c r="H32" s="52">
        <v>-9.0879680708340693</v>
      </c>
      <c r="I32" s="51">
        <v>22266.659299999999</v>
      </c>
      <c r="J32" s="52">
        <v>25.0569480380749</v>
      </c>
      <c r="K32" s="51">
        <v>25712.1878</v>
      </c>
      <c r="L32" s="52">
        <v>26.3047091600234</v>
      </c>
      <c r="M32" s="52">
        <v>-0.13400370776694501</v>
      </c>
      <c r="N32" s="51">
        <v>2631217.0603</v>
      </c>
      <c r="O32" s="51">
        <v>37950337.888599999</v>
      </c>
      <c r="P32" s="51">
        <v>20463</v>
      </c>
      <c r="Q32" s="51">
        <v>18058</v>
      </c>
      <c r="R32" s="52">
        <v>13.3181969210322</v>
      </c>
      <c r="S32" s="51">
        <v>4.34267758881884</v>
      </c>
      <c r="T32" s="51">
        <v>4.3390541145198798</v>
      </c>
      <c r="U32" s="53">
        <v>8.3438713209848997E-2</v>
      </c>
    </row>
    <row r="33" spans="1:21" ht="12" thickBot="1">
      <c r="A33" s="75"/>
      <c r="B33" s="64" t="s">
        <v>31</v>
      </c>
      <c r="C33" s="65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1">
        <v>30.4955</v>
      </c>
      <c r="O33" s="51">
        <v>251.80940000000001</v>
      </c>
      <c r="P33" s="54"/>
      <c r="Q33" s="54"/>
      <c r="R33" s="54"/>
      <c r="S33" s="54"/>
      <c r="T33" s="54"/>
      <c r="U33" s="55"/>
    </row>
    <row r="34" spans="1:21" ht="12" thickBot="1">
      <c r="A34" s="75"/>
      <c r="B34" s="64" t="s">
        <v>70</v>
      </c>
      <c r="C34" s="6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1">
        <v>1</v>
      </c>
      <c r="P34" s="54"/>
      <c r="Q34" s="54"/>
      <c r="R34" s="54"/>
      <c r="S34" s="54"/>
      <c r="T34" s="54"/>
      <c r="U34" s="55"/>
    </row>
    <row r="35" spans="1:21" ht="12" thickBot="1">
      <c r="A35" s="75"/>
      <c r="B35" s="64" t="s">
        <v>32</v>
      </c>
      <c r="C35" s="65"/>
      <c r="D35" s="51">
        <v>192959.53320000001</v>
      </c>
      <c r="E35" s="51">
        <v>170182.6575</v>
      </c>
      <c r="F35" s="52">
        <v>113.38378189328699</v>
      </c>
      <c r="G35" s="51">
        <v>138173.7745</v>
      </c>
      <c r="H35" s="52">
        <v>39.6498965872862</v>
      </c>
      <c r="I35" s="51">
        <v>6565.5977999999996</v>
      </c>
      <c r="J35" s="52">
        <v>3.4025775721559399</v>
      </c>
      <c r="K35" s="51">
        <v>8951.0545000000002</v>
      </c>
      <c r="L35" s="52">
        <v>6.4781139057614698</v>
      </c>
      <c r="M35" s="52">
        <v>-0.26650007549389798</v>
      </c>
      <c r="N35" s="51">
        <v>5589297.5842000004</v>
      </c>
      <c r="O35" s="51">
        <v>57617178.5933</v>
      </c>
      <c r="P35" s="51">
        <v>14722</v>
      </c>
      <c r="Q35" s="51">
        <v>10937</v>
      </c>
      <c r="R35" s="52">
        <v>34.607296333546699</v>
      </c>
      <c r="S35" s="51">
        <v>13.106883113707401</v>
      </c>
      <c r="T35" s="51">
        <v>13.9005335375331</v>
      </c>
      <c r="U35" s="53">
        <v>-6.0552185972861503</v>
      </c>
    </row>
    <row r="36" spans="1:21" ht="12" thickBot="1">
      <c r="A36" s="75"/>
      <c r="B36" s="64" t="s">
        <v>69</v>
      </c>
      <c r="C36" s="65"/>
      <c r="D36" s="51">
        <v>72817.13</v>
      </c>
      <c r="E36" s="54"/>
      <c r="F36" s="54"/>
      <c r="G36" s="51">
        <v>5374.36</v>
      </c>
      <c r="H36" s="52">
        <v>1254.89862979034</v>
      </c>
      <c r="I36" s="51">
        <v>1754.75</v>
      </c>
      <c r="J36" s="52">
        <v>2.4098038469794099</v>
      </c>
      <c r="K36" s="51">
        <v>537.44000000000005</v>
      </c>
      <c r="L36" s="52">
        <v>10.0000744274667</v>
      </c>
      <c r="M36" s="52">
        <v>2.2650156296516801</v>
      </c>
      <c r="N36" s="51">
        <v>5390959.79</v>
      </c>
      <c r="O36" s="51">
        <v>27267651.350000001</v>
      </c>
      <c r="P36" s="51">
        <v>52</v>
      </c>
      <c r="Q36" s="51">
        <v>48</v>
      </c>
      <c r="R36" s="52">
        <v>8.3333333333333304</v>
      </c>
      <c r="S36" s="51">
        <v>1400.32942307692</v>
      </c>
      <c r="T36" s="51">
        <v>3584.6514583333301</v>
      </c>
      <c r="U36" s="53">
        <v>-155.98629859942801</v>
      </c>
    </row>
    <row r="37" spans="1:21" ht="12" thickBot="1">
      <c r="A37" s="75"/>
      <c r="B37" s="64" t="s">
        <v>36</v>
      </c>
      <c r="C37" s="65"/>
      <c r="D37" s="51">
        <v>120025.69</v>
      </c>
      <c r="E37" s="51">
        <v>57736.355300000003</v>
      </c>
      <c r="F37" s="52">
        <v>207.88581020804401</v>
      </c>
      <c r="G37" s="51">
        <v>155853.06</v>
      </c>
      <c r="H37" s="52">
        <v>-22.987915668771599</v>
      </c>
      <c r="I37" s="51">
        <v>-13641.16</v>
      </c>
      <c r="J37" s="52">
        <v>-11.365200233383399</v>
      </c>
      <c r="K37" s="51">
        <v>-10626.56</v>
      </c>
      <c r="L37" s="52">
        <v>-6.8183197686333497</v>
      </c>
      <c r="M37" s="52">
        <v>0.28368540713081197</v>
      </c>
      <c r="N37" s="51">
        <v>15213814.6</v>
      </c>
      <c r="O37" s="51">
        <v>146717811.36000001</v>
      </c>
      <c r="P37" s="51">
        <v>52</v>
      </c>
      <c r="Q37" s="51">
        <v>60</v>
      </c>
      <c r="R37" s="52">
        <v>-13.3333333333333</v>
      </c>
      <c r="S37" s="51">
        <v>2308.1863461538501</v>
      </c>
      <c r="T37" s="51">
        <v>2289.2745</v>
      </c>
      <c r="U37" s="53">
        <v>0.81933792673884398</v>
      </c>
    </row>
    <row r="38" spans="1:21" ht="12" thickBot="1">
      <c r="A38" s="75"/>
      <c r="B38" s="64" t="s">
        <v>37</v>
      </c>
      <c r="C38" s="65"/>
      <c r="D38" s="51">
        <v>23479.48</v>
      </c>
      <c r="E38" s="51">
        <v>33498.881000000001</v>
      </c>
      <c r="F38" s="52">
        <v>70.090341226621902</v>
      </c>
      <c r="G38" s="51">
        <v>65472.639999999999</v>
      </c>
      <c r="H38" s="52">
        <v>-64.138485938553899</v>
      </c>
      <c r="I38" s="51">
        <v>-2496.64</v>
      </c>
      <c r="J38" s="52">
        <v>-10.6332848938733</v>
      </c>
      <c r="K38" s="51">
        <v>-2207.6999999999998</v>
      </c>
      <c r="L38" s="52">
        <v>-3.3719428451334799</v>
      </c>
      <c r="M38" s="52">
        <v>0.130878289622684</v>
      </c>
      <c r="N38" s="51">
        <v>7573318.3300000001</v>
      </c>
      <c r="O38" s="51">
        <v>132903309.83</v>
      </c>
      <c r="P38" s="51">
        <v>11</v>
      </c>
      <c r="Q38" s="51">
        <v>25</v>
      </c>
      <c r="R38" s="52">
        <v>-56</v>
      </c>
      <c r="S38" s="51">
        <v>2134.49818181818</v>
      </c>
      <c r="T38" s="51">
        <v>1692.3072</v>
      </c>
      <c r="U38" s="53">
        <v>20.716390652603899</v>
      </c>
    </row>
    <row r="39" spans="1:21" ht="12" thickBot="1">
      <c r="A39" s="75"/>
      <c r="B39" s="64" t="s">
        <v>38</v>
      </c>
      <c r="C39" s="65"/>
      <c r="D39" s="51">
        <v>45823.99</v>
      </c>
      <c r="E39" s="51">
        <v>34200.903200000001</v>
      </c>
      <c r="F39" s="52">
        <v>133.984736403102</v>
      </c>
      <c r="G39" s="51">
        <v>70267.59</v>
      </c>
      <c r="H39" s="52">
        <v>-34.786449912399199</v>
      </c>
      <c r="I39" s="51">
        <v>-5620.53</v>
      </c>
      <c r="J39" s="52">
        <v>-12.265474918268801</v>
      </c>
      <c r="K39" s="51">
        <v>-10654.7</v>
      </c>
      <c r="L39" s="52">
        <v>-15.163036045494099</v>
      </c>
      <c r="M39" s="52">
        <v>-0.47248350493209601</v>
      </c>
      <c r="N39" s="51">
        <v>9316096.8399999999</v>
      </c>
      <c r="O39" s="51">
        <v>99314490.269999996</v>
      </c>
      <c r="P39" s="51">
        <v>43</v>
      </c>
      <c r="Q39" s="51">
        <v>52</v>
      </c>
      <c r="R39" s="52">
        <v>-17.307692307692299</v>
      </c>
      <c r="S39" s="51">
        <v>1065.6741860465099</v>
      </c>
      <c r="T39" s="51">
        <v>1162.94038461538</v>
      </c>
      <c r="U39" s="53">
        <v>-9.1271985230040897</v>
      </c>
    </row>
    <row r="40" spans="1:21" ht="12" thickBot="1">
      <c r="A40" s="75"/>
      <c r="B40" s="64" t="s">
        <v>72</v>
      </c>
      <c r="C40" s="65"/>
      <c r="D40" s="54"/>
      <c r="E40" s="54"/>
      <c r="F40" s="54"/>
      <c r="G40" s="51">
        <v>10.46</v>
      </c>
      <c r="H40" s="54"/>
      <c r="I40" s="54"/>
      <c r="J40" s="54"/>
      <c r="K40" s="51">
        <v>6.82</v>
      </c>
      <c r="L40" s="52">
        <v>65.200764818355694</v>
      </c>
      <c r="M40" s="54"/>
      <c r="N40" s="51">
        <v>46.31</v>
      </c>
      <c r="O40" s="51">
        <v>4242.24</v>
      </c>
      <c r="P40" s="54"/>
      <c r="Q40" s="54"/>
      <c r="R40" s="54"/>
      <c r="S40" s="54"/>
      <c r="T40" s="54"/>
      <c r="U40" s="55"/>
    </row>
    <row r="41" spans="1:21" ht="12" thickBot="1">
      <c r="A41" s="75"/>
      <c r="B41" s="64" t="s">
        <v>33</v>
      </c>
      <c r="C41" s="65"/>
      <c r="D41" s="51">
        <v>92323.076700000005</v>
      </c>
      <c r="E41" s="51">
        <v>83381.988599999997</v>
      </c>
      <c r="F41" s="52">
        <v>110.723044928674</v>
      </c>
      <c r="G41" s="51">
        <v>177607.6931</v>
      </c>
      <c r="H41" s="52">
        <v>-48.018537323144798</v>
      </c>
      <c r="I41" s="51">
        <v>5299.5249999999996</v>
      </c>
      <c r="J41" s="52">
        <v>5.7401953979724798</v>
      </c>
      <c r="K41" s="51">
        <v>9939.1756000000005</v>
      </c>
      <c r="L41" s="52">
        <v>5.5961402496252601</v>
      </c>
      <c r="M41" s="52">
        <v>-0.46680436956964499</v>
      </c>
      <c r="N41" s="51">
        <v>4745652.9824000001</v>
      </c>
      <c r="O41" s="51">
        <v>60026214.766599998</v>
      </c>
      <c r="P41" s="51">
        <v>149</v>
      </c>
      <c r="Q41" s="51">
        <v>151</v>
      </c>
      <c r="R41" s="52">
        <v>-1.32450331125827</v>
      </c>
      <c r="S41" s="51">
        <v>619.61796442953005</v>
      </c>
      <c r="T41" s="51">
        <v>506.28289735099298</v>
      </c>
      <c r="U41" s="53">
        <v>18.291120268419299</v>
      </c>
    </row>
    <row r="42" spans="1:21" ht="12" thickBot="1">
      <c r="A42" s="75"/>
      <c r="B42" s="64" t="s">
        <v>34</v>
      </c>
      <c r="C42" s="65"/>
      <c r="D42" s="51">
        <v>301470.95980000001</v>
      </c>
      <c r="E42" s="51">
        <v>258878.2935</v>
      </c>
      <c r="F42" s="52">
        <v>116.452776215477</v>
      </c>
      <c r="G42" s="51">
        <v>317440.6201</v>
      </c>
      <c r="H42" s="52">
        <v>-5.0307551361792404</v>
      </c>
      <c r="I42" s="51">
        <v>14745.441800000001</v>
      </c>
      <c r="J42" s="52">
        <v>4.8911649101400503</v>
      </c>
      <c r="K42" s="51">
        <v>22465.698400000001</v>
      </c>
      <c r="L42" s="52">
        <v>7.0771341087107498</v>
      </c>
      <c r="M42" s="52">
        <v>-0.343646409852987</v>
      </c>
      <c r="N42" s="51">
        <v>10643468.062100001</v>
      </c>
      <c r="O42" s="51">
        <v>148020284.80239999</v>
      </c>
      <c r="P42" s="51">
        <v>1502</v>
      </c>
      <c r="Q42" s="51">
        <v>1280</v>
      </c>
      <c r="R42" s="52">
        <v>17.34375</v>
      </c>
      <c r="S42" s="51">
        <v>200.713022503329</v>
      </c>
      <c r="T42" s="51">
        <v>184.77447867187499</v>
      </c>
      <c r="U42" s="53">
        <v>7.9409614945087004</v>
      </c>
    </row>
    <row r="43" spans="1:21" ht="12" thickBot="1">
      <c r="A43" s="75"/>
      <c r="B43" s="64" t="s">
        <v>39</v>
      </c>
      <c r="C43" s="65"/>
      <c r="D43" s="51">
        <v>48669.26</v>
      </c>
      <c r="E43" s="51">
        <v>24026.720300000001</v>
      </c>
      <c r="F43" s="52">
        <v>202.563060593834</v>
      </c>
      <c r="G43" s="51">
        <v>55445.34</v>
      </c>
      <c r="H43" s="52">
        <v>-12.221189373173599</v>
      </c>
      <c r="I43" s="51">
        <v>-444.39</v>
      </c>
      <c r="J43" s="52">
        <v>-0.91308148100053299</v>
      </c>
      <c r="K43" s="51">
        <v>-5419.65</v>
      </c>
      <c r="L43" s="52">
        <v>-9.7747619547467792</v>
      </c>
      <c r="M43" s="52">
        <v>-0.91800393014309101</v>
      </c>
      <c r="N43" s="51">
        <v>8708870.6500000004</v>
      </c>
      <c r="O43" s="51">
        <v>67859593.609999999</v>
      </c>
      <c r="P43" s="51">
        <v>47</v>
      </c>
      <c r="Q43" s="51">
        <v>75</v>
      </c>
      <c r="R43" s="52">
        <v>-37.3333333333333</v>
      </c>
      <c r="S43" s="51">
        <v>1035.51617021277</v>
      </c>
      <c r="T43" s="51">
        <v>1427.43066666667</v>
      </c>
      <c r="U43" s="53">
        <v>-37.847259919985099</v>
      </c>
    </row>
    <row r="44" spans="1:21" ht="12" thickBot="1">
      <c r="A44" s="75"/>
      <c r="B44" s="64" t="s">
        <v>40</v>
      </c>
      <c r="C44" s="65"/>
      <c r="D44" s="51">
        <v>49382.080000000002</v>
      </c>
      <c r="E44" s="51">
        <v>5063.7547000000004</v>
      </c>
      <c r="F44" s="52">
        <v>975.20679664834495</v>
      </c>
      <c r="G44" s="51">
        <v>46176.08</v>
      </c>
      <c r="H44" s="52">
        <v>6.9429886642607999</v>
      </c>
      <c r="I44" s="51">
        <v>6625.98</v>
      </c>
      <c r="J44" s="52">
        <v>13.417782321036301</v>
      </c>
      <c r="K44" s="51">
        <v>6157.37</v>
      </c>
      <c r="L44" s="52">
        <v>13.3345446386961</v>
      </c>
      <c r="M44" s="52">
        <v>7.6105545062259E-2</v>
      </c>
      <c r="N44" s="51">
        <v>3529584.59</v>
      </c>
      <c r="O44" s="51">
        <v>26960266.98</v>
      </c>
      <c r="P44" s="51">
        <v>46</v>
      </c>
      <c r="Q44" s="51">
        <v>37</v>
      </c>
      <c r="R44" s="52">
        <v>24.324324324324301</v>
      </c>
      <c r="S44" s="51">
        <v>1073.52347826087</v>
      </c>
      <c r="T44" s="51">
        <v>818.48081081081102</v>
      </c>
      <c r="U44" s="53">
        <v>23.757530469965399</v>
      </c>
    </row>
    <row r="45" spans="1:21" ht="12" thickBot="1">
      <c r="A45" s="76"/>
      <c r="B45" s="64" t="s">
        <v>35</v>
      </c>
      <c r="C45" s="65"/>
      <c r="D45" s="56">
        <v>11734.1813</v>
      </c>
      <c r="E45" s="57"/>
      <c r="F45" s="57"/>
      <c r="G45" s="56">
        <v>11414.4779</v>
      </c>
      <c r="H45" s="58">
        <v>2.80085872346383</v>
      </c>
      <c r="I45" s="56">
        <v>592.54229999999995</v>
      </c>
      <c r="J45" s="58">
        <v>5.04971147837984</v>
      </c>
      <c r="K45" s="56">
        <v>974.94269999999995</v>
      </c>
      <c r="L45" s="58">
        <v>8.5412815946667209</v>
      </c>
      <c r="M45" s="58">
        <v>-0.392228589434025</v>
      </c>
      <c r="N45" s="56">
        <v>623194.34299999999</v>
      </c>
      <c r="O45" s="56">
        <v>8228698.9345000004</v>
      </c>
      <c r="P45" s="56">
        <v>24</v>
      </c>
      <c r="Q45" s="56">
        <v>21</v>
      </c>
      <c r="R45" s="58">
        <v>14.285714285714301</v>
      </c>
      <c r="S45" s="56">
        <v>488.92422083333298</v>
      </c>
      <c r="T45" s="56">
        <v>883.31874761904805</v>
      </c>
      <c r="U45" s="59">
        <v>-80.665778045010597</v>
      </c>
    </row>
  </sheetData>
  <mergeCells count="43">
    <mergeCell ref="B30:C30"/>
    <mergeCell ref="B31:C31"/>
    <mergeCell ref="B32:C32"/>
    <mergeCell ref="B33:C33"/>
    <mergeCell ref="B34:C34"/>
    <mergeCell ref="B35:C35"/>
    <mergeCell ref="B23:C23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29:C29"/>
    <mergeCell ref="B16:C16"/>
    <mergeCell ref="B19:C19"/>
    <mergeCell ref="B20:C20"/>
    <mergeCell ref="B21:C21"/>
    <mergeCell ref="B22:C22"/>
    <mergeCell ref="B17:C17"/>
    <mergeCell ref="B24:C24"/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workbookViewId="0">
      <selection activeCell="B32" sqref="B32:E37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>
      <c r="A2" s="37">
        <v>1</v>
      </c>
      <c r="B2" s="37">
        <v>12</v>
      </c>
      <c r="C2" s="37">
        <v>50774</v>
      </c>
      <c r="D2" s="37">
        <v>484347.08525726502</v>
      </c>
      <c r="E2" s="37">
        <v>357512.26110256399</v>
      </c>
      <c r="F2" s="37">
        <v>126834.824154701</v>
      </c>
      <c r="G2" s="37">
        <v>357512.26110256399</v>
      </c>
      <c r="H2" s="37">
        <v>0.26186763173630201</v>
      </c>
    </row>
    <row r="3" spans="1:8">
      <c r="A3" s="37">
        <v>2</v>
      </c>
      <c r="B3" s="37">
        <v>13</v>
      </c>
      <c r="C3" s="37">
        <v>7371</v>
      </c>
      <c r="D3" s="37">
        <v>65675.175640942398</v>
      </c>
      <c r="E3" s="37">
        <v>50778.792146040403</v>
      </c>
      <c r="F3" s="37">
        <v>14896.383494902</v>
      </c>
      <c r="G3" s="37">
        <v>50778.792146040403</v>
      </c>
      <c r="H3" s="37">
        <v>0.226819088788482</v>
      </c>
    </row>
    <row r="4" spans="1:8">
      <c r="A4" s="37">
        <v>3</v>
      </c>
      <c r="B4" s="37">
        <v>14</v>
      </c>
      <c r="C4" s="37">
        <v>83278</v>
      </c>
      <c r="D4" s="37">
        <v>84691.054110869096</v>
      </c>
      <c r="E4" s="37">
        <v>60151.554912011001</v>
      </c>
      <c r="F4" s="37">
        <v>24539.499198858</v>
      </c>
      <c r="G4" s="37">
        <v>60151.554912011001</v>
      </c>
      <c r="H4" s="37">
        <v>0.28975314401841501</v>
      </c>
    </row>
    <row r="5" spans="1:8">
      <c r="A5" s="37">
        <v>4</v>
      </c>
      <c r="B5" s="37">
        <v>15</v>
      </c>
      <c r="C5" s="37">
        <v>2700</v>
      </c>
      <c r="D5" s="37">
        <v>39023.848897435899</v>
      </c>
      <c r="E5" s="37">
        <v>30470.5583350427</v>
      </c>
      <c r="F5" s="37">
        <v>8553.2905623931601</v>
      </c>
      <c r="G5" s="37">
        <v>30470.5583350427</v>
      </c>
      <c r="H5" s="37">
        <v>0.21918111114240099</v>
      </c>
    </row>
    <row r="6" spans="1:8">
      <c r="A6" s="37">
        <v>5</v>
      </c>
      <c r="B6" s="37">
        <v>16</v>
      </c>
      <c r="C6" s="37">
        <v>7426</v>
      </c>
      <c r="D6" s="37">
        <v>171448.72628632499</v>
      </c>
      <c r="E6" s="37">
        <v>144206.861908547</v>
      </c>
      <c r="F6" s="37">
        <v>27241.864377777802</v>
      </c>
      <c r="G6" s="37">
        <v>144206.861908547</v>
      </c>
      <c r="H6" s="37">
        <v>0.158892194581154</v>
      </c>
    </row>
    <row r="7" spans="1:8">
      <c r="A7" s="37">
        <v>6</v>
      </c>
      <c r="B7" s="37">
        <v>17</v>
      </c>
      <c r="C7" s="37">
        <v>13250</v>
      </c>
      <c r="D7" s="37">
        <v>220051.510717094</v>
      </c>
      <c r="E7" s="37">
        <v>156362.74835384599</v>
      </c>
      <c r="F7" s="37">
        <v>63688.762363247901</v>
      </c>
      <c r="G7" s="37">
        <v>156362.74835384599</v>
      </c>
      <c r="H7" s="37">
        <v>0.289426608141438</v>
      </c>
    </row>
    <row r="8" spans="1:8">
      <c r="A8" s="37">
        <v>7</v>
      </c>
      <c r="B8" s="37">
        <v>18</v>
      </c>
      <c r="C8" s="37">
        <v>52982</v>
      </c>
      <c r="D8" s="37">
        <v>112469.18411880299</v>
      </c>
      <c r="E8" s="37">
        <v>89341.619837606806</v>
      </c>
      <c r="F8" s="37">
        <v>23127.564281196599</v>
      </c>
      <c r="G8" s="37">
        <v>89341.619837606806</v>
      </c>
      <c r="H8" s="37">
        <v>0.20563467639959501</v>
      </c>
    </row>
    <row r="9" spans="1:8">
      <c r="A9" s="37">
        <v>8</v>
      </c>
      <c r="B9" s="37">
        <v>19</v>
      </c>
      <c r="C9" s="37">
        <v>19902</v>
      </c>
      <c r="D9" s="37">
        <v>75978.807940170896</v>
      </c>
      <c r="E9" s="37">
        <v>59959.366161538499</v>
      </c>
      <c r="F9" s="37">
        <v>16019.441778632499</v>
      </c>
      <c r="G9" s="37">
        <v>59959.366161538499</v>
      </c>
      <c r="H9" s="37">
        <v>0.21084092015824901</v>
      </c>
    </row>
    <row r="10" spans="1:8">
      <c r="A10" s="37">
        <v>9</v>
      </c>
      <c r="B10" s="37">
        <v>21</v>
      </c>
      <c r="C10" s="37">
        <v>166944</v>
      </c>
      <c r="D10" s="37">
        <v>643245.37672735006</v>
      </c>
      <c r="E10" s="37">
        <v>635500.21203760698</v>
      </c>
      <c r="F10" s="37">
        <v>7745.1646897435903</v>
      </c>
      <c r="G10" s="37">
        <v>635500.21203760698</v>
      </c>
      <c r="H10" s="37">
        <v>1.2040762312430099E-2</v>
      </c>
    </row>
    <row r="11" spans="1:8">
      <c r="A11" s="37">
        <v>10</v>
      </c>
      <c r="B11" s="37">
        <v>22</v>
      </c>
      <c r="C11" s="37">
        <v>45155</v>
      </c>
      <c r="D11" s="37">
        <v>608691.69024102599</v>
      </c>
      <c r="E11" s="37">
        <v>593419.57076239295</v>
      </c>
      <c r="F11" s="37">
        <v>15272.1194786325</v>
      </c>
      <c r="G11" s="37">
        <v>593419.57076239295</v>
      </c>
      <c r="H11" s="37">
        <v>2.5090073880563599E-2</v>
      </c>
    </row>
    <row r="12" spans="1:8">
      <c r="A12" s="37">
        <v>11</v>
      </c>
      <c r="B12" s="37">
        <v>23</v>
      </c>
      <c r="C12" s="37">
        <v>134353.372</v>
      </c>
      <c r="D12" s="37">
        <v>1207015.42875641</v>
      </c>
      <c r="E12" s="37">
        <v>1016703.77207265</v>
      </c>
      <c r="F12" s="37">
        <v>190311.65668376099</v>
      </c>
      <c r="G12" s="37">
        <v>1016703.77207265</v>
      </c>
      <c r="H12" s="37">
        <v>0.157671270929684</v>
      </c>
    </row>
    <row r="13" spans="1:8">
      <c r="A13" s="37">
        <v>12</v>
      </c>
      <c r="B13" s="37">
        <v>24</v>
      </c>
      <c r="C13" s="37">
        <v>17746</v>
      </c>
      <c r="D13" s="37">
        <v>455055.80258803401</v>
      </c>
      <c r="E13" s="37">
        <v>407984.14920341899</v>
      </c>
      <c r="F13" s="37">
        <v>47071.653384615398</v>
      </c>
      <c r="G13" s="37">
        <v>407984.14920341899</v>
      </c>
      <c r="H13" s="37">
        <v>0.103441496882152</v>
      </c>
    </row>
    <row r="14" spans="1:8">
      <c r="A14" s="37">
        <v>13</v>
      </c>
      <c r="B14" s="37">
        <v>25</v>
      </c>
      <c r="C14" s="37">
        <v>75791</v>
      </c>
      <c r="D14" s="37">
        <v>905808.18729999999</v>
      </c>
      <c r="E14" s="37">
        <v>821358.32460000005</v>
      </c>
      <c r="F14" s="37">
        <v>84449.862699999998</v>
      </c>
      <c r="G14" s="37">
        <v>821358.32460000005</v>
      </c>
      <c r="H14" s="37">
        <v>9.3231507380966694E-2</v>
      </c>
    </row>
    <row r="15" spans="1:8">
      <c r="A15" s="37">
        <v>14</v>
      </c>
      <c r="B15" s="37">
        <v>26</v>
      </c>
      <c r="C15" s="37">
        <v>46966</v>
      </c>
      <c r="D15" s="37">
        <v>279497.31920302502</v>
      </c>
      <c r="E15" s="37">
        <v>239481.62060226899</v>
      </c>
      <c r="F15" s="37">
        <v>40015.698600756397</v>
      </c>
      <c r="G15" s="37">
        <v>239481.62060226899</v>
      </c>
      <c r="H15" s="37">
        <v>0.143170241184636</v>
      </c>
    </row>
    <row r="16" spans="1:8">
      <c r="A16" s="37">
        <v>15</v>
      </c>
      <c r="B16" s="37">
        <v>27</v>
      </c>
      <c r="C16" s="37">
        <v>129391.323</v>
      </c>
      <c r="D16" s="37">
        <v>962127.81759999995</v>
      </c>
      <c r="E16" s="37">
        <v>859879.86780000001</v>
      </c>
      <c r="F16" s="37">
        <v>102247.9498</v>
      </c>
      <c r="G16" s="37">
        <v>859879.86780000001</v>
      </c>
      <c r="H16" s="37">
        <v>0.10627273001528501</v>
      </c>
    </row>
    <row r="17" spans="1:8">
      <c r="A17" s="37">
        <v>16</v>
      </c>
      <c r="B17" s="37">
        <v>29</v>
      </c>
      <c r="C17" s="37">
        <v>158059</v>
      </c>
      <c r="D17" s="37">
        <v>2132635.6910940199</v>
      </c>
      <c r="E17" s="37">
        <v>1849539.47332051</v>
      </c>
      <c r="F17" s="37">
        <v>283096.21777350397</v>
      </c>
      <c r="G17" s="37">
        <v>1849539.47332051</v>
      </c>
      <c r="H17" s="37">
        <v>0.132744762246889</v>
      </c>
    </row>
    <row r="18" spans="1:8">
      <c r="A18" s="37">
        <v>17</v>
      </c>
      <c r="B18" s="37">
        <v>31</v>
      </c>
      <c r="C18" s="37">
        <v>23447.812999999998</v>
      </c>
      <c r="D18" s="37">
        <v>220742.46812405999</v>
      </c>
      <c r="E18" s="37">
        <v>185965.478003536</v>
      </c>
      <c r="F18" s="37">
        <v>34776.990120524097</v>
      </c>
      <c r="G18" s="37">
        <v>185965.478003536</v>
      </c>
      <c r="H18" s="37">
        <v>0.157545534468605</v>
      </c>
    </row>
    <row r="19" spans="1:8">
      <c r="A19" s="37">
        <v>18</v>
      </c>
      <c r="B19" s="37">
        <v>32</v>
      </c>
      <c r="C19" s="37">
        <v>15624.272000000001</v>
      </c>
      <c r="D19" s="37">
        <v>251103.274311799</v>
      </c>
      <c r="E19" s="37">
        <v>232819.549092962</v>
      </c>
      <c r="F19" s="37">
        <v>18283.725218837601</v>
      </c>
      <c r="G19" s="37">
        <v>232819.549092962</v>
      </c>
      <c r="H19" s="37">
        <v>7.2813567520964906E-2</v>
      </c>
    </row>
    <row r="20" spans="1:8">
      <c r="A20" s="37">
        <v>19</v>
      </c>
      <c r="B20" s="37">
        <v>33</v>
      </c>
      <c r="C20" s="37">
        <v>32162.420999999998</v>
      </c>
      <c r="D20" s="37">
        <v>486863.09123240301</v>
      </c>
      <c r="E20" s="37">
        <v>385831.00813565298</v>
      </c>
      <c r="F20" s="37">
        <v>101032.08309674999</v>
      </c>
      <c r="G20" s="37">
        <v>385831.00813565298</v>
      </c>
      <c r="H20" s="37">
        <v>0.207516414606427</v>
      </c>
    </row>
    <row r="21" spans="1:8">
      <c r="A21" s="37">
        <v>20</v>
      </c>
      <c r="B21" s="37">
        <v>34</v>
      </c>
      <c r="C21" s="37">
        <v>33537.116000000002</v>
      </c>
      <c r="D21" s="37">
        <v>194719.93966355801</v>
      </c>
      <c r="E21" s="37">
        <v>140225.203064128</v>
      </c>
      <c r="F21" s="37">
        <v>54494.736599429503</v>
      </c>
      <c r="G21" s="37">
        <v>140225.203064128</v>
      </c>
      <c r="H21" s="37">
        <v>0.279862127595083</v>
      </c>
    </row>
    <row r="22" spans="1:8">
      <c r="A22" s="37">
        <v>21</v>
      </c>
      <c r="B22" s="37">
        <v>35</v>
      </c>
      <c r="C22" s="37">
        <v>31134.273000000001</v>
      </c>
      <c r="D22" s="37">
        <v>888098.02367088699</v>
      </c>
      <c r="E22" s="37">
        <v>832962.26061767596</v>
      </c>
      <c r="F22" s="37">
        <v>55135.763053210801</v>
      </c>
      <c r="G22" s="37">
        <v>832962.26061767596</v>
      </c>
      <c r="H22" s="37">
        <v>6.2082970104258603E-2</v>
      </c>
    </row>
    <row r="23" spans="1:8">
      <c r="A23" s="37">
        <v>22</v>
      </c>
      <c r="B23" s="37">
        <v>36</v>
      </c>
      <c r="C23" s="37">
        <v>175752.747</v>
      </c>
      <c r="D23" s="37">
        <v>630130.37561858399</v>
      </c>
      <c r="E23" s="37">
        <v>550095.74883398297</v>
      </c>
      <c r="F23" s="37">
        <v>80034.626784601103</v>
      </c>
      <c r="G23" s="37">
        <v>550095.74883398297</v>
      </c>
      <c r="H23" s="37">
        <v>0.127012805415122</v>
      </c>
    </row>
    <row r="24" spans="1:8">
      <c r="A24" s="37">
        <v>23</v>
      </c>
      <c r="B24" s="37">
        <v>37</v>
      </c>
      <c r="C24" s="37">
        <v>140540.394</v>
      </c>
      <c r="D24" s="37">
        <v>924383.97541327402</v>
      </c>
      <c r="E24" s="37">
        <v>823160.377526353</v>
      </c>
      <c r="F24" s="37">
        <v>101223.59788692099</v>
      </c>
      <c r="G24" s="37">
        <v>823160.377526353</v>
      </c>
      <c r="H24" s="37">
        <v>0.109503843185583</v>
      </c>
    </row>
    <row r="25" spans="1:8">
      <c r="A25" s="37">
        <v>24</v>
      </c>
      <c r="B25" s="37">
        <v>38</v>
      </c>
      <c r="C25" s="37">
        <v>151379.435</v>
      </c>
      <c r="D25" s="37">
        <v>747708.020202655</v>
      </c>
      <c r="E25" s="37">
        <v>714409.62095752195</v>
      </c>
      <c r="F25" s="37">
        <v>33298.399245132699</v>
      </c>
      <c r="G25" s="37">
        <v>714409.62095752195</v>
      </c>
      <c r="H25" s="37">
        <v>4.4533960243074197E-2</v>
      </c>
    </row>
    <row r="26" spans="1:8">
      <c r="A26" s="37">
        <v>25</v>
      </c>
      <c r="B26" s="37">
        <v>39</v>
      </c>
      <c r="C26" s="37">
        <v>64841.982000000004</v>
      </c>
      <c r="D26" s="37">
        <v>88864.159057386001</v>
      </c>
      <c r="E26" s="37">
        <v>66597.550692452205</v>
      </c>
      <c r="F26" s="37">
        <v>22266.6083649338</v>
      </c>
      <c r="G26" s="37">
        <v>66597.550692452205</v>
      </c>
      <c r="H26" s="37">
        <v>0.25056905507376298</v>
      </c>
    </row>
    <row r="27" spans="1:8">
      <c r="A27" s="37">
        <v>26</v>
      </c>
      <c r="B27" s="37">
        <v>42</v>
      </c>
      <c r="C27" s="37">
        <v>12686.145</v>
      </c>
      <c r="D27" s="37">
        <v>192959.5325</v>
      </c>
      <c r="E27" s="37">
        <v>186393.93979999999</v>
      </c>
      <c r="F27" s="37">
        <v>6565.5927000000001</v>
      </c>
      <c r="G27" s="37">
        <v>186393.93979999999</v>
      </c>
      <c r="H27" s="37">
        <v>3.4025749414582598E-2</v>
      </c>
    </row>
    <row r="28" spans="1:8">
      <c r="A28" s="37">
        <v>27</v>
      </c>
      <c r="B28" s="37">
        <v>75</v>
      </c>
      <c r="C28" s="37">
        <v>357</v>
      </c>
      <c r="D28" s="37">
        <v>92323.076923076893</v>
      </c>
      <c r="E28" s="37">
        <v>87023.551282051296</v>
      </c>
      <c r="F28" s="37">
        <v>5299.5256410256397</v>
      </c>
      <c r="G28" s="37">
        <v>87023.551282051296</v>
      </c>
      <c r="H28" s="37">
        <v>5.7401960784313699E-2</v>
      </c>
    </row>
    <row r="29" spans="1:8">
      <c r="A29" s="37">
        <v>28</v>
      </c>
      <c r="B29" s="37">
        <v>76</v>
      </c>
      <c r="C29" s="37">
        <v>1851</v>
      </c>
      <c r="D29" s="37">
        <v>301470.95492991502</v>
      </c>
      <c r="E29" s="37">
        <v>286725.51945042697</v>
      </c>
      <c r="F29" s="37">
        <v>14745.4354794872</v>
      </c>
      <c r="G29" s="37">
        <v>286725.51945042697</v>
      </c>
      <c r="H29" s="37">
        <v>4.8911628925961299E-2</v>
      </c>
    </row>
    <row r="30" spans="1:8">
      <c r="A30" s="37">
        <v>29</v>
      </c>
      <c r="B30" s="37">
        <v>99</v>
      </c>
      <c r="C30" s="37">
        <v>24</v>
      </c>
      <c r="D30" s="37">
        <v>11734.181226836101</v>
      </c>
      <c r="E30" s="37">
        <v>11141.638862415901</v>
      </c>
      <c r="F30" s="37">
        <v>592.54236442024103</v>
      </c>
      <c r="G30" s="37">
        <v>11141.638862415901</v>
      </c>
      <c r="H30" s="37">
        <v>5.0497120588618098E-2</v>
      </c>
    </row>
    <row r="31" spans="1:8" ht="14.25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>
      <c r="A32" s="30"/>
      <c r="B32" s="33">
        <v>70</v>
      </c>
      <c r="C32" s="34">
        <v>59</v>
      </c>
      <c r="D32" s="34">
        <v>72817.13</v>
      </c>
      <c r="E32" s="34">
        <v>71062.38</v>
      </c>
      <c r="F32" s="30"/>
      <c r="G32" s="30"/>
      <c r="H32" s="30"/>
    </row>
    <row r="33" spans="1:8" ht="14.25">
      <c r="A33" s="30"/>
      <c r="B33" s="33">
        <v>71</v>
      </c>
      <c r="C33" s="34">
        <v>48</v>
      </c>
      <c r="D33" s="34">
        <v>120025.69</v>
      </c>
      <c r="E33" s="34">
        <v>133666.85</v>
      </c>
      <c r="F33" s="30"/>
      <c r="G33" s="30"/>
      <c r="H33" s="30"/>
    </row>
    <row r="34" spans="1:8" ht="14.25">
      <c r="A34" s="30"/>
      <c r="B34" s="33">
        <v>72</v>
      </c>
      <c r="C34" s="34">
        <v>11</v>
      </c>
      <c r="D34" s="34">
        <v>23479.48</v>
      </c>
      <c r="E34" s="34">
        <v>25976.12</v>
      </c>
      <c r="F34" s="30"/>
      <c r="G34" s="30"/>
      <c r="H34" s="30"/>
    </row>
    <row r="35" spans="1:8" ht="14.25">
      <c r="A35" s="30"/>
      <c r="B35" s="33">
        <v>73</v>
      </c>
      <c r="C35" s="34">
        <v>33</v>
      </c>
      <c r="D35" s="34">
        <v>45823.99</v>
      </c>
      <c r="E35" s="34">
        <v>51444.52</v>
      </c>
      <c r="F35" s="30"/>
      <c r="G35" s="30"/>
      <c r="H35" s="30"/>
    </row>
    <row r="36" spans="1:8" ht="14.25">
      <c r="A36" s="30"/>
      <c r="B36" s="33">
        <v>77</v>
      </c>
      <c r="C36" s="34">
        <v>39</v>
      </c>
      <c r="D36" s="34">
        <v>48669.26</v>
      </c>
      <c r="E36" s="34">
        <v>49113.65</v>
      </c>
      <c r="F36" s="30"/>
      <c r="G36" s="30"/>
      <c r="H36" s="30"/>
    </row>
    <row r="37" spans="1:8" ht="14.25">
      <c r="A37" s="30"/>
      <c r="B37" s="33">
        <v>78</v>
      </c>
      <c r="C37" s="34">
        <v>42</v>
      </c>
      <c r="D37" s="34">
        <v>49382.080000000002</v>
      </c>
      <c r="E37" s="34">
        <v>42756.1</v>
      </c>
      <c r="F37" s="30"/>
      <c r="G37" s="30"/>
      <c r="H37" s="30"/>
    </row>
    <row r="38" spans="1:8" ht="14.25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2015-10-28T02:24:31Z</dcterms:modified>
</cp:coreProperties>
</file>