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<sst xmlns="http://schemas.openxmlformats.org/spreadsheetml/2006/main" count="117" uniqueCount="75">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</sst>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1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SUM(E4:E40)</f>
        <v>25441308.379199993</v>
      </c>
      <c r="F3" s="25">
        <f>RA!I7</f>
        <v>1735937.1895000001</v>
      </c>
      <c r="G3" s="16">
        <f>SUM(G4:G40)</f>
        <v>23705371.189699996</v>
      </c>
      <c r="H3" s="27">
        <f>RA!J7</f>
        <v>6.82330155205086</v>
      </c>
      <c r="I3" s="20">
        <f>SUM(I4:I40)</f>
        <v>25441316.137487911</v>
      </c>
      <c r="J3" s="21">
        <f>SUM(J4:J40)</f>
        <v>23705371.324590892</v>
      </c>
      <c r="K3" s="22">
        <f>E3-I3</f>
        <v>-7.7582879178225994</v>
      </c>
      <c r="L3" s="22">
        <f>G3-J3</f>
        <v>-0.13489089533686638</v>
      </c>
    </row>
    <row r="4" spans="1:13" x14ac:dyDescent="0.15">
      <c r="A4" s="42">
        <f>RA!A8</f>
        <v>42308</v>
      </c>
      <c r="B4" s="12">
        <v>12</v>
      </c>
      <c r="C4" s="40" t="s">
        <v>6</v>
      </c>
      <c r="D4" s="40"/>
      <c r="E4" s="15">
        <f>VLOOKUP(C4,RA!B8:D36,3,0)</f>
        <v>969415.49769999995</v>
      </c>
      <c r="F4" s="25">
        <f>VLOOKUP(C4,RA!B8:I39,8,0)</f>
        <v>40053.495499999997</v>
      </c>
      <c r="G4" s="16">
        <f t="shared" ref="G4:G40" si="0">E4-F4</f>
        <v>929362.00219999999</v>
      </c>
      <c r="H4" s="27">
        <f>RA!J8</f>
        <v>4.1317160283727103</v>
      </c>
      <c r="I4" s="20">
        <f>VLOOKUP(B4,RMS!B:D,3,FALSE)</f>
        <v>969416.41032820498</v>
      </c>
      <c r="J4" s="21">
        <f>VLOOKUP(B4,RMS!B:E,4,FALSE)</f>
        <v>929362.018892308</v>
      </c>
      <c r="K4" s="22">
        <f t="shared" ref="K4:K40" si="1">E4-I4</f>
        <v>-0.91262820502743125</v>
      </c>
      <c r="L4" s="22">
        <f t="shared" ref="L4:L40" si="2">G4-J4</f>
        <v>-1.6692308010533452E-2</v>
      </c>
    </row>
    <row r="5" spans="1:13" x14ac:dyDescent="0.15">
      <c r="A5" s="42"/>
      <c r="B5" s="12">
        <v>13</v>
      </c>
      <c r="C5" s="40" t="s">
        <v>7</v>
      </c>
      <c r="D5" s="40"/>
      <c r="E5" s="15">
        <f>VLOOKUP(C5,RA!B8:D37,3,0)</f>
        <v>149915.2561</v>
      </c>
      <c r="F5" s="25">
        <f>VLOOKUP(C5,RA!B9:I40,8,0)</f>
        <v>23986.277699999999</v>
      </c>
      <c r="G5" s="16">
        <f t="shared" si="0"/>
        <v>125928.97839999999</v>
      </c>
      <c r="H5" s="27">
        <f>RA!J9</f>
        <v>15.9998910878024</v>
      </c>
      <c r="I5" s="20">
        <f>VLOOKUP(B5,RMS!B:D,3,FALSE)</f>
        <v>149915.31208135499</v>
      </c>
      <c r="J5" s="21">
        <f>VLOOKUP(B5,RMS!B:E,4,FALSE)</f>
        <v>125928.98834164601</v>
      </c>
      <c r="K5" s="22">
        <f t="shared" si="1"/>
        <v>-5.5981354991672561E-2</v>
      </c>
      <c r="L5" s="22">
        <f t="shared" si="2"/>
        <v>-9.9416460143402219E-3</v>
      </c>
      <c r="M5" s="32"/>
    </row>
    <row r="6" spans="1:13" x14ac:dyDescent="0.15">
      <c r="A6" s="42"/>
      <c r="B6" s="12">
        <v>14</v>
      </c>
      <c r="C6" s="40" t="s">
        <v>8</v>
      </c>
      <c r="D6" s="40"/>
      <c r="E6" s="15">
        <f>VLOOKUP(C6,RA!B10:D38,3,0)</f>
        <v>203415.1067</v>
      </c>
      <c r="F6" s="25">
        <f>VLOOKUP(C6,RA!B10:I41,8,0)</f>
        <v>35659.775099999999</v>
      </c>
      <c r="G6" s="16">
        <f t="shared" si="0"/>
        <v>167755.3316</v>
      </c>
      <c r="H6" s="27">
        <f>RA!J10</f>
        <v>17.530544155991102</v>
      </c>
      <c r="I6" s="20">
        <f>VLOOKUP(B6,RMS!B:D,3,FALSE)</f>
        <v>203417.70408257301</v>
      </c>
      <c r="J6" s="21">
        <f>VLOOKUP(B6,RMS!B:E,4,FALSE)</f>
        <v>167755.331671755</v>
      </c>
      <c r="K6" s="22">
        <f>E6-I6</f>
        <v>-2.597382573003415</v>
      </c>
      <c r="L6" s="22">
        <f t="shared" si="2"/>
        <v>-7.1754999225959182E-5</v>
      </c>
      <c r="M6" s="32"/>
    </row>
    <row r="7" spans="1:13" x14ac:dyDescent="0.15">
      <c r="A7" s="42"/>
      <c r="B7" s="12">
        <v>15</v>
      </c>
      <c r="C7" s="40" t="s">
        <v>9</v>
      </c>
      <c r="D7" s="40"/>
      <c r="E7" s="15">
        <f>VLOOKUP(C7,RA!B10:D39,3,0)</f>
        <v>66858.755300000004</v>
      </c>
      <c r="F7" s="25">
        <f>VLOOKUP(C7,RA!B11:I42,8,0)</f>
        <v>14662.9393</v>
      </c>
      <c r="G7" s="16">
        <f t="shared" si="0"/>
        <v>52195.816000000006</v>
      </c>
      <c r="H7" s="27">
        <f>RA!J11</f>
        <v>21.931217884937201</v>
      </c>
      <c r="I7" s="20">
        <f>VLOOKUP(B7,RMS!B:D,3,FALSE)</f>
        <v>66858.808097435904</v>
      </c>
      <c r="J7" s="21">
        <f>VLOOKUP(B7,RMS!B:E,4,FALSE)</f>
        <v>52195.816053846203</v>
      </c>
      <c r="K7" s="22">
        <f t="shared" si="1"/>
        <v>-5.279743589926511E-2</v>
      </c>
      <c r="L7" s="22">
        <f t="shared" si="2"/>
        <v>-5.3846197261009365E-5</v>
      </c>
      <c r="M7" s="32"/>
    </row>
    <row r="8" spans="1:13" x14ac:dyDescent="0.15">
      <c r="A8" s="42"/>
      <c r="B8" s="12">
        <v>16</v>
      </c>
      <c r="C8" s="40" t="s">
        <v>10</v>
      </c>
      <c r="D8" s="40"/>
      <c r="E8" s="15">
        <f>VLOOKUP(C8,RA!B12:D39,3,0)</f>
        <v>649208.74769999995</v>
      </c>
      <c r="F8" s="25">
        <f>VLOOKUP(C8,RA!B12:I43,8,0)</f>
        <v>55799.799599999998</v>
      </c>
      <c r="G8" s="16">
        <f t="shared" si="0"/>
        <v>593408.94809999992</v>
      </c>
      <c r="H8" s="27">
        <f>RA!J12</f>
        <v>8.5950474015770908</v>
      </c>
      <c r="I8" s="20">
        <f>VLOOKUP(B8,RMS!B:D,3,FALSE)</f>
        <v>649208.76191880298</v>
      </c>
      <c r="J8" s="21">
        <f>VLOOKUP(B8,RMS!B:E,4,FALSE)</f>
        <v>593408.94721538504</v>
      </c>
      <c r="K8" s="22">
        <f t="shared" si="1"/>
        <v>-1.4218803029507399E-2</v>
      </c>
      <c r="L8" s="22">
        <f t="shared" si="2"/>
        <v>8.8461488485336304E-4</v>
      </c>
      <c r="M8" s="32"/>
    </row>
    <row r="9" spans="1:13" x14ac:dyDescent="0.15">
      <c r="A9" s="42"/>
      <c r="B9" s="12">
        <v>17</v>
      </c>
      <c r="C9" s="40" t="s">
        <v>11</v>
      </c>
      <c r="D9" s="40"/>
      <c r="E9" s="15">
        <f>VLOOKUP(C9,RA!B12:D40,3,0)</f>
        <v>1103634.0104</v>
      </c>
      <c r="F9" s="25">
        <f>VLOOKUP(C9,RA!B13:I44,8,0)</f>
        <v>-62170.053599999999</v>
      </c>
      <c r="G9" s="16">
        <f t="shared" si="0"/>
        <v>1165804.064</v>
      </c>
      <c r="H9" s="27">
        <f>RA!J13</f>
        <v>-5.6332129142583396</v>
      </c>
      <c r="I9" s="20">
        <f>VLOOKUP(B9,RMS!B:D,3,FALSE)</f>
        <v>1103634.40805043</v>
      </c>
      <c r="J9" s="21">
        <f>VLOOKUP(B9,RMS!B:E,4,FALSE)</f>
        <v>1165804.05775043</v>
      </c>
      <c r="K9" s="22">
        <f t="shared" si="1"/>
        <v>-0.39765042997896671</v>
      </c>
      <c r="L9" s="22">
        <f t="shared" si="2"/>
        <v>6.2495700549334288E-3</v>
      </c>
      <c r="M9" s="32"/>
    </row>
    <row r="10" spans="1:13" x14ac:dyDescent="0.15">
      <c r="A10" s="42"/>
      <c r="B10" s="12">
        <v>18</v>
      </c>
      <c r="C10" s="40" t="s">
        <v>12</v>
      </c>
      <c r="D10" s="40"/>
      <c r="E10" s="15">
        <f>VLOOKUP(C10,RA!B14:D41,3,0)</f>
        <v>257208.6514</v>
      </c>
      <c r="F10" s="25">
        <f>VLOOKUP(C10,RA!B14:I45,8,0)</f>
        <v>54647.013700000003</v>
      </c>
      <c r="G10" s="16">
        <f t="shared" si="0"/>
        <v>202561.63769999999</v>
      </c>
      <c r="H10" s="27">
        <f>RA!J14</f>
        <v>21.246180251929101</v>
      </c>
      <c r="I10" s="20">
        <f>VLOOKUP(B10,RMS!B:D,3,FALSE)</f>
        <v>257208.64473247901</v>
      </c>
      <c r="J10" s="21">
        <f>VLOOKUP(B10,RMS!B:E,4,FALSE)</f>
        <v>202561.63973504299</v>
      </c>
      <c r="K10" s="22">
        <f t="shared" si="1"/>
        <v>6.6675209964159876E-3</v>
      </c>
      <c r="L10" s="22">
        <f t="shared" si="2"/>
        <v>-2.0350429986137897E-3</v>
      </c>
      <c r="M10" s="32"/>
    </row>
    <row r="11" spans="1:13" x14ac:dyDescent="0.15">
      <c r="A11" s="42"/>
      <c r="B11" s="12">
        <v>19</v>
      </c>
      <c r="C11" s="40" t="s">
        <v>13</v>
      </c>
      <c r="D11" s="40"/>
      <c r="E11" s="15">
        <f>VLOOKUP(C11,RA!B14:D42,3,0)</f>
        <v>398967.5172</v>
      </c>
      <c r="F11" s="25">
        <f>VLOOKUP(C11,RA!B15:I46,8,0)</f>
        <v>2358.7121999999999</v>
      </c>
      <c r="G11" s="16">
        <f t="shared" si="0"/>
        <v>396608.80499999999</v>
      </c>
      <c r="H11" s="27">
        <f>RA!J15</f>
        <v>0.59120407008413001</v>
      </c>
      <c r="I11" s="20">
        <f>VLOOKUP(B11,RMS!B:D,3,FALSE)</f>
        <v>398968.15986410202</v>
      </c>
      <c r="J11" s="21">
        <f>VLOOKUP(B11,RMS!B:E,4,FALSE)</f>
        <v>396608.80483418802</v>
      </c>
      <c r="K11" s="22">
        <f t="shared" si="1"/>
        <v>-0.6426641020225361</v>
      </c>
      <c r="L11" s="22">
        <f t="shared" si="2"/>
        <v>1.6581197269260883E-4</v>
      </c>
      <c r="M11" s="32"/>
    </row>
    <row r="12" spans="1:13" x14ac:dyDescent="0.15">
      <c r="A12" s="42"/>
      <c r="B12" s="12">
        <v>21</v>
      </c>
      <c r="C12" s="40" t="s">
        <v>14</v>
      </c>
      <c r="D12" s="40"/>
      <c r="E12" s="15">
        <f>VLOOKUP(C12,RA!B16:D43,3,0)</f>
        <v>1062598.8600999999</v>
      </c>
      <c r="F12" s="25">
        <f>VLOOKUP(C12,RA!B16:I47,8,0)</f>
        <v>33388.0147</v>
      </c>
      <c r="G12" s="16">
        <f t="shared" si="0"/>
        <v>1029210.8454</v>
      </c>
      <c r="H12" s="27">
        <f>RA!J16</f>
        <v>3.1421090266234502</v>
      </c>
      <c r="I12" s="20">
        <f>VLOOKUP(B12,RMS!B:D,3,FALSE)</f>
        <v>1062598.3042367499</v>
      </c>
      <c r="J12" s="21">
        <f>VLOOKUP(B12,RMS!B:E,4,FALSE)</f>
        <v>1029210.84508803</v>
      </c>
      <c r="K12" s="22">
        <f t="shared" si="1"/>
        <v>0.55586325004696846</v>
      </c>
      <c r="L12" s="22">
        <f t="shared" si="2"/>
        <v>3.1197001226246357E-4</v>
      </c>
      <c r="M12" s="32"/>
    </row>
    <row r="13" spans="1:13" x14ac:dyDescent="0.15">
      <c r="A13" s="42"/>
      <c r="B13" s="12">
        <v>22</v>
      </c>
      <c r="C13" s="40" t="s">
        <v>15</v>
      </c>
      <c r="D13" s="40"/>
      <c r="E13" s="15">
        <f>VLOOKUP(C13,RA!B16:D44,3,0)</f>
        <v>999550.48060000001</v>
      </c>
      <c r="F13" s="25">
        <f>VLOOKUP(C13,RA!B17:I48,8,0)</f>
        <v>29864.085999999999</v>
      </c>
      <c r="G13" s="16">
        <f t="shared" si="0"/>
        <v>969686.3946</v>
      </c>
      <c r="H13" s="27">
        <f>RA!J17</f>
        <v>2.9877516523301</v>
      </c>
      <c r="I13" s="20">
        <f>VLOOKUP(B13,RMS!B:D,3,FALSE)</f>
        <v>999550.39402820496</v>
      </c>
      <c r="J13" s="21">
        <f>VLOOKUP(B13,RMS!B:E,4,FALSE)</f>
        <v>969686.39384359005</v>
      </c>
      <c r="K13" s="22">
        <f t="shared" si="1"/>
        <v>8.6571795050986111E-2</v>
      </c>
      <c r="L13" s="22">
        <f t="shared" si="2"/>
        <v>7.5640995055437088E-4</v>
      </c>
      <c r="M13" s="32"/>
    </row>
    <row r="14" spans="1:13" x14ac:dyDescent="0.15">
      <c r="A14" s="42"/>
      <c r="B14" s="12">
        <v>23</v>
      </c>
      <c r="C14" s="40" t="s">
        <v>16</v>
      </c>
      <c r="D14" s="40"/>
      <c r="E14" s="15">
        <f>VLOOKUP(C14,RA!B18:D45,3,0)</f>
        <v>2673466.9759</v>
      </c>
      <c r="F14" s="25">
        <f>VLOOKUP(C14,RA!B18:I49,8,0)</f>
        <v>311245.67060000001</v>
      </c>
      <c r="G14" s="16">
        <f t="shared" si="0"/>
        <v>2362221.3053000001</v>
      </c>
      <c r="H14" s="27">
        <f>RA!J18</f>
        <v>11.6420241359152</v>
      </c>
      <c r="I14" s="20">
        <f>VLOOKUP(B14,RMS!B:D,3,FALSE)</f>
        <v>2673467.2077076901</v>
      </c>
      <c r="J14" s="21">
        <f>VLOOKUP(B14,RMS!B:E,4,FALSE)</f>
        <v>2362221.3247187999</v>
      </c>
      <c r="K14" s="22">
        <f t="shared" si="1"/>
        <v>-0.23180769011378288</v>
      </c>
      <c r="L14" s="22">
        <f t="shared" si="2"/>
        <v>-1.9418799784034491E-2</v>
      </c>
      <c r="M14" s="32"/>
    </row>
    <row r="15" spans="1:13" x14ac:dyDescent="0.15">
      <c r="A15" s="42"/>
      <c r="B15" s="12">
        <v>24</v>
      </c>
      <c r="C15" s="40" t="s">
        <v>17</v>
      </c>
      <c r="D15" s="40"/>
      <c r="E15" s="15">
        <f>VLOOKUP(C15,RA!B18:D46,3,0)</f>
        <v>664208.54249999998</v>
      </c>
      <c r="F15" s="25">
        <f>VLOOKUP(C15,RA!B19:I50,8,0)</f>
        <v>63572.130400000002</v>
      </c>
      <c r="G15" s="16">
        <f t="shared" si="0"/>
        <v>600636.41209999996</v>
      </c>
      <c r="H15" s="27">
        <f>RA!J19</f>
        <v>9.5711100252824597</v>
      </c>
      <c r="I15" s="20">
        <f>VLOOKUP(B15,RMS!B:D,3,FALSE)</f>
        <v>664208.35890512797</v>
      </c>
      <c r="J15" s="21">
        <f>VLOOKUP(B15,RMS!B:E,4,FALSE)</f>
        <v>600636.41325897397</v>
      </c>
      <c r="K15" s="22">
        <f t="shared" si="1"/>
        <v>0.18359487201087177</v>
      </c>
      <c r="L15" s="22">
        <f t="shared" si="2"/>
        <v>-1.1589740170165896E-3</v>
      </c>
      <c r="M15" s="32"/>
    </row>
    <row r="16" spans="1:13" x14ac:dyDescent="0.15">
      <c r="A16" s="42"/>
      <c r="B16" s="12">
        <v>25</v>
      </c>
      <c r="C16" s="40" t="s">
        <v>18</v>
      </c>
      <c r="D16" s="40"/>
      <c r="E16" s="15">
        <f>VLOOKUP(C16,RA!B20:D47,3,0)</f>
        <v>1190555.0739</v>
      </c>
      <c r="F16" s="25">
        <f>VLOOKUP(C16,RA!B20:I51,8,0)</f>
        <v>99499.260200000004</v>
      </c>
      <c r="G16" s="16">
        <f t="shared" si="0"/>
        <v>1091055.8137000001</v>
      </c>
      <c r="H16" s="27">
        <f>RA!J20</f>
        <v>8.3573840791809797</v>
      </c>
      <c r="I16" s="20">
        <f>VLOOKUP(B16,RMS!B:D,3,FALSE)</f>
        <v>1190555.2233</v>
      </c>
      <c r="J16" s="21">
        <f>VLOOKUP(B16,RMS!B:E,4,FALSE)</f>
        <v>1091055.8137000001</v>
      </c>
      <c r="K16" s="22">
        <f t="shared" si="1"/>
        <v>-0.14939999999478459</v>
      </c>
      <c r="L16" s="22">
        <f t="shared" si="2"/>
        <v>0</v>
      </c>
      <c r="M16" s="32"/>
    </row>
    <row r="17" spans="1:13" x14ac:dyDescent="0.15">
      <c r="A17" s="42"/>
      <c r="B17" s="12">
        <v>26</v>
      </c>
      <c r="C17" s="40" t="s">
        <v>19</v>
      </c>
      <c r="D17" s="40"/>
      <c r="E17" s="15">
        <f>VLOOKUP(C17,RA!B20:D48,3,0)</f>
        <v>434826.01669999998</v>
      </c>
      <c r="F17" s="25">
        <f>VLOOKUP(C17,RA!B21:I52,8,0)</f>
        <v>60044.233099999998</v>
      </c>
      <c r="G17" s="16">
        <f t="shared" si="0"/>
        <v>374781.78359999997</v>
      </c>
      <c r="H17" s="27">
        <f>RA!J21</f>
        <v>13.808794964866699</v>
      </c>
      <c r="I17" s="20">
        <f>VLOOKUP(B17,RMS!B:D,3,FALSE)</f>
        <v>434825.61087259703</v>
      </c>
      <c r="J17" s="21">
        <f>VLOOKUP(B17,RMS!B:E,4,FALSE)</f>
        <v>374781.78330444702</v>
      </c>
      <c r="K17" s="22">
        <f t="shared" si="1"/>
        <v>0.40582740295212716</v>
      </c>
      <c r="L17" s="22">
        <f t="shared" si="2"/>
        <v>2.9555294895544648E-4</v>
      </c>
      <c r="M17" s="32"/>
    </row>
    <row r="18" spans="1:13" x14ac:dyDescent="0.15">
      <c r="A18" s="42"/>
      <c r="B18" s="12">
        <v>27</v>
      </c>
      <c r="C18" s="40" t="s">
        <v>20</v>
      </c>
      <c r="D18" s="40"/>
      <c r="E18" s="15">
        <f>VLOOKUP(C18,RA!B22:D49,3,0)</f>
        <v>1380345.0811999999</v>
      </c>
      <c r="F18" s="25">
        <f>VLOOKUP(C18,RA!B22:I53,8,0)</f>
        <v>172965.9915</v>
      </c>
      <c r="G18" s="16">
        <f t="shared" si="0"/>
        <v>1207379.0896999999</v>
      </c>
      <c r="H18" s="27">
        <f>RA!J22</f>
        <v>12.5306341041642</v>
      </c>
      <c r="I18" s="20">
        <f>VLOOKUP(B18,RMS!B:D,3,FALSE)</f>
        <v>1380346.8825999999</v>
      </c>
      <c r="J18" s="21">
        <f>VLOOKUP(B18,RMS!B:E,4,FALSE)</f>
        <v>1207379.0867000001</v>
      </c>
      <c r="K18" s="22">
        <f t="shared" si="1"/>
        <v>-1.8013999999966472</v>
      </c>
      <c r="L18" s="22">
        <f t="shared" si="2"/>
        <v>2.9999997932463884E-3</v>
      </c>
      <c r="M18" s="32"/>
    </row>
    <row r="19" spans="1:13" x14ac:dyDescent="0.15">
      <c r="A19" s="42"/>
      <c r="B19" s="12">
        <v>29</v>
      </c>
      <c r="C19" s="40" t="s">
        <v>21</v>
      </c>
      <c r="D19" s="40"/>
      <c r="E19" s="15">
        <f>VLOOKUP(C19,RA!B22:D50,3,0)</f>
        <v>3563683.2614000002</v>
      </c>
      <c r="F19" s="25">
        <f>VLOOKUP(C19,RA!B23:I54,8,0)</f>
        <v>250562.2181</v>
      </c>
      <c r="G19" s="16">
        <f t="shared" si="0"/>
        <v>3313121.0433</v>
      </c>
      <c r="H19" s="27">
        <f>RA!J23</f>
        <v>7.0309901223254601</v>
      </c>
      <c r="I19" s="20">
        <f>VLOOKUP(B19,RMS!B:D,3,FALSE)</f>
        <v>3563685.8594051301</v>
      </c>
      <c r="J19" s="21">
        <f>VLOOKUP(B19,RMS!B:E,4,FALSE)</f>
        <v>3313121.0783555601</v>
      </c>
      <c r="K19" s="22">
        <f t="shared" si="1"/>
        <v>-2.598005129955709</v>
      </c>
      <c r="L19" s="22">
        <f t="shared" si="2"/>
        <v>-3.5055560059845448E-2</v>
      </c>
      <c r="M19" s="32"/>
    </row>
    <row r="20" spans="1:13" x14ac:dyDescent="0.15">
      <c r="A20" s="42"/>
      <c r="B20" s="12">
        <v>31</v>
      </c>
      <c r="C20" s="40" t="s">
        <v>22</v>
      </c>
      <c r="D20" s="40"/>
      <c r="E20" s="15">
        <f>VLOOKUP(C20,RA!B24:D51,3,0)</f>
        <v>344056.95649999997</v>
      </c>
      <c r="F20" s="25">
        <f>VLOOKUP(C20,RA!B24:I55,8,0)</f>
        <v>46702.344599999997</v>
      </c>
      <c r="G20" s="16">
        <f t="shared" si="0"/>
        <v>297354.61189999996</v>
      </c>
      <c r="H20" s="27">
        <f>RA!J24</f>
        <v>13.5740154987972</v>
      </c>
      <c r="I20" s="20">
        <f>VLOOKUP(B20,RMS!B:D,3,FALSE)</f>
        <v>344057.01430400898</v>
      </c>
      <c r="J20" s="21">
        <f>VLOOKUP(B20,RMS!B:E,4,FALSE)</f>
        <v>297354.60493241303</v>
      </c>
      <c r="K20" s="22">
        <f t="shared" si="1"/>
        <v>-5.7804009004030377E-2</v>
      </c>
      <c r="L20" s="22">
        <f t="shared" si="2"/>
        <v>6.9675869308412075E-3</v>
      </c>
      <c r="M20" s="32"/>
    </row>
    <row r="21" spans="1:13" x14ac:dyDescent="0.15">
      <c r="A21" s="42"/>
      <c r="B21" s="12">
        <v>32</v>
      </c>
      <c r="C21" s="40" t="s">
        <v>23</v>
      </c>
      <c r="D21" s="40"/>
      <c r="E21" s="15">
        <f>VLOOKUP(C21,RA!B24:D52,3,0)</f>
        <v>495242.15730000002</v>
      </c>
      <c r="F21" s="25">
        <f>VLOOKUP(C21,RA!B25:I56,8,0)</f>
        <v>35357.208500000001</v>
      </c>
      <c r="G21" s="16">
        <f t="shared" si="0"/>
        <v>459884.94880000001</v>
      </c>
      <c r="H21" s="27">
        <f>RA!J25</f>
        <v>7.1393777728380803</v>
      </c>
      <c r="I21" s="20">
        <f>VLOOKUP(B21,RMS!B:D,3,FALSE)</f>
        <v>495242.15396019199</v>
      </c>
      <c r="J21" s="21">
        <f>VLOOKUP(B21,RMS!B:E,4,FALSE)</f>
        <v>459884.94758518698</v>
      </c>
      <c r="K21" s="22">
        <f t="shared" si="1"/>
        <v>3.3398080267943442E-3</v>
      </c>
      <c r="L21" s="22">
        <f t="shared" si="2"/>
        <v>1.2148130335845053E-3</v>
      </c>
      <c r="M21" s="32"/>
    </row>
    <row r="22" spans="1:13" x14ac:dyDescent="0.15">
      <c r="A22" s="42"/>
      <c r="B22" s="12">
        <v>33</v>
      </c>
      <c r="C22" s="40" t="s">
        <v>24</v>
      </c>
      <c r="D22" s="40"/>
      <c r="E22" s="15">
        <f>VLOOKUP(C22,RA!B26:D53,3,0)</f>
        <v>706515.0699</v>
      </c>
      <c r="F22" s="25">
        <f>VLOOKUP(C22,RA!B26:I57,8,0)</f>
        <v>129390.08010000001</v>
      </c>
      <c r="G22" s="16">
        <f t="shared" si="0"/>
        <v>577124.98979999998</v>
      </c>
      <c r="H22" s="27">
        <f>RA!J26</f>
        <v>18.313845749718201</v>
      </c>
      <c r="I22" s="20">
        <f>VLOOKUP(B22,RMS!B:D,3,FALSE)</f>
        <v>706514.96613594994</v>
      </c>
      <c r="J22" s="21">
        <f>VLOOKUP(B22,RMS!B:E,4,FALSE)</f>
        <v>577124.956199434</v>
      </c>
      <c r="K22" s="22">
        <f t="shared" si="1"/>
        <v>0.1037640500580892</v>
      </c>
      <c r="L22" s="22">
        <f t="shared" si="2"/>
        <v>3.3600565977394581E-2</v>
      </c>
      <c r="M22" s="32"/>
    </row>
    <row r="23" spans="1:13" x14ac:dyDescent="0.15">
      <c r="A23" s="42"/>
      <c r="B23" s="12">
        <v>34</v>
      </c>
      <c r="C23" s="40" t="s">
        <v>25</v>
      </c>
      <c r="D23" s="40"/>
      <c r="E23" s="15">
        <f>VLOOKUP(C23,RA!B26:D54,3,0)</f>
        <v>304960.2181</v>
      </c>
      <c r="F23" s="25">
        <f>VLOOKUP(C23,RA!B27:I58,8,0)</f>
        <v>81458.1489</v>
      </c>
      <c r="G23" s="16">
        <f t="shared" si="0"/>
        <v>223502.0692</v>
      </c>
      <c r="H23" s="27">
        <f>RA!J27</f>
        <v>26.711073794316601</v>
      </c>
      <c r="I23" s="20">
        <f>VLOOKUP(B23,RMS!B:D,3,FALSE)</f>
        <v>304960.00949537102</v>
      </c>
      <c r="J23" s="21">
        <f>VLOOKUP(B23,RMS!B:E,4,FALSE)</f>
        <v>223502.09662110399</v>
      </c>
      <c r="K23" s="22">
        <f t="shared" si="1"/>
        <v>0.20860462897690013</v>
      </c>
      <c r="L23" s="22">
        <f t="shared" si="2"/>
        <v>-2.7421103994129226E-2</v>
      </c>
      <c r="M23" s="32"/>
    </row>
    <row r="24" spans="1:13" x14ac:dyDescent="0.15">
      <c r="A24" s="42"/>
      <c r="B24" s="12">
        <v>35</v>
      </c>
      <c r="C24" s="40" t="s">
        <v>26</v>
      </c>
      <c r="D24" s="40"/>
      <c r="E24" s="15">
        <f>VLOOKUP(C24,RA!B28:D55,3,0)</f>
        <v>1429491.2302999999</v>
      </c>
      <c r="F24" s="25">
        <f>VLOOKUP(C24,RA!B28:I59,8,0)</f>
        <v>72339.154999999999</v>
      </c>
      <c r="G24" s="16">
        <f t="shared" si="0"/>
        <v>1357152.0752999999</v>
      </c>
      <c r="H24" s="27">
        <f>RA!J28</f>
        <v>5.0604826015489799</v>
      </c>
      <c r="I24" s="20">
        <f>VLOOKUP(B24,RMS!B:D,3,FALSE)</f>
        <v>1429491.2298469001</v>
      </c>
      <c r="J24" s="21">
        <f>VLOOKUP(B24,RMS!B:E,4,FALSE)</f>
        <v>1357152.0853840699</v>
      </c>
      <c r="K24" s="22">
        <f t="shared" si="1"/>
        <v>4.5309984125196934E-4</v>
      </c>
      <c r="L24" s="22">
        <f t="shared" si="2"/>
        <v>-1.0084070032462478E-2</v>
      </c>
      <c r="M24" s="32"/>
    </row>
    <row r="25" spans="1:13" x14ac:dyDescent="0.15">
      <c r="A25" s="42"/>
      <c r="B25" s="12">
        <v>36</v>
      </c>
      <c r="C25" s="40" t="s">
        <v>27</v>
      </c>
      <c r="D25" s="40"/>
      <c r="E25" s="15">
        <f>VLOOKUP(C25,RA!B28:D56,3,0)</f>
        <v>804356.69189999998</v>
      </c>
      <c r="F25" s="25">
        <f>VLOOKUP(C25,RA!B29:I60,8,0)</f>
        <v>129078.66469999999</v>
      </c>
      <c r="G25" s="16">
        <f t="shared" si="0"/>
        <v>675278.02720000001</v>
      </c>
      <c r="H25" s="27">
        <f>RA!J29</f>
        <v>16.047440892808201</v>
      </c>
      <c r="I25" s="20">
        <f>VLOOKUP(B25,RMS!B:D,3,FALSE)</f>
        <v>804356.69113274303</v>
      </c>
      <c r="J25" s="21">
        <f>VLOOKUP(B25,RMS!B:E,4,FALSE)</f>
        <v>675277.98118872498</v>
      </c>
      <c r="K25" s="22">
        <f t="shared" si="1"/>
        <v>7.6725694816559553E-4</v>
      </c>
      <c r="L25" s="22">
        <f t="shared" si="2"/>
        <v>4.6011275029741228E-2</v>
      </c>
      <c r="M25" s="32"/>
    </row>
    <row r="26" spans="1:13" x14ac:dyDescent="0.15">
      <c r="A26" s="42"/>
      <c r="B26" s="12">
        <v>37</v>
      </c>
      <c r="C26" s="40" t="s">
        <v>73</v>
      </c>
      <c r="D26" s="40"/>
      <c r="E26" s="15">
        <f>VLOOKUP(C26,RA!B30:D57,3,0)</f>
        <v>1152530.6089000001</v>
      </c>
      <c r="F26" s="25">
        <f>VLOOKUP(C26,RA!B30:I61,8,0)</f>
        <v>117955.80710000001</v>
      </c>
      <c r="G26" s="16">
        <f t="shared" si="0"/>
        <v>1034574.8018000001</v>
      </c>
      <c r="H26" s="27">
        <f>RA!J30</f>
        <v>10.2345053735778</v>
      </c>
      <c r="I26" s="20">
        <f>VLOOKUP(B26,RMS!B:D,3,FALSE)</f>
        <v>1152530.55903009</v>
      </c>
      <c r="J26" s="21">
        <f>VLOOKUP(B26,RMS!B:E,4,FALSE)</f>
        <v>1034574.68809016</v>
      </c>
      <c r="K26" s="22">
        <f t="shared" si="1"/>
        <v>4.9869910115376115E-2</v>
      </c>
      <c r="L26" s="22">
        <f t="shared" si="2"/>
        <v>0.11370984010864049</v>
      </c>
      <c r="M26" s="32"/>
    </row>
    <row r="27" spans="1:13" x14ac:dyDescent="0.15">
      <c r="A27" s="42"/>
      <c r="B27" s="12">
        <v>38</v>
      </c>
      <c r="C27" s="40" t="s">
        <v>29</v>
      </c>
      <c r="D27" s="40"/>
      <c r="E27" s="15">
        <f>VLOOKUP(C27,RA!B30:D58,3,0)</f>
        <v>1060306.5459</v>
      </c>
      <c r="F27" s="25">
        <f>VLOOKUP(C27,RA!B31:I62,8,0)</f>
        <v>28739.168099999999</v>
      </c>
      <c r="G27" s="16">
        <f t="shared" si="0"/>
        <v>1031567.3778</v>
      </c>
      <c r="H27" s="27">
        <f>RA!J31</f>
        <v>2.7104584246064301</v>
      </c>
      <c r="I27" s="20">
        <f>VLOOKUP(B27,RMS!B:D,3,FALSE)</f>
        <v>1060306.4398761101</v>
      </c>
      <c r="J27" s="21">
        <f>VLOOKUP(B27,RMS!B:E,4,FALSE)</f>
        <v>1031567.35795575</v>
      </c>
      <c r="K27" s="22">
        <f t="shared" si="1"/>
        <v>0.10602388996630907</v>
      </c>
      <c r="L27" s="22">
        <f t="shared" si="2"/>
        <v>1.9844250055029988E-2</v>
      </c>
      <c r="M27" s="32"/>
    </row>
    <row r="28" spans="1:13" x14ac:dyDescent="0.15">
      <c r="A28" s="42"/>
      <c r="B28" s="12">
        <v>39</v>
      </c>
      <c r="C28" s="40" t="s">
        <v>30</v>
      </c>
      <c r="D28" s="40"/>
      <c r="E28" s="15">
        <f>VLOOKUP(C28,RA!B32:D59,3,0)</f>
        <v>124583.0371</v>
      </c>
      <c r="F28" s="25">
        <f>VLOOKUP(C28,RA!B32:I63,8,0)</f>
        <v>32745.181799999998</v>
      </c>
      <c r="G28" s="16">
        <f t="shared" si="0"/>
        <v>91837.855299999996</v>
      </c>
      <c r="H28" s="27">
        <f>RA!J32</f>
        <v>26.2838204640301</v>
      </c>
      <c r="I28" s="20">
        <f>VLOOKUP(B28,RMS!B:D,3,FALSE)</f>
        <v>124583.006691808</v>
      </c>
      <c r="J28" s="21">
        <f>VLOOKUP(B28,RMS!B:E,4,FALSE)</f>
        <v>91837.848540730905</v>
      </c>
      <c r="K28" s="22">
        <f t="shared" si="1"/>
        <v>3.0408192003960721E-2</v>
      </c>
      <c r="L28" s="22">
        <f t="shared" si="2"/>
        <v>6.7592690902529284E-3</v>
      </c>
      <c r="M28" s="32"/>
    </row>
    <row r="29" spans="1:13" x14ac:dyDescent="0.15">
      <c r="A29" s="42"/>
      <c r="B29" s="12">
        <v>40</v>
      </c>
      <c r="C29" s="40" t="s">
        <v>31</v>
      </c>
      <c r="D29" s="40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">
      <c r="A30" s="42"/>
      <c r="B30" s="12">
        <v>42</v>
      </c>
      <c r="C30" s="40" t="s">
        <v>32</v>
      </c>
      <c r="D30" s="40"/>
      <c r="E30" s="15">
        <f>VLOOKUP(C30,RA!B34:D62,3,0)</f>
        <v>512173.25699999998</v>
      </c>
      <c r="F30" s="25">
        <f>VLOOKUP(C30,RA!B34:I66,8,0)</f>
        <v>11428.564899999999</v>
      </c>
      <c r="G30" s="16">
        <f t="shared" si="0"/>
        <v>500744.69209999999</v>
      </c>
      <c r="H30" s="27">
        <f>RA!J34</f>
        <v>0</v>
      </c>
      <c r="I30" s="20">
        <f>VLOOKUP(B30,RMS!B:D,3,FALSE)</f>
        <v>512173.25640000001</v>
      </c>
      <c r="J30" s="21">
        <f>VLOOKUP(B30,RMS!B:E,4,FALSE)</f>
        <v>500744.94400000002</v>
      </c>
      <c r="K30" s="22">
        <f t="shared" si="1"/>
        <v>5.9999997029080987E-4</v>
      </c>
      <c r="L30" s="22">
        <f t="shared" si="2"/>
        <v>-0.2519000000320375</v>
      </c>
      <c r="M30" s="32"/>
    </row>
    <row r="31" spans="1:13" s="35" customFormat="1" ht="12" thickBot="1" x14ac:dyDescent="0.2">
      <c r="A31" s="42"/>
      <c r="B31" s="12">
        <v>70</v>
      </c>
      <c r="C31" s="43" t="s">
        <v>69</v>
      </c>
      <c r="D31" s="44"/>
      <c r="E31" s="15">
        <f>VLOOKUP(C31,RA!B35:D63,3,0)</f>
        <v>183582.07999999999</v>
      </c>
      <c r="F31" s="25">
        <f>VLOOKUP(C31,RA!B35:I67,8,0)</f>
        <v>-4829.51</v>
      </c>
      <c r="G31" s="16">
        <f t="shared" si="0"/>
        <v>188411.59</v>
      </c>
      <c r="H31" s="27">
        <f>RA!J35</f>
        <v>2.2313864974016</v>
      </c>
      <c r="I31" s="20">
        <f>VLOOKUP(B31,RMS!B:D,3,FALSE)</f>
        <v>183582.07999999999</v>
      </c>
      <c r="J31" s="21">
        <f>VLOOKUP(B31,RMS!B:E,4,FALSE)</f>
        <v>188411.59</v>
      </c>
      <c r="K31" s="22">
        <f t="shared" si="1"/>
        <v>0</v>
      </c>
      <c r="L31" s="22">
        <f t="shared" si="2"/>
        <v>0</v>
      </c>
    </row>
    <row r="32" spans="1:13" x14ac:dyDescent="0.15">
      <c r="A32" s="42"/>
      <c r="B32" s="12">
        <v>71</v>
      </c>
      <c r="C32" s="40" t="s">
        <v>36</v>
      </c>
      <c r="D32" s="40"/>
      <c r="E32" s="15">
        <f>VLOOKUP(C32,RA!B34:D63,3,0)</f>
        <v>646231.68999999994</v>
      </c>
      <c r="F32" s="25">
        <f>VLOOKUP(C32,RA!B34:I67,8,0)</f>
        <v>-102059.18</v>
      </c>
      <c r="G32" s="16">
        <f t="shared" si="0"/>
        <v>748290.86999999988</v>
      </c>
      <c r="H32" s="27">
        <f>RA!J35</f>
        <v>2.2313864974016</v>
      </c>
      <c r="I32" s="20">
        <f>VLOOKUP(B32,RMS!B:D,3,FALSE)</f>
        <v>646231.68999999994</v>
      </c>
      <c r="J32" s="21">
        <f>VLOOKUP(B32,RMS!B:E,4,FALSE)</f>
        <v>748290.87</v>
      </c>
      <c r="K32" s="22">
        <f t="shared" si="1"/>
        <v>0</v>
      </c>
      <c r="L32" s="22">
        <f t="shared" si="2"/>
        <v>0</v>
      </c>
      <c r="M32" s="32"/>
    </row>
    <row r="33" spans="1:13" x14ac:dyDescent="0.15">
      <c r="A33" s="42"/>
      <c r="B33" s="12">
        <v>72</v>
      </c>
      <c r="C33" s="40" t="s">
        <v>37</v>
      </c>
      <c r="D33" s="40"/>
      <c r="E33" s="15">
        <f>VLOOKUP(C33,RA!B34:D64,3,0)</f>
        <v>319258.09000000003</v>
      </c>
      <c r="F33" s="25">
        <f>VLOOKUP(C33,RA!B34:I68,8,0)</f>
        <v>-12232.52</v>
      </c>
      <c r="G33" s="16">
        <f t="shared" si="0"/>
        <v>331490.61000000004</v>
      </c>
      <c r="H33" s="27">
        <f>RA!J34</f>
        <v>0</v>
      </c>
      <c r="I33" s="20">
        <f>VLOOKUP(B33,RMS!B:D,3,FALSE)</f>
        <v>319258.09000000003</v>
      </c>
      <c r="J33" s="21">
        <f>VLOOKUP(B33,RMS!B:E,4,FALSE)</f>
        <v>331490.61</v>
      </c>
      <c r="K33" s="22">
        <f t="shared" si="1"/>
        <v>0</v>
      </c>
      <c r="L33" s="22">
        <f t="shared" si="2"/>
        <v>0</v>
      </c>
      <c r="M33" s="32"/>
    </row>
    <row r="34" spans="1:13" x14ac:dyDescent="0.15">
      <c r="A34" s="42"/>
      <c r="B34" s="12">
        <v>73</v>
      </c>
      <c r="C34" s="40" t="s">
        <v>38</v>
      </c>
      <c r="D34" s="40"/>
      <c r="E34" s="15">
        <f>VLOOKUP(C34,RA!B35:D65,3,0)</f>
        <v>368638.54</v>
      </c>
      <c r="F34" s="25">
        <f>VLOOKUP(C34,RA!B35:I69,8,0)</f>
        <v>-58368.58</v>
      </c>
      <c r="G34" s="16">
        <f t="shared" si="0"/>
        <v>427007.12</v>
      </c>
      <c r="H34" s="27">
        <f>RA!J35</f>
        <v>2.2313864974016</v>
      </c>
      <c r="I34" s="20">
        <f>VLOOKUP(B34,RMS!B:D,3,FALSE)</f>
        <v>368638.54</v>
      </c>
      <c r="J34" s="21">
        <f>VLOOKUP(B34,RMS!B:E,4,FALSE)</f>
        <v>427007.12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15">
      <c r="A35" s="42"/>
      <c r="B35" s="12">
        <v>74</v>
      </c>
      <c r="C35" s="40" t="s">
        <v>71</v>
      </c>
      <c r="D35" s="40"/>
      <c r="E35" s="15">
        <f>VLOOKUP(C35,RA!B36:D66,3,0)</f>
        <v>25.77</v>
      </c>
      <c r="F35" s="25">
        <f>VLOOKUP(C35,RA!B36:I70,8,0)</f>
        <v>-196.45</v>
      </c>
      <c r="G35" s="16">
        <f t="shared" si="0"/>
        <v>222.22</v>
      </c>
      <c r="H35" s="27">
        <f>RA!J36</f>
        <v>-2.6307088360694002</v>
      </c>
      <c r="I35" s="20">
        <f>VLOOKUP(B35,RMS!B:D,3,FALSE)</f>
        <v>25.77</v>
      </c>
      <c r="J35" s="21">
        <f>VLOOKUP(B35,RMS!B:E,4,FALSE)</f>
        <v>222.22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2"/>
      <c r="B36" s="12">
        <v>75</v>
      </c>
      <c r="C36" s="40" t="s">
        <v>33</v>
      </c>
      <c r="D36" s="40"/>
      <c r="E36" s="15">
        <f>VLOOKUP(C36,RA!B8:D66,3,0)</f>
        <v>151737.60649999999</v>
      </c>
      <c r="F36" s="25">
        <f>VLOOKUP(C36,RA!B8:I70,8,0)</f>
        <v>9837.8878999999997</v>
      </c>
      <c r="G36" s="16">
        <f t="shared" si="0"/>
        <v>141899.71859999999</v>
      </c>
      <c r="H36" s="27">
        <f>RA!J36</f>
        <v>-2.6307088360694002</v>
      </c>
      <c r="I36" s="20">
        <f>VLOOKUP(B36,RMS!B:D,3,FALSE)</f>
        <v>151737.60683760699</v>
      </c>
      <c r="J36" s="21">
        <f>VLOOKUP(B36,RMS!B:E,4,FALSE)</f>
        <v>141899.717948718</v>
      </c>
      <c r="K36" s="22">
        <f t="shared" si="1"/>
        <v>-3.3760699443519115E-4</v>
      </c>
      <c r="L36" s="22">
        <f t="shared" si="2"/>
        <v>6.5128199639730155E-4</v>
      </c>
      <c r="M36" s="32"/>
    </row>
    <row r="37" spans="1:13" x14ac:dyDescent="0.15">
      <c r="A37" s="42"/>
      <c r="B37" s="12">
        <v>76</v>
      </c>
      <c r="C37" s="40" t="s">
        <v>34</v>
      </c>
      <c r="D37" s="40"/>
      <c r="E37" s="15">
        <f>VLOOKUP(C37,RA!B8:D67,3,0)</f>
        <v>578240.10750000004</v>
      </c>
      <c r="F37" s="25">
        <f>VLOOKUP(C37,RA!B8:I71,8,0)</f>
        <v>41397.114200000004</v>
      </c>
      <c r="G37" s="16">
        <f t="shared" si="0"/>
        <v>536842.99330000009</v>
      </c>
      <c r="H37" s="27">
        <f>RA!J37</f>
        <v>-15.7929704747225</v>
      </c>
      <c r="I37" s="20">
        <f>VLOOKUP(B37,RMS!B:D,3,FALSE)</f>
        <v>578240.09627179499</v>
      </c>
      <c r="J37" s="21">
        <f>VLOOKUP(B37,RMS!B:E,4,FALSE)</f>
        <v>536842.99466153805</v>
      </c>
      <c r="K37" s="22">
        <f t="shared" si="1"/>
        <v>1.1228205054067075E-2</v>
      </c>
      <c r="L37" s="22">
        <f t="shared" si="2"/>
        <v>-1.3615379575639963E-3</v>
      </c>
      <c r="M37" s="32"/>
    </row>
    <row r="38" spans="1:13" x14ac:dyDescent="0.15">
      <c r="A38" s="42"/>
      <c r="B38" s="12">
        <v>77</v>
      </c>
      <c r="C38" s="40" t="s">
        <v>39</v>
      </c>
      <c r="D38" s="40"/>
      <c r="E38" s="15">
        <f>VLOOKUP(C38,RA!B9:D68,3,0)</f>
        <v>323017.11</v>
      </c>
      <c r="F38" s="25">
        <f>VLOOKUP(C38,RA!B9:I72,8,0)</f>
        <v>-31218.97</v>
      </c>
      <c r="G38" s="16">
        <f t="shared" si="0"/>
        <v>354236.07999999996</v>
      </c>
      <c r="H38" s="27">
        <f>RA!J38</f>
        <v>-3.83154581924612</v>
      </c>
      <c r="I38" s="20">
        <f>VLOOKUP(B38,RMS!B:D,3,FALSE)</f>
        <v>323017.11</v>
      </c>
      <c r="J38" s="21">
        <f>VLOOKUP(B38,RMS!B:E,4,FALSE)</f>
        <v>354236.08</v>
      </c>
      <c r="K38" s="22">
        <f t="shared" si="1"/>
        <v>0</v>
      </c>
      <c r="L38" s="22">
        <f t="shared" si="2"/>
        <v>0</v>
      </c>
      <c r="M38" s="32"/>
    </row>
    <row r="39" spans="1:13" x14ac:dyDescent="0.15">
      <c r="A39" s="42"/>
      <c r="B39" s="12">
        <v>78</v>
      </c>
      <c r="C39" s="40" t="s">
        <v>40</v>
      </c>
      <c r="D39" s="40"/>
      <c r="E39" s="15">
        <f>VLOOKUP(C39,RA!B10:D69,3,0)</f>
        <v>138739.41</v>
      </c>
      <c r="F39" s="25">
        <f>VLOOKUP(C39,RA!B10:I73,8,0)</f>
        <v>18748.330000000002</v>
      </c>
      <c r="G39" s="16">
        <f t="shared" si="0"/>
        <v>119991.08</v>
      </c>
      <c r="H39" s="27">
        <f>RA!J39</f>
        <v>-15.833553377245901</v>
      </c>
      <c r="I39" s="20">
        <f>VLOOKUP(B39,RMS!B:D,3,FALSE)</f>
        <v>138739.41</v>
      </c>
      <c r="J39" s="21">
        <f>VLOOKUP(B39,RMS!B:E,4,FALSE)</f>
        <v>119991.08</v>
      </c>
      <c r="K39" s="22">
        <f t="shared" si="1"/>
        <v>0</v>
      </c>
      <c r="L39" s="22">
        <f t="shared" si="2"/>
        <v>0</v>
      </c>
      <c r="M39" s="32"/>
    </row>
    <row r="40" spans="1:13" x14ac:dyDescent="0.15">
      <c r="A40" s="42"/>
      <c r="B40" s="12">
        <v>99</v>
      </c>
      <c r="C40" s="40" t="s">
        <v>35</v>
      </c>
      <c r="D40" s="40"/>
      <c r="E40" s="15">
        <f>VLOOKUP(C40,RA!B8:D70,3,0)</f>
        <v>29764.3675</v>
      </c>
      <c r="F40" s="25">
        <f>VLOOKUP(C40,RA!B8:I74,8,0)</f>
        <v>3525.1795999999999</v>
      </c>
      <c r="G40" s="16">
        <f t="shared" si="0"/>
        <v>26239.187900000001</v>
      </c>
      <c r="H40" s="27">
        <f>RA!J40</f>
        <v>-762.32052774544104</v>
      </c>
      <c r="I40" s="20">
        <f>VLOOKUP(B40,RMS!B:D,3,FALSE)</f>
        <v>29764.367294455798</v>
      </c>
      <c r="J40" s="21">
        <f>VLOOKUP(B40,RMS!B:E,4,FALSE)</f>
        <v>26239.188019060599</v>
      </c>
      <c r="K40" s="22">
        <f t="shared" si="1"/>
        <v>2.0554420189000666E-4</v>
      </c>
      <c r="L40" s="22">
        <f t="shared" si="2"/>
        <v>-1.190605980809778E-4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25441308.3792</v>
      </c>
      <c r="E7" s="66">
        <v>23801328.886500001</v>
      </c>
      <c r="F7" s="67">
        <v>106.8902854144</v>
      </c>
      <c r="G7" s="66">
        <v>18541735.188200001</v>
      </c>
      <c r="H7" s="67">
        <v>37.211043739805497</v>
      </c>
      <c r="I7" s="66">
        <v>1735937.1895000001</v>
      </c>
      <c r="J7" s="67">
        <v>6.82330155205086</v>
      </c>
      <c r="K7" s="66">
        <v>1697599.5268999999</v>
      </c>
      <c r="L7" s="67">
        <v>9.1555591193016106</v>
      </c>
      <c r="M7" s="67">
        <v>2.2583455044906001E-2</v>
      </c>
      <c r="N7" s="66">
        <v>604258080.98930001</v>
      </c>
      <c r="O7" s="66">
        <v>6603886342.2132998</v>
      </c>
      <c r="P7" s="66">
        <v>1177610</v>
      </c>
      <c r="Q7" s="66">
        <v>971014</v>
      </c>
      <c r="R7" s="67">
        <v>21.2763152745481</v>
      </c>
      <c r="S7" s="66">
        <v>21.604188465790902</v>
      </c>
      <c r="T7" s="66">
        <v>21.233499415868401</v>
      </c>
      <c r="U7" s="68">
        <v>1.71582029340972</v>
      </c>
      <c r="V7" s="56"/>
      <c r="W7" s="56"/>
    </row>
    <row r="8" spans="1:23" ht="14.25" thickBot="1" x14ac:dyDescent="0.2">
      <c r="A8" s="53">
        <v>42308</v>
      </c>
      <c r="B8" s="43" t="s">
        <v>6</v>
      </c>
      <c r="C8" s="44"/>
      <c r="D8" s="69">
        <v>969415.49769999995</v>
      </c>
      <c r="E8" s="69">
        <v>851581.09239999996</v>
      </c>
      <c r="F8" s="70">
        <v>113.837132640875</v>
      </c>
      <c r="G8" s="69">
        <v>643702.21510000003</v>
      </c>
      <c r="H8" s="70">
        <v>50.599994059271602</v>
      </c>
      <c r="I8" s="69">
        <v>40053.495499999997</v>
      </c>
      <c r="J8" s="70">
        <v>4.1317160283727103</v>
      </c>
      <c r="K8" s="69">
        <v>106816.8967</v>
      </c>
      <c r="L8" s="70">
        <v>16.594147758743699</v>
      </c>
      <c r="M8" s="70">
        <v>-0.62502659469229804</v>
      </c>
      <c r="N8" s="69">
        <v>20567617.979200002</v>
      </c>
      <c r="O8" s="69">
        <v>236057479.20640001</v>
      </c>
      <c r="P8" s="69">
        <v>32600</v>
      </c>
      <c r="Q8" s="69">
        <v>25916</v>
      </c>
      <c r="R8" s="70">
        <v>25.791017132273499</v>
      </c>
      <c r="S8" s="69">
        <v>29.736671708589</v>
      </c>
      <c r="T8" s="69">
        <v>30.388482902454101</v>
      </c>
      <c r="U8" s="71">
        <v>-2.1919440085719599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149915.2561</v>
      </c>
      <c r="E9" s="69">
        <v>156915.1268</v>
      </c>
      <c r="F9" s="70">
        <v>95.539072081354007</v>
      </c>
      <c r="G9" s="69">
        <v>97958.454700000002</v>
      </c>
      <c r="H9" s="70">
        <v>53.039629462427598</v>
      </c>
      <c r="I9" s="69">
        <v>23986.277699999999</v>
      </c>
      <c r="J9" s="70">
        <v>15.9998910878024</v>
      </c>
      <c r="K9" s="69">
        <v>20235.984199999999</v>
      </c>
      <c r="L9" s="70">
        <v>20.657720930748798</v>
      </c>
      <c r="M9" s="70">
        <v>0.185327951580433</v>
      </c>
      <c r="N9" s="69">
        <v>3216656.0024999999</v>
      </c>
      <c r="O9" s="69">
        <v>38671792.188299999</v>
      </c>
      <c r="P9" s="69">
        <v>8801</v>
      </c>
      <c r="Q9" s="69">
        <v>5000</v>
      </c>
      <c r="R9" s="70">
        <v>76.02</v>
      </c>
      <c r="S9" s="69">
        <v>17.0338888876264</v>
      </c>
      <c r="T9" s="69">
        <v>16.453279460000001</v>
      </c>
      <c r="U9" s="71">
        <v>3.40855474317534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203415.1067</v>
      </c>
      <c r="E10" s="69">
        <v>206774.8089</v>
      </c>
      <c r="F10" s="70">
        <v>98.375187858776002</v>
      </c>
      <c r="G10" s="69">
        <v>137113.03099999999</v>
      </c>
      <c r="H10" s="70">
        <v>48.355780057112199</v>
      </c>
      <c r="I10" s="69">
        <v>35659.775099999999</v>
      </c>
      <c r="J10" s="70">
        <v>17.530544155991102</v>
      </c>
      <c r="K10" s="69">
        <v>22658.250899999999</v>
      </c>
      <c r="L10" s="70">
        <v>16.525235227277602</v>
      </c>
      <c r="M10" s="70">
        <v>0.57380970214254301</v>
      </c>
      <c r="N10" s="69">
        <v>4210858.0303999996</v>
      </c>
      <c r="O10" s="69">
        <v>59132984.7817</v>
      </c>
      <c r="P10" s="69">
        <v>110968</v>
      </c>
      <c r="Q10" s="69">
        <v>86898</v>
      </c>
      <c r="R10" s="70">
        <v>27.699141522244499</v>
      </c>
      <c r="S10" s="69">
        <v>1.8330969892221201</v>
      </c>
      <c r="T10" s="69">
        <v>1.60112640797257</v>
      </c>
      <c r="U10" s="71">
        <v>12.654572159217301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66858.755300000004</v>
      </c>
      <c r="E11" s="69">
        <v>72057.567299999995</v>
      </c>
      <c r="F11" s="70">
        <v>92.785196343979294</v>
      </c>
      <c r="G11" s="69">
        <v>53921.685700000002</v>
      </c>
      <c r="H11" s="70">
        <v>23.992331530540401</v>
      </c>
      <c r="I11" s="69">
        <v>14662.9393</v>
      </c>
      <c r="J11" s="70">
        <v>21.931217884937201</v>
      </c>
      <c r="K11" s="69">
        <v>12526.621499999999</v>
      </c>
      <c r="L11" s="70">
        <v>23.231138525033199</v>
      </c>
      <c r="M11" s="70">
        <v>0.170542216829973</v>
      </c>
      <c r="N11" s="69">
        <v>1497070.3777000001</v>
      </c>
      <c r="O11" s="69">
        <v>19338447.469500002</v>
      </c>
      <c r="P11" s="69">
        <v>3342</v>
      </c>
      <c r="Q11" s="69">
        <v>2579</v>
      </c>
      <c r="R11" s="70">
        <v>29.585110507948801</v>
      </c>
      <c r="S11" s="69">
        <v>20.005611998803101</v>
      </c>
      <c r="T11" s="69">
        <v>19.667483947266401</v>
      </c>
      <c r="U11" s="71">
        <v>1.69016599720595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649208.74769999995</v>
      </c>
      <c r="E12" s="69">
        <v>344188.48820000002</v>
      </c>
      <c r="F12" s="70">
        <v>188.62012239141501</v>
      </c>
      <c r="G12" s="69">
        <v>256550.25570000001</v>
      </c>
      <c r="H12" s="70">
        <v>153.05324523206099</v>
      </c>
      <c r="I12" s="69">
        <v>55799.799599999998</v>
      </c>
      <c r="J12" s="70">
        <v>8.5950474015770908</v>
      </c>
      <c r="K12" s="69">
        <v>47714.129699999998</v>
      </c>
      <c r="L12" s="70">
        <v>18.598355932178499</v>
      </c>
      <c r="M12" s="70">
        <v>0.16946070170069599</v>
      </c>
      <c r="N12" s="69">
        <v>7084851.4671999998</v>
      </c>
      <c r="O12" s="69">
        <v>71048077.550300002</v>
      </c>
      <c r="P12" s="69">
        <v>4220</v>
      </c>
      <c r="Q12" s="69">
        <v>3034</v>
      </c>
      <c r="R12" s="70">
        <v>39.090309822017097</v>
      </c>
      <c r="S12" s="69">
        <v>153.840935473934</v>
      </c>
      <c r="T12" s="69">
        <v>159.94481005273599</v>
      </c>
      <c r="U12" s="71">
        <v>-3.9676530567095001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1103634.0104</v>
      </c>
      <c r="E13" s="69">
        <v>388993.19099999999</v>
      </c>
      <c r="F13" s="70">
        <v>283.71550863469997</v>
      </c>
      <c r="G13" s="69">
        <v>360470.57010000001</v>
      </c>
      <c r="H13" s="70">
        <v>206.164802883585</v>
      </c>
      <c r="I13" s="69">
        <v>-62170.053599999999</v>
      </c>
      <c r="J13" s="70">
        <v>-5.6332129142583396</v>
      </c>
      <c r="K13" s="69">
        <v>88665.5049</v>
      </c>
      <c r="L13" s="70">
        <v>24.597155011961998</v>
      </c>
      <c r="M13" s="70">
        <v>-1.7011752052855</v>
      </c>
      <c r="N13" s="69">
        <v>9493660.2201000005</v>
      </c>
      <c r="O13" s="69">
        <v>108336305.1231</v>
      </c>
      <c r="P13" s="69">
        <v>27498</v>
      </c>
      <c r="Q13" s="69">
        <v>21444</v>
      </c>
      <c r="R13" s="70">
        <v>28.2316731952994</v>
      </c>
      <c r="S13" s="69">
        <v>40.135064746527</v>
      </c>
      <c r="T13" s="69">
        <v>39.050685221973502</v>
      </c>
      <c r="U13" s="71">
        <v>2.7018257760437101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257208.6514</v>
      </c>
      <c r="E14" s="69">
        <v>195574.0656</v>
      </c>
      <c r="F14" s="70">
        <v>131.51470293922199</v>
      </c>
      <c r="G14" s="69">
        <v>199302.10219999999</v>
      </c>
      <c r="H14" s="70">
        <v>29.054660518277299</v>
      </c>
      <c r="I14" s="69">
        <v>54647.013700000003</v>
      </c>
      <c r="J14" s="70">
        <v>21.246180251929101</v>
      </c>
      <c r="K14" s="69">
        <v>38898.653299999998</v>
      </c>
      <c r="L14" s="70">
        <v>19.5174325160731</v>
      </c>
      <c r="M14" s="70">
        <v>0.404856185599618</v>
      </c>
      <c r="N14" s="69">
        <v>4637498.6654000003</v>
      </c>
      <c r="O14" s="69">
        <v>55336184.821900003</v>
      </c>
      <c r="P14" s="69">
        <v>4533</v>
      </c>
      <c r="Q14" s="69">
        <v>3244</v>
      </c>
      <c r="R14" s="70">
        <v>39.734895191122099</v>
      </c>
      <c r="S14" s="69">
        <v>56.741374674608402</v>
      </c>
      <c r="T14" s="69">
        <v>57.031472533908797</v>
      </c>
      <c r="U14" s="71">
        <v>-0.51126336110806703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398967.5172</v>
      </c>
      <c r="E15" s="69">
        <v>127817.88009999999</v>
      </c>
      <c r="F15" s="70">
        <v>312.13748568499398</v>
      </c>
      <c r="G15" s="69">
        <v>217374.10500000001</v>
      </c>
      <c r="H15" s="70">
        <v>83.539579012872807</v>
      </c>
      <c r="I15" s="69">
        <v>2358.7121999999999</v>
      </c>
      <c r="J15" s="70">
        <v>0.59120407008413001</v>
      </c>
      <c r="K15" s="69">
        <v>26117.6878</v>
      </c>
      <c r="L15" s="70">
        <v>12.015086985637</v>
      </c>
      <c r="M15" s="70">
        <v>-0.90968908817418404</v>
      </c>
      <c r="N15" s="69">
        <v>3200499.1965999999</v>
      </c>
      <c r="O15" s="69">
        <v>42363903.365099996</v>
      </c>
      <c r="P15" s="69">
        <v>12541</v>
      </c>
      <c r="Q15" s="69">
        <v>4794</v>
      </c>
      <c r="R15" s="70">
        <v>161.59783062161</v>
      </c>
      <c r="S15" s="69">
        <v>31.813054557052901</v>
      </c>
      <c r="T15" s="69">
        <v>34.7095512098456</v>
      </c>
      <c r="U15" s="71">
        <v>-9.1047423553694298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1062598.8600999999</v>
      </c>
      <c r="E16" s="69">
        <v>1228348.0123000001</v>
      </c>
      <c r="F16" s="70">
        <v>86.506336108311402</v>
      </c>
      <c r="G16" s="69">
        <v>719943.12679999997</v>
      </c>
      <c r="H16" s="70">
        <v>47.594833611793</v>
      </c>
      <c r="I16" s="69">
        <v>33388.0147</v>
      </c>
      <c r="J16" s="70">
        <v>3.1421090266234502</v>
      </c>
      <c r="K16" s="69">
        <v>50931.130700000002</v>
      </c>
      <c r="L16" s="70">
        <v>7.0743269577943604</v>
      </c>
      <c r="M16" s="70">
        <v>-0.34444780154861199</v>
      </c>
      <c r="N16" s="69">
        <v>29380215.495900001</v>
      </c>
      <c r="O16" s="69">
        <v>332166464.34039998</v>
      </c>
      <c r="P16" s="69">
        <v>47374</v>
      </c>
      <c r="Q16" s="69">
        <v>34627</v>
      </c>
      <c r="R16" s="70">
        <v>36.812314090160903</v>
      </c>
      <c r="S16" s="69">
        <v>22.430000846455901</v>
      </c>
      <c r="T16" s="69">
        <v>23.048181003263402</v>
      </c>
      <c r="U16" s="71">
        <v>-2.7560416115863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999550.48060000001</v>
      </c>
      <c r="E17" s="69">
        <v>843071.63529999997</v>
      </c>
      <c r="F17" s="70">
        <v>118.56056339083401</v>
      </c>
      <c r="G17" s="69">
        <v>430614.38020000001</v>
      </c>
      <c r="H17" s="70">
        <v>132.121946353895</v>
      </c>
      <c r="I17" s="69">
        <v>29864.085999999999</v>
      </c>
      <c r="J17" s="70">
        <v>2.9877516523301</v>
      </c>
      <c r="K17" s="69">
        <v>54019.638599999998</v>
      </c>
      <c r="L17" s="70">
        <v>12.5447827763928</v>
      </c>
      <c r="M17" s="70">
        <v>-0.44716242511107801</v>
      </c>
      <c r="N17" s="69">
        <v>22293129.8004</v>
      </c>
      <c r="O17" s="69">
        <v>321847183.78539997</v>
      </c>
      <c r="P17" s="69">
        <v>11163</v>
      </c>
      <c r="Q17" s="69">
        <v>9511</v>
      </c>
      <c r="R17" s="70">
        <v>17.369361791609698</v>
      </c>
      <c r="S17" s="69">
        <v>89.541384986114906</v>
      </c>
      <c r="T17" s="69">
        <v>70.933485343286705</v>
      </c>
      <c r="U17" s="71">
        <v>20.781339986771101</v>
      </c>
    </row>
    <row r="18" spans="1:21" ht="12" thickBot="1" x14ac:dyDescent="0.2">
      <c r="A18" s="54"/>
      <c r="B18" s="43" t="s">
        <v>16</v>
      </c>
      <c r="C18" s="44"/>
      <c r="D18" s="69">
        <v>2673466.9759</v>
      </c>
      <c r="E18" s="69">
        <v>2431830.9974000002</v>
      </c>
      <c r="F18" s="70">
        <v>109.936380396432</v>
      </c>
      <c r="G18" s="69">
        <v>1809783.2694000001</v>
      </c>
      <c r="H18" s="70">
        <v>47.723046240025099</v>
      </c>
      <c r="I18" s="69">
        <v>311245.67060000001</v>
      </c>
      <c r="J18" s="70">
        <v>11.6420241359152</v>
      </c>
      <c r="K18" s="69">
        <v>272270.32400000002</v>
      </c>
      <c r="L18" s="70">
        <v>15.044360758748001</v>
      </c>
      <c r="M18" s="70">
        <v>0.14314944804634699</v>
      </c>
      <c r="N18" s="69">
        <v>51304483.837700002</v>
      </c>
      <c r="O18" s="69">
        <v>683586194.13129997</v>
      </c>
      <c r="P18" s="69">
        <v>105684</v>
      </c>
      <c r="Q18" s="69">
        <v>77425</v>
      </c>
      <c r="R18" s="70">
        <v>36.4985469809493</v>
      </c>
      <c r="S18" s="69">
        <v>25.2967996659854</v>
      </c>
      <c r="T18" s="69">
        <v>21.484902005812099</v>
      </c>
      <c r="U18" s="71">
        <v>15.0686952915189</v>
      </c>
    </row>
    <row r="19" spans="1:21" ht="12" thickBot="1" x14ac:dyDescent="0.2">
      <c r="A19" s="54"/>
      <c r="B19" s="43" t="s">
        <v>17</v>
      </c>
      <c r="C19" s="44"/>
      <c r="D19" s="69">
        <v>664208.54249999998</v>
      </c>
      <c r="E19" s="69">
        <v>927286.09120000002</v>
      </c>
      <c r="F19" s="70">
        <v>71.629300687606403</v>
      </c>
      <c r="G19" s="69">
        <v>770970.56810000003</v>
      </c>
      <c r="H19" s="70">
        <v>-13.847743353304301</v>
      </c>
      <c r="I19" s="69">
        <v>63572.130400000002</v>
      </c>
      <c r="J19" s="70">
        <v>9.5711100252824597</v>
      </c>
      <c r="K19" s="69">
        <v>15070.496800000001</v>
      </c>
      <c r="L19" s="70">
        <v>1.95474346538807</v>
      </c>
      <c r="M19" s="70">
        <v>3.2183168374383002</v>
      </c>
      <c r="N19" s="69">
        <v>19202935.3783</v>
      </c>
      <c r="O19" s="69">
        <v>213023751.3114</v>
      </c>
      <c r="P19" s="69">
        <v>18591</v>
      </c>
      <c r="Q19" s="69">
        <v>14076</v>
      </c>
      <c r="R19" s="70">
        <v>32.075873827792002</v>
      </c>
      <c r="S19" s="69">
        <v>35.727424156850098</v>
      </c>
      <c r="T19" s="69">
        <v>49.125177472293302</v>
      </c>
      <c r="U19" s="71">
        <v>-37.499913950203997</v>
      </c>
    </row>
    <row r="20" spans="1:21" ht="12" thickBot="1" x14ac:dyDescent="0.2">
      <c r="A20" s="54"/>
      <c r="B20" s="43" t="s">
        <v>18</v>
      </c>
      <c r="C20" s="44"/>
      <c r="D20" s="69">
        <v>1190555.0739</v>
      </c>
      <c r="E20" s="69">
        <v>1264654.9831000001</v>
      </c>
      <c r="F20" s="70">
        <v>94.140701599232898</v>
      </c>
      <c r="G20" s="69">
        <v>976729.65260000003</v>
      </c>
      <c r="H20" s="70">
        <v>21.891976017192501</v>
      </c>
      <c r="I20" s="69">
        <v>99499.260200000004</v>
      </c>
      <c r="J20" s="70">
        <v>8.3573840791809797</v>
      </c>
      <c r="K20" s="69">
        <v>78302.973599999998</v>
      </c>
      <c r="L20" s="70">
        <v>8.0168522980296402</v>
      </c>
      <c r="M20" s="70">
        <v>0.27069580662770698</v>
      </c>
      <c r="N20" s="69">
        <v>36625833.983099997</v>
      </c>
      <c r="O20" s="69">
        <v>359732903.8348</v>
      </c>
      <c r="P20" s="69">
        <v>49215</v>
      </c>
      <c r="Q20" s="69">
        <v>43433</v>
      </c>
      <c r="R20" s="70">
        <v>13.3124582690581</v>
      </c>
      <c r="S20" s="69">
        <v>24.190898585797001</v>
      </c>
      <c r="T20" s="69">
        <v>25.425089167223099</v>
      </c>
      <c r="U20" s="71">
        <v>-5.1018798538996197</v>
      </c>
    </row>
    <row r="21" spans="1:21" ht="12" thickBot="1" x14ac:dyDescent="0.2">
      <c r="A21" s="54"/>
      <c r="B21" s="43" t="s">
        <v>19</v>
      </c>
      <c r="C21" s="44"/>
      <c r="D21" s="69">
        <v>434826.01669999998</v>
      </c>
      <c r="E21" s="69">
        <v>503533.88339999999</v>
      </c>
      <c r="F21" s="70">
        <v>86.354867276047898</v>
      </c>
      <c r="G21" s="69">
        <v>377438.91639999999</v>
      </c>
      <c r="H21" s="70">
        <v>15.2043411016957</v>
      </c>
      <c r="I21" s="69">
        <v>60044.233099999998</v>
      </c>
      <c r="J21" s="70">
        <v>13.808794964866699</v>
      </c>
      <c r="K21" s="69">
        <v>24643.7209</v>
      </c>
      <c r="L21" s="70">
        <v>6.5291944813351499</v>
      </c>
      <c r="M21" s="70">
        <v>1.43649217354998</v>
      </c>
      <c r="N21" s="69">
        <v>11305069.5407</v>
      </c>
      <c r="O21" s="69">
        <v>129995226.6453</v>
      </c>
      <c r="P21" s="69">
        <v>36934</v>
      </c>
      <c r="Q21" s="69">
        <v>32109</v>
      </c>
      <c r="R21" s="70">
        <v>15.0269394873711</v>
      </c>
      <c r="S21" s="69">
        <v>11.773055090160801</v>
      </c>
      <c r="T21" s="69">
        <v>11.5839058862001</v>
      </c>
      <c r="U21" s="71">
        <v>1.6066280376006801</v>
      </c>
    </row>
    <row r="22" spans="1:21" ht="12" thickBot="1" x14ac:dyDescent="0.2">
      <c r="A22" s="54"/>
      <c r="B22" s="43" t="s">
        <v>20</v>
      </c>
      <c r="C22" s="44"/>
      <c r="D22" s="69">
        <v>1380345.0811999999</v>
      </c>
      <c r="E22" s="69">
        <v>1597180.9552</v>
      </c>
      <c r="F22" s="70">
        <v>86.423837994433896</v>
      </c>
      <c r="G22" s="69">
        <v>1148806.4129999999</v>
      </c>
      <c r="H22" s="70">
        <v>20.154715849414401</v>
      </c>
      <c r="I22" s="69">
        <v>172965.9915</v>
      </c>
      <c r="J22" s="70">
        <v>12.5306341041642</v>
      </c>
      <c r="K22" s="69">
        <v>94361.511799999993</v>
      </c>
      <c r="L22" s="70">
        <v>8.2138740463316005</v>
      </c>
      <c r="M22" s="70">
        <v>0.83301420463252895</v>
      </c>
      <c r="N22" s="69">
        <v>37804996.990900002</v>
      </c>
      <c r="O22" s="69">
        <v>435448809.40369999</v>
      </c>
      <c r="P22" s="69">
        <v>80225</v>
      </c>
      <c r="Q22" s="69">
        <v>63626</v>
      </c>
      <c r="R22" s="70">
        <v>26.088391538050502</v>
      </c>
      <c r="S22" s="69">
        <v>17.205921859769401</v>
      </c>
      <c r="T22" s="69">
        <v>16.4976848002389</v>
      </c>
      <c r="U22" s="71">
        <v>4.1162401253634</v>
      </c>
    </row>
    <row r="23" spans="1:21" ht="12" thickBot="1" x14ac:dyDescent="0.2">
      <c r="A23" s="54"/>
      <c r="B23" s="43" t="s">
        <v>21</v>
      </c>
      <c r="C23" s="44"/>
      <c r="D23" s="69">
        <v>3563683.2614000002</v>
      </c>
      <c r="E23" s="69">
        <v>4259425.9864999996</v>
      </c>
      <c r="F23" s="70">
        <v>83.665810198249403</v>
      </c>
      <c r="G23" s="69">
        <v>2829543.9309999999</v>
      </c>
      <c r="H23" s="70">
        <v>25.945500345723399</v>
      </c>
      <c r="I23" s="69">
        <v>250562.2181</v>
      </c>
      <c r="J23" s="70">
        <v>7.0309901223254601</v>
      </c>
      <c r="K23" s="69">
        <v>145047.58119999999</v>
      </c>
      <c r="L23" s="70">
        <v>5.1261823366968597</v>
      </c>
      <c r="M23" s="70">
        <v>0.72744844158766298</v>
      </c>
      <c r="N23" s="69">
        <v>92649443.632400006</v>
      </c>
      <c r="O23" s="69">
        <v>956308187.86919999</v>
      </c>
      <c r="P23" s="69">
        <v>97083</v>
      </c>
      <c r="Q23" s="69">
        <v>80950</v>
      </c>
      <c r="R23" s="70">
        <v>19.9295861642989</v>
      </c>
      <c r="S23" s="69">
        <v>36.707593104868998</v>
      </c>
      <c r="T23" s="69">
        <v>32.161842705373701</v>
      </c>
      <c r="U23" s="71">
        <v>12.383678729653299</v>
      </c>
    </row>
    <row r="24" spans="1:21" ht="12" thickBot="1" x14ac:dyDescent="0.2">
      <c r="A24" s="54"/>
      <c r="B24" s="43" t="s">
        <v>22</v>
      </c>
      <c r="C24" s="44"/>
      <c r="D24" s="69">
        <v>344056.95649999997</v>
      </c>
      <c r="E24" s="69">
        <v>386414.27740000002</v>
      </c>
      <c r="F24" s="70">
        <v>89.038365459733399</v>
      </c>
      <c r="G24" s="69">
        <v>275648.10369999998</v>
      </c>
      <c r="H24" s="70">
        <v>24.817458158338098</v>
      </c>
      <c r="I24" s="69">
        <v>46702.344599999997</v>
      </c>
      <c r="J24" s="70">
        <v>13.5740154987972</v>
      </c>
      <c r="K24" s="69">
        <v>47704.671600000001</v>
      </c>
      <c r="L24" s="70">
        <v>17.306366689871801</v>
      </c>
      <c r="M24" s="70">
        <v>-2.1011086889025001E-2</v>
      </c>
      <c r="N24" s="69">
        <v>8272326.5615999997</v>
      </c>
      <c r="O24" s="69">
        <v>89028426.953899994</v>
      </c>
      <c r="P24" s="69">
        <v>33487</v>
      </c>
      <c r="Q24" s="69">
        <v>28933</v>
      </c>
      <c r="R24" s="70">
        <v>15.739812670652899</v>
      </c>
      <c r="S24" s="69">
        <v>10.2743439693015</v>
      </c>
      <c r="T24" s="69">
        <v>10.1704614661459</v>
      </c>
      <c r="U24" s="71">
        <v>1.01108648363325</v>
      </c>
    </row>
    <row r="25" spans="1:21" ht="12" thickBot="1" x14ac:dyDescent="0.2">
      <c r="A25" s="54"/>
      <c r="B25" s="43" t="s">
        <v>23</v>
      </c>
      <c r="C25" s="44"/>
      <c r="D25" s="69">
        <v>495242.15730000002</v>
      </c>
      <c r="E25" s="69">
        <v>362164.33199999999</v>
      </c>
      <c r="F25" s="70">
        <v>136.74514951958301</v>
      </c>
      <c r="G25" s="69">
        <v>325924.05379999999</v>
      </c>
      <c r="H25" s="70">
        <v>51.950171067736001</v>
      </c>
      <c r="I25" s="69">
        <v>35357.208500000001</v>
      </c>
      <c r="J25" s="70">
        <v>7.1393777728380803</v>
      </c>
      <c r="K25" s="69">
        <v>31187.727599999998</v>
      </c>
      <c r="L25" s="70">
        <v>9.5690168419229504</v>
      </c>
      <c r="M25" s="70">
        <v>0.13368979469988701</v>
      </c>
      <c r="N25" s="69">
        <v>10064519.191299999</v>
      </c>
      <c r="O25" s="69">
        <v>98393186.613399997</v>
      </c>
      <c r="P25" s="69">
        <v>30510</v>
      </c>
      <c r="Q25" s="69">
        <v>25026</v>
      </c>
      <c r="R25" s="70">
        <v>21.913210261328199</v>
      </c>
      <c r="S25" s="69">
        <v>16.232125771878099</v>
      </c>
      <c r="T25" s="69">
        <v>15.574184719891299</v>
      </c>
      <c r="U25" s="71">
        <v>4.0533264788191303</v>
      </c>
    </row>
    <row r="26" spans="1:21" ht="12" thickBot="1" x14ac:dyDescent="0.2">
      <c r="A26" s="54"/>
      <c r="B26" s="43" t="s">
        <v>24</v>
      </c>
      <c r="C26" s="44"/>
      <c r="D26" s="69">
        <v>706515.0699</v>
      </c>
      <c r="E26" s="69">
        <v>683390.6348</v>
      </c>
      <c r="F26" s="70">
        <v>103.383779923582</v>
      </c>
      <c r="G26" s="69">
        <v>525754.02469999995</v>
      </c>
      <c r="H26" s="70">
        <v>34.381295569376498</v>
      </c>
      <c r="I26" s="69">
        <v>129390.08010000001</v>
      </c>
      <c r="J26" s="70">
        <v>18.313845749718201</v>
      </c>
      <c r="K26" s="69">
        <v>125634.4759</v>
      </c>
      <c r="L26" s="70">
        <v>23.8960559496788</v>
      </c>
      <c r="M26" s="70">
        <v>2.9893101977751E-2</v>
      </c>
      <c r="N26" s="69">
        <v>17309188.090799998</v>
      </c>
      <c r="O26" s="69">
        <v>199897108.08849999</v>
      </c>
      <c r="P26" s="69">
        <v>53324</v>
      </c>
      <c r="Q26" s="69">
        <v>45594</v>
      </c>
      <c r="R26" s="70">
        <v>16.953985173487698</v>
      </c>
      <c r="S26" s="69">
        <v>13.2494762189633</v>
      </c>
      <c r="T26" s="69">
        <v>13.447760999254299</v>
      </c>
      <c r="U26" s="71">
        <v>-1.4965480673656599</v>
      </c>
    </row>
    <row r="27" spans="1:21" ht="12" thickBot="1" x14ac:dyDescent="0.2">
      <c r="A27" s="54"/>
      <c r="B27" s="43" t="s">
        <v>25</v>
      </c>
      <c r="C27" s="44"/>
      <c r="D27" s="69">
        <v>304960.2181</v>
      </c>
      <c r="E27" s="69">
        <v>317004.1629</v>
      </c>
      <c r="F27" s="70">
        <v>96.200698221177802</v>
      </c>
      <c r="G27" s="69">
        <v>289172.40409999999</v>
      </c>
      <c r="H27" s="70">
        <v>5.45965444010361</v>
      </c>
      <c r="I27" s="69">
        <v>81458.1489</v>
      </c>
      <c r="J27" s="70">
        <v>26.711073794316601</v>
      </c>
      <c r="K27" s="69">
        <v>81029.779399999999</v>
      </c>
      <c r="L27" s="70">
        <v>28.0212697515835</v>
      </c>
      <c r="M27" s="70">
        <v>5.2865687549929997E-3</v>
      </c>
      <c r="N27" s="69">
        <v>6680570.2433000002</v>
      </c>
      <c r="O27" s="69">
        <v>80842542.661500007</v>
      </c>
      <c r="P27" s="69">
        <v>38888</v>
      </c>
      <c r="Q27" s="69">
        <v>32407</v>
      </c>
      <c r="R27" s="70">
        <v>19.9987656987688</v>
      </c>
      <c r="S27" s="69">
        <v>7.8420134257354501</v>
      </c>
      <c r="T27" s="69">
        <v>7.524291977042</v>
      </c>
      <c r="U27" s="71">
        <v>4.0515290072160601</v>
      </c>
    </row>
    <row r="28" spans="1:21" ht="12" thickBot="1" x14ac:dyDescent="0.2">
      <c r="A28" s="54"/>
      <c r="B28" s="43" t="s">
        <v>26</v>
      </c>
      <c r="C28" s="44"/>
      <c r="D28" s="69">
        <v>1429491.2302999999</v>
      </c>
      <c r="E28" s="69">
        <v>1351366.5401999999</v>
      </c>
      <c r="F28" s="70">
        <v>105.781162088595</v>
      </c>
      <c r="G28" s="69">
        <v>1138371.0967999999</v>
      </c>
      <c r="H28" s="70">
        <v>25.573394679322799</v>
      </c>
      <c r="I28" s="69">
        <v>72339.154999999999</v>
      </c>
      <c r="J28" s="70">
        <v>5.0604826015489799</v>
      </c>
      <c r="K28" s="69">
        <v>57065.662499999999</v>
      </c>
      <c r="L28" s="70">
        <v>5.0129226453845801</v>
      </c>
      <c r="M28" s="70">
        <v>0.26764768568138497</v>
      </c>
      <c r="N28" s="69">
        <v>33343516.962200001</v>
      </c>
      <c r="O28" s="69">
        <v>294011608.59560001</v>
      </c>
      <c r="P28" s="69">
        <v>58499</v>
      </c>
      <c r="Q28" s="69">
        <v>51955</v>
      </c>
      <c r="R28" s="70">
        <v>12.595515349822</v>
      </c>
      <c r="S28" s="69">
        <v>24.436165238722001</v>
      </c>
      <c r="T28" s="69">
        <v>23.115796803002599</v>
      </c>
      <c r="U28" s="71">
        <v>5.4033373191762202</v>
      </c>
    </row>
    <row r="29" spans="1:21" ht="12" thickBot="1" x14ac:dyDescent="0.2">
      <c r="A29" s="54"/>
      <c r="B29" s="43" t="s">
        <v>27</v>
      </c>
      <c r="C29" s="44"/>
      <c r="D29" s="69">
        <v>804356.69189999998</v>
      </c>
      <c r="E29" s="69">
        <v>787294.99300000002</v>
      </c>
      <c r="F29" s="70">
        <v>102.16712910049</v>
      </c>
      <c r="G29" s="69">
        <v>709515.46779999998</v>
      </c>
      <c r="H29" s="70">
        <v>13.367041087078</v>
      </c>
      <c r="I29" s="69">
        <v>129078.66469999999</v>
      </c>
      <c r="J29" s="70">
        <v>16.047440892808201</v>
      </c>
      <c r="K29" s="69">
        <v>108854.6574</v>
      </c>
      <c r="L29" s="70">
        <v>15.342111953884</v>
      </c>
      <c r="M29" s="70">
        <v>0.18578908595233001</v>
      </c>
      <c r="N29" s="69">
        <v>22532434.818700001</v>
      </c>
      <c r="O29" s="69">
        <v>212746775.87850001</v>
      </c>
      <c r="P29" s="69">
        <v>125408</v>
      </c>
      <c r="Q29" s="69">
        <v>114965</v>
      </c>
      <c r="R29" s="70">
        <v>9.08363414952378</v>
      </c>
      <c r="S29" s="69">
        <v>6.41391850519903</v>
      </c>
      <c r="T29" s="69">
        <v>5.9493718044622304</v>
      </c>
      <c r="U29" s="71">
        <v>7.2427908206231004</v>
      </c>
    </row>
    <row r="30" spans="1:21" ht="12" thickBot="1" x14ac:dyDescent="0.2">
      <c r="A30" s="54"/>
      <c r="B30" s="43" t="s">
        <v>28</v>
      </c>
      <c r="C30" s="44"/>
      <c r="D30" s="69">
        <v>1152530.6089000001</v>
      </c>
      <c r="E30" s="69">
        <v>1725108.4262999999</v>
      </c>
      <c r="F30" s="70">
        <v>66.809169286358397</v>
      </c>
      <c r="G30" s="69">
        <v>970681.58739999996</v>
      </c>
      <c r="H30" s="70">
        <v>18.734157921660799</v>
      </c>
      <c r="I30" s="69">
        <v>117955.80710000001</v>
      </c>
      <c r="J30" s="70">
        <v>10.2345053735778</v>
      </c>
      <c r="K30" s="69">
        <v>120452.4317</v>
      </c>
      <c r="L30" s="70">
        <v>12.409057023800701</v>
      </c>
      <c r="M30" s="70">
        <v>-2.0727058514003999E-2</v>
      </c>
      <c r="N30" s="69">
        <v>32337231.443599999</v>
      </c>
      <c r="O30" s="69">
        <v>381044483.32569999</v>
      </c>
      <c r="P30" s="69">
        <v>91680</v>
      </c>
      <c r="Q30" s="69">
        <v>79311</v>
      </c>
      <c r="R30" s="70">
        <v>15.5955668192306</v>
      </c>
      <c r="S30" s="69">
        <v>12.5712326450698</v>
      </c>
      <c r="T30" s="69">
        <v>12.826347673084401</v>
      </c>
      <c r="U30" s="71">
        <v>-2.0293557140928402</v>
      </c>
    </row>
    <row r="31" spans="1:21" ht="12" thickBot="1" x14ac:dyDescent="0.2">
      <c r="A31" s="54"/>
      <c r="B31" s="43" t="s">
        <v>29</v>
      </c>
      <c r="C31" s="44"/>
      <c r="D31" s="69">
        <v>1060306.5459</v>
      </c>
      <c r="E31" s="69">
        <v>1298543.9650999999</v>
      </c>
      <c r="F31" s="70">
        <v>81.653496100021997</v>
      </c>
      <c r="G31" s="69">
        <v>1478252.4591999999</v>
      </c>
      <c r="H31" s="70">
        <v>-28.272972637311501</v>
      </c>
      <c r="I31" s="69">
        <v>28739.168099999999</v>
      </c>
      <c r="J31" s="70">
        <v>2.7104584246064301</v>
      </c>
      <c r="K31" s="69">
        <v>-25001.928599999999</v>
      </c>
      <c r="L31" s="70">
        <v>-1.6913165572226101</v>
      </c>
      <c r="M31" s="70">
        <v>-2.1494780486654101</v>
      </c>
      <c r="N31" s="69">
        <v>36743206.070100002</v>
      </c>
      <c r="O31" s="69">
        <v>365257406.62239999</v>
      </c>
      <c r="P31" s="69">
        <v>44023</v>
      </c>
      <c r="Q31" s="69">
        <v>38661</v>
      </c>
      <c r="R31" s="70">
        <v>13.8692739453196</v>
      </c>
      <c r="S31" s="69">
        <v>24.085286007314402</v>
      </c>
      <c r="T31" s="69">
        <v>24.001893386099699</v>
      </c>
      <c r="U31" s="71">
        <v>0.34623886629100298</v>
      </c>
    </row>
    <row r="32" spans="1:21" ht="12" thickBot="1" x14ac:dyDescent="0.2">
      <c r="A32" s="54"/>
      <c r="B32" s="43" t="s">
        <v>30</v>
      </c>
      <c r="C32" s="44"/>
      <c r="D32" s="69">
        <v>124583.0371</v>
      </c>
      <c r="E32" s="69">
        <v>163705.9442</v>
      </c>
      <c r="F32" s="70">
        <v>76.101718669296801</v>
      </c>
      <c r="G32" s="69">
        <v>124692.4699</v>
      </c>
      <c r="H32" s="70">
        <v>-8.7762156036975E-2</v>
      </c>
      <c r="I32" s="69">
        <v>32745.181799999998</v>
      </c>
      <c r="J32" s="70">
        <v>26.2838204640301</v>
      </c>
      <c r="K32" s="69">
        <v>35518.997600000002</v>
      </c>
      <c r="L32" s="70">
        <v>28.485278724918398</v>
      </c>
      <c r="M32" s="70">
        <v>-7.8093864901187998E-2</v>
      </c>
      <c r="N32" s="69">
        <v>3030769.7217999999</v>
      </c>
      <c r="O32" s="69">
        <v>38251983.975199997</v>
      </c>
      <c r="P32" s="69">
        <v>24448</v>
      </c>
      <c r="Q32" s="69">
        <v>21801</v>
      </c>
      <c r="R32" s="70">
        <v>12.141644878675301</v>
      </c>
      <c r="S32" s="69">
        <v>5.0958375777159697</v>
      </c>
      <c r="T32" s="69">
        <v>4.7267927205174098</v>
      </c>
      <c r="U32" s="71">
        <v>7.2420843790702802</v>
      </c>
    </row>
    <row r="33" spans="1:21" ht="12" thickBot="1" x14ac:dyDescent="0.2">
      <c r="A33" s="54"/>
      <c r="B33" s="43" t="s">
        <v>31</v>
      </c>
      <c r="C33" s="44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69">
        <v>49.384399999999999</v>
      </c>
      <c r="O33" s="69">
        <v>273.61869999999999</v>
      </c>
      <c r="P33" s="72"/>
      <c r="Q33" s="69">
        <v>1</v>
      </c>
      <c r="R33" s="72"/>
      <c r="S33" s="72"/>
      <c r="T33" s="69">
        <v>1.7948999999999999</v>
      </c>
      <c r="U33" s="73"/>
    </row>
    <row r="34" spans="1:21" ht="12" thickBot="1" x14ac:dyDescent="0.2">
      <c r="A34" s="54"/>
      <c r="B34" s="43" t="s">
        <v>70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</v>
      </c>
      <c r="P34" s="72"/>
      <c r="Q34" s="72"/>
      <c r="R34" s="72"/>
      <c r="S34" s="72"/>
      <c r="T34" s="72"/>
      <c r="U34" s="73"/>
    </row>
    <row r="35" spans="1:21" ht="12" thickBot="1" x14ac:dyDescent="0.2">
      <c r="A35" s="54"/>
      <c r="B35" s="43" t="s">
        <v>32</v>
      </c>
      <c r="C35" s="44"/>
      <c r="D35" s="69">
        <v>512173.25699999998</v>
      </c>
      <c r="E35" s="69">
        <v>268949.087</v>
      </c>
      <c r="F35" s="70">
        <v>190.43502348829301</v>
      </c>
      <c r="G35" s="69">
        <v>221696.01629999999</v>
      </c>
      <c r="H35" s="70">
        <v>131.02501594206601</v>
      </c>
      <c r="I35" s="69">
        <v>11428.564899999999</v>
      </c>
      <c r="J35" s="70">
        <v>2.2313864974016</v>
      </c>
      <c r="K35" s="69">
        <v>21071.2775</v>
      </c>
      <c r="L35" s="70">
        <v>9.5045810257078607</v>
      </c>
      <c r="M35" s="70">
        <v>-0.45762353991114202</v>
      </c>
      <c r="N35" s="69">
        <v>6850869.5976999998</v>
      </c>
      <c r="O35" s="69">
        <v>58773305.543799996</v>
      </c>
      <c r="P35" s="69">
        <v>22813</v>
      </c>
      <c r="Q35" s="69">
        <v>20400</v>
      </c>
      <c r="R35" s="70">
        <v>11.828431372549</v>
      </c>
      <c r="S35" s="69">
        <v>22.450938368474102</v>
      </c>
      <c r="T35" s="69">
        <v>15.818953210784301</v>
      </c>
      <c r="U35" s="71">
        <v>29.539901846608402</v>
      </c>
    </row>
    <row r="36" spans="1:21" ht="12" customHeight="1" thickBot="1" x14ac:dyDescent="0.2">
      <c r="A36" s="54"/>
      <c r="B36" s="43" t="s">
        <v>69</v>
      </c>
      <c r="C36" s="44"/>
      <c r="D36" s="69">
        <v>183582.07999999999</v>
      </c>
      <c r="E36" s="72"/>
      <c r="F36" s="72"/>
      <c r="G36" s="69">
        <v>8023.93</v>
      </c>
      <c r="H36" s="70">
        <v>2187.9322227387302</v>
      </c>
      <c r="I36" s="69">
        <v>-4829.51</v>
      </c>
      <c r="J36" s="70">
        <v>-2.6307088360694002</v>
      </c>
      <c r="K36" s="69">
        <v>92.31</v>
      </c>
      <c r="L36" s="70">
        <v>1.1504337650004399</v>
      </c>
      <c r="M36" s="70">
        <v>-53.318383707073998</v>
      </c>
      <c r="N36" s="69">
        <v>6072656.5</v>
      </c>
      <c r="O36" s="69">
        <v>27890010.399999999</v>
      </c>
      <c r="P36" s="69">
        <v>73</v>
      </c>
      <c r="Q36" s="69">
        <v>71</v>
      </c>
      <c r="R36" s="70">
        <v>2.8169014084507</v>
      </c>
      <c r="S36" s="69">
        <v>2514.8230136986299</v>
      </c>
      <c r="T36" s="69">
        <v>5853.1007042253495</v>
      </c>
      <c r="U36" s="71">
        <v>-132.744040926244</v>
      </c>
    </row>
    <row r="37" spans="1:21" ht="12" thickBot="1" x14ac:dyDescent="0.2">
      <c r="A37" s="54"/>
      <c r="B37" s="43" t="s">
        <v>36</v>
      </c>
      <c r="C37" s="44"/>
      <c r="D37" s="69">
        <v>646231.68999999994</v>
      </c>
      <c r="E37" s="69">
        <v>200661.10639999999</v>
      </c>
      <c r="F37" s="70">
        <v>322.05129414157398</v>
      </c>
      <c r="G37" s="69">
        <v>249019.81</v>
      </c>
      <c r="H37" s="70">
        <v>159.51015302758401</v>
      </c>
      <c r="I37" s="69">
        <v>-102059.18</v>
      </c>
      <c r="J37" s="70">
        <v>-15.7929704747225</v>
      </c>
      <c r="K37" s="69">
        <v>-29933.45</v>
      </c>
      <c r="L37" s="70">
        <v>-12.0205095329564</v>
      </c>
      <c r="M37" s="70">
        <v>2.4095361543691101</v>
      </c>
      <c r="N37" s="69">
        <v>16697379.390000001</v>
      </c>
      <c r="O37" s="69">
        <v>148065554.74000001</v>
      </c>
      <c r="P37" s="69">
        <v>228</v>
      </c>
      <c r="Q37" s="69">
        <v>243</v>
      </c>
      <c r="R37" s="70">
        <v>-6.17283950617285</v>
      </c>
      <c r="S37" s="69">
        <v>2834.3495175438602</v>
      </c>
      <c r="T37" s="69">
        <v>3090.1294238683099</v>
      </c>
      <c r="U37" s="71">
        <v>-9.02428951479855</v>
      </c>
    </row>
    <row r="38" spans="1:21" ht="12" thickBot="1" x14ac:dyDescent="0.2">
      <c r="A38" s="54"/>
      <c r="B38" s="43" t="s">
        <v>37</v>
      </c>
      <c r="C38" s="44"/>
      <c r="D38" s="69">
        <v>319258.09000000003</v>
      </c>
      <c r="E38" s="69">
        <v>116424.4339</v>
      </c>
      <c r="F38" s="70">
        <v>274.21914739496998</v>
      </c>
      <c r="G38" s="69">
        <v>77381.2</v>
      </c>
      <c r="H38" s="70">
        <v>312.57836528769298</v>
      </c>
      <c r="I38" s="69">
        <v>-12232.52</v>
      </c>
      <c r="J38" s="70">
        <v>-3.83154581924612</v>
      </c>
      <c r="K38" s="69">
        <v>-4392.3100000000004</v>
      </c>
      <c r="L38" s="70">
        <v>-5.6761978361669296</v>
      </c>
      <c r="M38" s="70">
        <v>1.78498557706537</v>
      </c>
      <c r="N38" s="69">
        <v>8254760.1900000004</v>
      </c>
      <c r="O38" s="69">
        <v>133512185.01000001</v>
      </c>
      <c r="P38" s="69">
        <v>109</v>
      </c>
      <c r="Q38" s="69">
        <v>110</v>
      </c>
      <c r="R38" s="70">
        <v>-0.90909090909090395</v>
      </c>
      <c r="S38" s="69">
        <v>2928.9733027522898</v>
      </c>
      <c r="T38" s="69">
        <v>3101.4919090909102</v>
      </c>
      <c r="U38" s="71">
        <v>-5.89007097389735</v>
      </c>
    </row>
    <row r="39" spans="1:21" ht="12" thickBot="1" x14ac:dyDescent="0.2">
      <c r="A39" s="54"/>
      <c r="B39" s="43" t="s">
        <v>38</v>
      </c>
      <c r="C39" s="44"/>
      <c r="D39" s="69">
        <v>368638.54</v>
      </c>
      <c r="E39" s="69">
        <v>118864.2942</v>
      </c>
      <c r="F39" s="70">
        <v>310.133957788646</v>
      </c>
      <c r="G39" s="69">
        <v>85662.45</v>
      </c>
      <c r="H39" s="70">
        <v>330.33854390109099</v>
      </c>
      <c r="I39" s="69">
        <v>-58368.58</v>
      </c>
      <c r="J39" s="70">
        <v>-15.833553377245901</v>
      </c>
      <c r="K39" s="69">
        <v>-9880.4</v>
      </c>
      <c r="L39" s="70">
        <v>-11.5341085855004</v>
      </c>
      <c r="M39" s="70">
        <v>4.9075118416258503</v>
      </c>
      <c r="N39" s="69">
        <v>10167082.289999999</v>
      </c>
      <c r="O39" s="69">
        <v>100029419.14</v>
      </c>
      <c r="P39" s="69">
        <v>154</v>
      </c>
      <c r="Q39" s="69">
        <v>179</v>
      </c>
      <c r="R39" s="70">
        <v>-13.966480446927401</v>
      </c>
      <c r="S39" s="69">
        <v>2393.7567532467501</v>
      </c>
      <c r="T39" s="69">
        <v>2516.2828491620098</v>
      </c>
      <c r="U39" s="71">
        <v>-5.1185692008626402</v>
      </c>
    </row>
    <row r="40" spans="1:21" ht="12" thickBot="1" x14ac:dyDescent="0.2">
      <c r="A40" s="54"/>
      <c r="B40" s="43" t="s">
        <v>72</v>
      </c>
      <c r="C40" s="44"/>
      <c r="D40" s="69">
        <v>25.77</v>
      </c>
      <c r="E40" s="72"/>
      <c r="F40" s="72"/>
      <c r="G40" s="69">
        <v>1.51</v>
      </c>
      <c r="H40" s="70">
        <v>1606.6225165562901</v>
      </c>
      <c r="I40" s="69">
        <v>-196.45</v>
      </c>
      <c r="J40" s="70">
        <v>-762.32052774544104</v>
      </c>
      <c r="K40" s="69">
        <v>0.85</v>
      </c>
      <c r="L40" s="70">
        <v>56.291390728476799</v>
      </c>
      <c r="M40" s="70">
        <v>-232.11764705882399</v>
      </c>
      <c r="N40" s="69">
        <v>72.08</v>
      </c>
      <c r="O40" s="69">
        <v>4261.6000000000004</v>
      </c>
      <c r="P40" s="69">
        <v>16</v>
      </c>
      <c r="Q40" s="72"/>
      <c r="R40" s="72"/>
      <c r="S40" s="69">
        <v>1.610625</v>
      </c>
      <c r="T40" s="72"/>
      <c r="U40" s="73"/>
    </row>
    <row r="41" spans="1:21" ht="12" customHeight="1" thickBot="1" x14ac:dyDescent="0.2">
      <c r="A41" s="54"/>
      <c r="B41" s="43" t="s">
        <v>33</v>
      </c>
      <c r="C41" s="44"/>
      <c r="D41" s="69">
        <v>151737.60649999999</v>
      </c>
      <c r="E41" s="69">
        <v>126950.9053</v>
      </c>
      <c r="F41" s="70">
        <v>119.52463524496</v>
      </c>
      <c r="G41" s="69">
        <v>254642.7347</v>
      </c>
      <c r="H41" s="70">
        <v>-40.411570477844101</v>
      </c>
      <c r="I41" s="69">
        <v>9837.8878999999997</v>
      </c>
      <c r="J41" s="70">
        <v>6.4834869396730603</v>
      </c>
      <c r="K41" s="69">
        <v>14214.9856</v>
      </c>
      <c r="L41" s="70">
        <v>5.5823252199780899</v>
      </c>
      <c r="M41" s="70">
        <v>-0.30792136011731203</v>
      </c>
      <c r="N41" s="69">
        <v>5138331.1870999997</v>
      </c>
      <c r="O41" s="69">
        <v>60300639.1259</v>
      </c>
      <c r="P41" s="69">
        <v>252</v>
      </c>
      <c r="Q41" s="69">
        <v>167</v>
      </c>
      <c r="R41" s="70">
        <v>50.898203592814397</v>
      </c>
      <c r="S41" s="69">
        <v>602.13335912698403</v>
      </c>
      <c r="T41" s="69">
        <v>497.983522155689</v>
      </c>
      <c r="U41" s="71">
        <v>17.296805664828</v>
      </c>
    </row>
    <row r="42" spans="1:21" ht="12" thickBot="1" x14ac:dyDescent="0.2">
      <c r="A42" s="54"/>
      <c r="B42" s="43" t="s">
        <v>34</v>
      </c>
      <c r="C42" s="44"/>
      <c r="D42" s="69">
        <v>578240.10750000004</v>
      </c>
      <c r="E42" s="69">
        <v>394147.87680000003</v>
      </c>
      <c r="F42" s="70">
        <v>146.706386494989</v>
      </c>
      <c r="G42" s="69">
        <v>441864.90980000002</v>
      </c>
      <c r="H42" s="70">
        <v>30.8635500750053</v>
      </c>
      <c r="I42" s="69">
        <v>41397.114200000004</v>
      </c>
      <c r="J42" s="70">
        <v>7.1591564927896298</v>
      </c>
      <c r="K42" s="69">
        <v>29813.7376</v>
      </c>
      <c r="L42" s="70">
        <v>6.7472516913584499</v>
      </c>
      <c r="M42" s="70">
        <v>0.38852480542392598</v>
      </c>
      <c r="N42" s="69">
        <v>12186146.328500001</v>
      </c>
      <c r="O42" s="69">
        <v>149271096.12760001</v>
      </c>
      <c r="P42" s="69">
        <v>2589</v>
      </c>
      <c r="Q42" s="69">
        <v>2112</v>
      </c>
      <c r="R42" s="70">
        <v>22.585227272727298</v>
      </c>
      <c r="S42" s="69">
        <v>223.344962340672</v>
      </c>
      <c r="T42" s="69">
        <v>211.15717400568201</v>
      </c>
      <c r="U42" s="71">
        <v>5.4569345138844101</v>
      </c>
    </row>
    <row r="43" spans="1:21" ht="12" thickBot="1" x14ac:dyDescent="0.2">
      <c r="A43" s="54"/>
      <c r="B43" s="43" t="s">
        <v>39</v>
      </c>
      <c r="C43" s="44"/>
      <c r="D43" s="69">
        <v>323017.11</v>
      </c>
      <c r="E43" s="69">
        <v>83504.202300000004</v>
      </c>
      <c r="F43" s="70">
        <v>386.827370483126</v>
      </c>
      <c r="G43" s="69">
        <v>156923.13</v>
      </c>
      <c r="H43" s="70">
        <v>105.844167140943</v>
      </c>
      <c r="I43" s="69">
        <v>-31218.97</v>
      </c>
      <c r="J43" s="70">
        <v>-9.6648038241689402</v>
      </c>
      <c r="K43" s="69">
        <v>-17682.099999999999</v>
      </c>
      <c r="L43" s="70">
        <v>-11.2680010907251</v>
      </c>
      <c r="M43" s="70">
        <v>0.76556913488782397</v>
      </c>
      <c r="N43" s="69">
        <v>9519043.3900000006</v>
      </c>
      <c r="O43" s="69">
        <v>68615132.150000006</v>
      </c>
      <c r="P43" s="69">
        <v>188</v>
      </c>
      <c r="Q43" s="69">
        <v>248</v>
      </c>
      <c r="R43" s="70">
        <v>-24.193548387096801</v>
      </c>
      <c r="S43" s="69">
        <v>1718.1761170212801</v>
      </c>
      <c r="T43" s="69">
        <v>1751.8474596774199</v>
      </c>
      <c r="U43" s="71">
        <v>-1.9597142762359701</v>
      </c>
    </row>
    <row r="44" spans="1:21" ht="12" thickBot="1" x14ac:dyDescent="0.2">
      <c r="A44" s="54"/>
      <c r="B44" s="43" t="s">
        <v>40</v>
      </c>
      <c r="C44" s="44"/>
      <c r="D44" s="69">
        <v>138739.41</v>
      </c>
      <c r="E44" s="69">
        <v>17598.939999999999</v>
      </c>
      <c r="F44" s="70">
        <v>788.33958181572302</v>
      </c>
      <c r="G44" s="69">
        <v>144624.60999999999</v>
      </c>
      <c r="H44" s="70">
        <v>-4.0692936008608802</v>
      </c>
      <c r="I44" s="69">
        <v>18748.330000000002</v>
      </c>
      <c r="J44" s="70">
        <v>13.5133413065545</v>
      </c>
      <c r="K44" s="69">
        <v>8365.33</v>
      </c>
      <c r="L44" s="70">
        <v>5.7841677153010096</v>
      </c>
      <c r="M44" s="70">
        <v>1.2411943103260701</v>
      </c>
      <c r="N44" s="69">
        <v>3899014.71</v>
      </c>
      <c r="O44" s="69">
        <v>27278897.059999999</v>
      </c>
      <c r="P44" s="69">
        <v>117</v>
      </c>
      <c r="Q44" s="69">
        <v>135</v>
      </c>
      <c r="R44" s="70">
        <v>-13.3333333333333</v>
      </c>
      <c r="S44" s="69">
        <v>1185.8069230769199</v>
      </c>
      <c r="T44" s="69">
        <v>1425.5718518518499</v>
      </c>
      <c r="U44" s="71">
        <v>-20.219558859783699</v>
      </c>
    </row>
    <row r="45" spans="1:21" ht="12" thickBot="1" x14ac:dyDescent="0.2">
      <c r="A45" s="55"/>
      <c r="B45" s="43" t="s">
        <v>35</v>
      </c>
      <c r="C45" s="44"/>
      <c r="D45" s="74">
        <v>29764.3675</v>
      </c>
      <c r="E45" s="75"/>
      <c r="F45" s="75"/>
      <c r="G45" s="74">
        <v>33660.542999999998</v>
      </c>
      <c r="H45" s="76">
        <v>-11.574903886725799</v>
      </c>
      <c r="I45" s="74">
        <v>3525.1795999999999</v>
      </c>
      <c r="J45" s="76">
        <v>11.843623419849299</v>
      </c>
      <c r="K45" s="74">
        <v>5201.7145</v>
      </c>
      <c r="L45" s="76">
        <v>15.4534479731952</v>
      </c>
      <c r="M45" s="76">
        <v>-0.32230429024891699</v>
      </c>
      <c r="N45" s="74">
        <v>684092.23970000003</v>
      </c>
      <c r="O45" s="74">
        <v>8278148.1547999997</v>
      </c>
      <c r="P45" s="74">
        <v>32</v>
      </c>
      <c r="Q45" s="74">
        <v>29</v>
      </c>
      <c r="R45" s="76">
        <v>10.3448275862069</v>
      </c>
      <c r="S45" s="74">
        <v>930.13648437500001</v>
      </c>
      <c r="T45" s="74">
        <v>557.169989655172</v>
      </c>
      <c r="U45" s="77">
        <v>40.098039479705001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5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x14ac:dyDescent="0.15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 x14ac:dyDescent="0.15">
      <c r="A2" s="37">
        <v>1</v>
      </c>
      <c r="B2" s="37">
        <v>12</v>
      </c>
      <c r="C2" s="37">
        <v>78096</v>
      </c>
      <c r="D2" s="37">
        <v>969416.41032820498</v>
      </c>
      <c r="E2" s="37">
        <v>929362.018892308</v>
      </c>
      <c r="F2" s="37">
        <v>40054.3914358974</v>
      </c>
      <c r="G2" s="37">
        <v>929362.018892308</v>
      </c>
      <c r="H2" s="37">
        <v>4.1318045588207702E-2</v>
      </c>
    </row>
    <row r="3" spans="1:8" x14ac:dyDescent="0.15">
      <c r="A3" s="37">
        <v>2</v>
      </c>
      <c r="B3" s="37">
        <v>13</v>
      </c>
      <c r="C3" s="37">
        <v>26383</v>
      </c>
      <c r="D3" s="37">
        <v>149915.31208135499</v>
      </c>
      <c r="E3" s="37">
        <v>125928.98834164601</v>
      </c>
      <c r="F3" s="37">
        <v>23986.323739709602</v>
      </c>
      <c r="G3" s="37">
        <v>125928.98834164601</v>
      </c>
      <c r="H3" s="37">
        <v>0.159999158236036</v>
      </c>
    </row>
    <row r="4" spans="1:8" x14ac:dyDescent="0.15">
      <c r="A4" s="37">
        <v>3</v>
      </c>
      <c r="B4" s="37">
        <v>14</v>
      </c>
      <c r="C4" s="37">
        <v>136025</v>
      </c>
      <c r="D4" s="37">
        <v>203417.70408257301</v>
      </c>
      <c r="E4" s="37">
        <v>167755.331671755</v>
      </c>
      <c r="F4" s="37">
        <v>35662.372410818498</v>
      </c>
      <c r="G4" s="37">
        <v>167755.331671755</v>
      </c>
      <c r="H4" s="37">
        <v>0.17531597149647299</v>
      </c>
    </row>
    <row r="5" spans="1:8" x14ac:dyDescent="0.15">
      <c r="A5" s="37">
        <v>4</v>
      </c>
      <c r="B5" s="37">
        <v>15</v>
      </c>
      <c r="C5" s="37">
        <v>4191</v>
      </c>
      <c r="D5" s="37">
        <v>66858.808097435904</v>
      </c>
      <c r="E5" s="37">
        <v>52195.816053846203</v>
      </c>
      <c r="F5" s="37">
        <v>14662.9920435897</v>
      </c>
      <c r="G5" s="37">
        <v>52195.816053846203</v>
      </c>
      <c r="H5" s="37">
        <v>0.219312794541907</v>
      </c>
    </row>
    <row r="6" spans="1:8" x14ac:dyDescent="0.15">
      <c r="A6" s="37">
        <v>5</v>
      </c>
      <c r="B6" s="37">
        <v>16</v>
      </c>
      <c r="C6" s="37">
        <v>11792</v>
      </c>
      <c r="D6" s="37">
        <v>649208.76191880298</v>
      </c>
      <c r="E6" s="37">
        <v>593408.94721538504</v>
      </c>
      <c r="F6" s="37">
        <v>55799.8147034188</v>
      </c>
      <c r="G6" s="37">
        <v>593408.94721538504</v>
      </c>
      <c r="H6" s="37">
        <v>8.5950495397654106E-2</v>
      </c>
    </row>
    <row r="7" spans="1:8" x14ac:dyDescent="0.15">
      <c r="A7" s="37">
        <v>6</v>
      </c>
      <c r="B7" s="37">
        <v>17</v>
      </c>
      <c r="C7" s="37">
        <v>72502</v>
      </c>
      <c r="D7" s="37">
        <v>1103634.40805043</v>
      </c>
      <c r="E7" s="37">
        <v>1165804.05775043</v>
      </c>
      <c r="F7" s="37">
        <v>-62169.649700000002</v>
      </c>
      <c r="G7" s="37">
        <v>1165804.05775043</v>
      </c>
      <c r="H7" s="37">
        <v>-5.6331742872916403E-2</v>
      </c>
    </row>
    <row r="8" spans="1:8" x14ac:dyDescent="0.15">
      <c r="A8" s="37">
        <v>7</v>
      </c>
      <c r="B8" s="37">
        <v>18</v>
      </c>
      <c r="C8" s="37">
        <v>116516</v>
      </c>
      <c r="D8" s="37">
        <v>257208.64473247901</v>
      </c>
      <c r="E8" s="37">
        <v>202561.63973504299</v>
      </c>
      <c r="F8" s="37">
        <v>54647.004997435899</v>
      </c>
      <c r="G8" s="37">
        <v>202561.63973504299</v>
      </c>
      <c r="H8" s="37">
        <v>0.21246177419220899</v>
      </c>
    </row>
    <row r="9" spans="1:8" x14ac:dyDescent="0.15">
      <c r="A9" s="37">
        <v>8</v>
      </c>
      <c r="B9" s="37">
        <v>19</v>
      </c>
      <c r="C9" s="37">
        <v>51490</v>
      </c>
      <c r="D9" s="37">
        <v>398968.15986410202</v>
      </c>
      <c r="E9" s="37">
        <v>396608.80483418802</v>
      </c>
      <c r="F9" s="37">
        <v>2359.35502991453</v>
      </c>
      <c r="G9" s="37">
        <v>396608.80483418802</v>
      </c>
      <c r="H9" s="37">
        <v>5.9136424087530698E-3</v>
      </c>
    </row>
    <row r="10" spans="1:8" x14ac:dyDescent="0.15">
      <c r="A10" s="37">
        <v>9</v>
      </c>
      <c r="B10" s="37">
        <v>21</v>
      </c>
      <c r="C10" s="37">
        <v>334472</v>
      </c>
      <c r="D10" s="37">
        <v>1062598.3042367499</v>
      </c>
      <c r="E10" s="37">
        <v>1029210.84508803</v>
      </c>
      <c r="F10" s="37">
        <v>33387.459148717899</v>
      </c>
      <c r="G10" s="37">
        <v>1029210.84508803</v>
      </c>
      <c r="H10" s="37">
        <v>3.1420583879718897E-2</v>
      </c>
    </row>
    <row r="11" spans="1:8" x14ac:dyDescent="0.15">
      <c r="A11" s="37">
        <v>10</v>
      </c>
      <c r="B11" s="37">
        <v>22</v>
      </c>
      <c r="C11" s="37">
        <v>60124</v>
      </c>
      <c r="D11" s="37">
        <v>999550.39402820496</v>
      </c>
      <c r="E11" s="37">
        <v>969686.39384359005</v>
      </c>
      <c r="F11" s="37">
        <v>29864.000184615401</v>
      </c>
      <c r="G11" s="37">
        <v>969686.39384359005</v>
      </c>
      <c r="H11" s="37">
        <v>2.9877433257029601E-2</v>
      </c>
    </row>
    <row r="12" spans="1:8" x14ac:dyDescent="0.15">
      <c r="A12" s="37">
        <v>11</v>
      </c>
      <c r="B12" s="37">
        <v>23</v>
      </c>
      <c r="C12" s="37">
        <v>286970.011</v>
      </c>
      <c r="D12" s="37">
        <v>2673467.2077076901</v>
      </c>
      <c r="E12" s="37">
        <v>2362221.3247187999</v>
      </c>
      <c r="F12" s="37">
        <v>311245.882988889</v>
      </c>
      <c r="G12" s="37">
        <v>2362221.3247187999</v>
      </c>
      <c r="H12" s="37">
        <v>0.116420310707966</v>
      </c>
    </row>
    <row r="13" spans="1:8" x14ac:dyDescent="0.15">
      <c r="A13" s="37">
        <v>12</v>
      </c>
      <c r="B13" s="37">
        <v>24</v>
      </c>
      <c r="C13" s="37">
        <v>32691</v>
      </c>
      <c r="D13" s="37">
        <v>664208.35890512797</v>
      </c>
      <c r="E13" s="37">
        <v>600636.41325897397</v>
      </c>
      <c r="F13" s="37">
        <v>63571.945646153799</v>
      </c>
      <c r="G13" s="37">
        <v>600636.41325897397</v>
      </c>
      <c r="H13" s="37">
        <v>9.5710848552019098E-2</v>
      </c>
    </row>
    <row r="14" spans="1:8" x14ac:dyDescent="0.15">
      <c r="A14" s="37">
        <v>13</v>
      </c>
      <c r="B14" s="37">
        <v>25</v>
      </c>
      <c r="C14" s="37">
        <v>100084</v>
      </c>
      <c r="D14" s="37">
        <v>1190555.2233</v>
      </c>
      <c r="E14" s="37">
        <v>1091055.8137000001</v>
      </c>
      <c r="F14" s="37">
        <v>99499.409599999999</v>
      </c>
      <c r="G14" s="37">
        <v>1091055.8137000001</v>
      </c>
      <c r="H14" s="37">
        <v>8.3573955791992505E-2</v>
      </c>
    </row>
    <row r="15" spans="1:8" x14ac:dyDescent="0.15">
      <c r="A15" s="37">
        <v>14</v>
      </c>
      <c r="B15" s="37">
        <v>26</v>
      </c>
      <c r="C15" s="37">
        <v>71332</v>
      </c>
      <c r="D15" s="37">
        <v>434825.61087259703</v>
      </c>
      <c r="E15" s="37">
        <v>374781.78330444702</v>
      </c>
      <c r="F15" s="37">
        <v>60043.827568149201</v>
      </c>
      <c r="G15" s="37">
        <v>374781.78330444702</v>
      </c>
      <c r="H15" s="37">
        <v>0.138087145896615</v>
      </c>
    </row>
    <row r="16" spans="1:8" x14ac:dyDescent="0.15">
      <c r="A16" s="37">
        <v>15</v>
      </c>
      <c r="B16" s="37">
        <v>27</v>
      </c>
      <c r="C16" s="37">
        <v>178786.61199999999</v>
      </c>
      <c r="D16" s="37">
        <v>1380346.8825999999</v>
      </c>
      <c r="E16" s="37">
        <v>1207379.0867000001</v>
      </c>
      <c r="F16" s="37">
        <v>172967.7959</v>
      </c>
      <c r="G16" s="37">
        <v>1207379.0867000001</v>
      </c>
      <c r="H16" s="37">
        <v>0.12530748472021799</v>
      </c>
    </row>
    <row r="17" spans="1:8" x14ac:dyDescent="0.15">
      <c r="A17" s="37">
        <v>16</v>
      </c>
      <c r="B17" s="37">
        <v>29</v>
      </c>
      <c r="C17" s="37">
        <v>258945</v>
      </c>
      <c r="D17" s="37">
        <v>3563685.8594051301</v>
      </c>
      <c r="E17" s="37">
        <v>3313121.0783555601</v>
      </c>
      <c r="F17" s="37">
        <v>250564.78104957301</v>
      </c>
      <c r="G17" s="37">
        <v>3313121.0783555601</v>
      </c>
      <c r="H17" s="37">
        <v>7.03105691508394E-2</v>
      </c>
    </row>
    <row r="18" spans="1:8" x14ac:dyDescent="0.15">
      <c r="A18" s="37">
        <v>17</v>
      </c>
      <c r="B18" s="37">
        <v>31</v>
      </c>
      <c r="C18" s="37">
        <v>36532.964999999997</v>
      </c>
      <c r="D18" s="37">
        <v>344057.01430400898</v>
      </c>
      <c r="E18" s="37">
        <v>297354.60493241303</v>
      </c>
      <c r="F18" s="37">
        <v>46702.409371595699</v>
      </c>
      <c r="G18" s="37">
        <v>297354.60493241303</v>
      </c>
      <c r="H18" s="37">
        <v>0.13574032044098799</v>
      </c>
    </row>
    <row r="19" spans="1:8" x14ac:dyDescent="0.15">
      <c r="A19" s="37">
        <v>18</v>
      </c>
      <c r="B19" s="37">
        <v>32</v>
      </c>
      <c r="C19" s="37">
        <v>32425.968000000001</v>
      </c>
      <c r="D19" s="37">
        <v>495242.15396019199</v>
      </c>
      <c r="E19" s="37">
        <v>459884.94758518698</v>
      </c>
      <c r="F19" s="37">
        <v>35357.206375005</v>
      </c>
      <c r="G19" s="37">
        <v>459884.94758518698</v>
      </c>
      <c r="H19" s="37">
        <v>7.1393773919025197E-2</v>
      </c>
    </row>
    <row r="20" spans="1:8" x14ac:dyDescent="0.15">
      <c r="A20" s="37">
        <v>19</v>
      </c>
      <c r="B20" s="37">
        <v>33</v>
      </c>
      <c r="C20" s="37">
        <v>43718.712</v>
      </c>
      <c r="D20" s="37">
        <v>706514.96613594994</v>
      </c>
      <c r="E20" s="37">
        <v>577124.956199434</v>
      </c>
      <c r="F20" s="37">
        <v>129390.009936516</v>
      </c>
      <c r="G20" s="37">
        <v>577124.956199434</v>
      </c>
      <c r="H20" s="37">
        <v>0.183138385084992</v>
      </c>
    </row>
    <row r="21" spans="1:8" x14ac:dyDescent="0.15">
      <c r="A21" s="37">
        <v>20</v>
      </c>
      <c r="B21" s="37">
        <v>34</v>
      </c>
      <c r="C21" s="37">
        <v>48563.972000000002</v>
      </c>
      <c r="D21" s="37">
        <v>304960.00949537102</v>
      </c>
      <c r="E21" s="37">
        <v>223502.09662110399</v>
      </c>
      <c r="F21" s="37">
        <v>81457.912874266898</v>
      </c>
      <c r="G21" s="37">
        <v>223502.09662110399</v>
      </c>
      <c r="H21" s="37">
        <v>0.26711014670106498</v>
      </c>
    </row>
    <row r="22" spans="1:8" x14ac:dyDescent="0.15">
      <c r="A22" s="37">
        <v>21</v>
      </c>
      <c r="B22" s="37">
        <v>35</v>
      </c>
      <c r="C22" s="37">
        <v>48848.824999999997</v>
      </c>
      <c r="D22" s="37">
        <v>1429491.2298469001</v>
      </c>
      <c r="E22" s="37">
        <v>1357152.0853840699</v>
      </c>
      <c r="F22" s="37">
        <v>72339.1444628319</v>
      </c>
      <c r="G22" s="37">
        <v>1357152.0853840699</v>
      </c>
      <c r="H22" s="37">
        <v>5.0604818660258101E-2</v>
      </c>
    </row>
    <row r="23" spans="1:8" x14ac:dyDescent="0.15">
      <c r="A23" s="37">
        <v>22</v>
      </c>
      <c r="B23" s="37">
        <v>36</v>
      </c>
      <c r="C23" s="37">
        <v>174767.34400000001</v>
      </c>
      <c r="D23" s="37">
        <v>804356.69113274303</v>
      </c>
      <c r="E23" s="37">
        <v>675277.98118872498</v>
      </c>
      <c r="F23" s="37">
        <v>129078.70994401901</v>
      </c>
      <c r="G23" s="37">
        <v>675277.98118872498</v>
      </c>
      <c r="H23" s="37">
        <v>0.16047446532985599</v>
      </c>
    </row>
    <row r="24" spans="1:8" x14ac:dyDescent="0.15">
      <c r="A24" s="37">
        <v>23</v>
      </c>
      <c r="B24" s="37">
        <v>37</v>
      </c>
      <c r="C24" s="37">
        <v>181370.75899999999</v>
      </c>
      <c r="D24" s="37">
        <v>1152530.55903009</v>
      </c>
      <c r="E24" s="37">
        <v>1034574.68809016</v>
      </c>
      <c r="F24" s="37">
        <v>117955.870939926</v>
      </c>
      <c r="G24" s="37">
        <v>1034574.68809016</v>
      </c>
      <c r="H24" s="37">
        <v>0.102345113555334</v>
      </c>
    </row>
    <row r="25" spans="1:8" x14ac:dyDescent="0.15">
      <c r="A25" s="37">
        <v>24</v>
      </c>
      <c r="B25" s="37">
        <v>38</v>
      </c>
      <c r="C25" s="37">
        <v>209091.75700000001</v>
      </c>
      <c r="D25" s="37">
        <v>1060306.4398761101</v>
      </c>
      <c r="E25" s="37">
        <v>1031567.35795575</v>
      </c>
      <c r="F25" s="37">
        <v>28739.081920354001</v>
      </c>
      <c r="G25" s="37">
        <v>1031567.35795575</v>
      </c>
      <c r="H25" s="37">
        <v>2.71045056782943E-2</v>
      </c>
    </row>
    <row r="26" spans="1:8" x14ac:dyDescent="0.15">
      <c r="A26" s="37">
        <v>25</v>
      </c>
      <c r="B26" s="37">
        <v>39</v>
      </c>
      <c r="C26" s="37">
        <v>71014.906000000003</v>
      </c>
      <c r="D26" s="37">
        <v>124583.006691808</v>
      </c>
      <c r="E26" s="37">
        <v>91837.848540730905</v>
      </c>
      <c r="F26" s="37">
        <v>32745.158151077601</v>
      </c>
      <c r="G26" s="37">
        <v>91837.848540730905</v>
      </c>
      <c r="H26" s="37">
        <v>0.262838078969165</v>
      </c>
    </row>
    <row r="27" spans="1:8" x14ac:dyDescent="0.15">
      <c r="A27" s="37">
        <v>26</v>
      </c>
      <c r="B27" s="37">
        <v>42</v>
      </c>
      <c r="C27" s="37">
        <v>33479.760999999999</v>
      </c>
      <c r="D27" s="37">
        <v>512173.25640000001</v>
      </c>
      <c r="E27" s="37">
        <v>500744.94400000002</v>
      </c>
      <c r="F27" s="37">
        <v>11428.312400000001</v>
      </c>
      <c r="G27" s="37">
        <v>500744.94400000002</v>
      </c>
      <c r="H27" s="37">
        <v>2.2313372002919801E-2</v>
      </c>
    </row>
    <row r="28" spans="1:8" x14ac:dyDescent="0.15">
      <c r="A28" s="37">
        <v>27</v>
      </c>
      <c r="B28" s="37">
        <v>75</v>
      </c>
      <c r="C28" s="37">
        <v>257</v>
      </c>
      <c r="D28" s="37">
        <v>151737.60683760699</v>
      </c>
      <c r="E28" s="37">
        <v>141899.717948718</v>
      </c>
      <c r="F28" s="37">
        <v>9837.8888888888905</v>
      </c>
      <c r="G28" s="37">
        <v>141899.717948718</v>
      </c>
      <c r="H28" s="37">
        <v>6.4834875769575195E-2</v>
      </c>
    </row>
    <row r="29" spans="1:8" x14ac:dyDescent="0.15">
      <c r="A29" s="37">
        <v>28</v>
      </c>
      <c r="B29" s="37">
        <v>76</v>
      </c>
      <c r="C29" s="37">
        <v>2807</v>
      </c>
      <c r="D29" s="37">
        <v>578240.09627179499</v>
      </c>
      <c r="E29" s="37">
        <v>536842.99466153805</v>
      </c>
      <c r="F29" s="37">
        <v>41397.101610256403</v>
      </c>
      <c r="G29" s="37">
        <v>536842.99466153805</v>
      </c>
      <c r="H29" s="37">
        <v>7.1591544545534597E-2</v>
      </c>
    </row>
    <row r="30" spans="1:8" x14ac:dyDescent="0.15">
      <c r="A30" s="37">
        <v>29</v>
      </c>
      <c r="B30" s="37">
        <v>99</v>
      </c>
      <c r="C30" s="37">
        <v>32</v>
      </c>
      <c r="D30" s="37">
        <v>29764.367294455798</v>
      </c>
      <c r="E30" s="37">
        <v>26239.188019060599</v>
      </c>
      <c r="F30" s="37">
        <v>3525.1792753952</v>
      </c>
      <c r="G30" s="37">
        <v>26239.188019060599</v>
      </c>
      <c r="H30" s="37">
        <v>0.11843622411056</v>
      </c>
    </row>
    <row r="31" spans="1:8" ht="14.25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 x14ac:dyDescent="0.2">
      <c r="A32" s="30"/>
      <c r="B32" s="33">
        <v>70</v>
      </c>
      <c r="C32" s="34">
        <v>91</v>
      </c>
      <c r="D32" s="34">
        <v>183582.07999999999</v>
      </c>
      <c r="E32" s="34">
        <v>188411.59</v>
      </c>
      <c r="F32" s="30"/>
      <c r="G32" s="30"/>
      <c r="H32" s="30"/>
    </row>
    <row r="33" spans="1:8" ht="14.25" x14ac:dyDescent="0.2">
      <c r="A33" s="30"/>
      <c r="B33" s="33">
        <v>71</v>
      </c>
      <c r="C33" s="34">
        <v>208</v>
      </c>
      <c r="D33" s="34">
        <v>646231.68999999994</v>
      </c>
      <c r="E33" s="34">
        <v>748290.87</v>
      </c>
      <c r="F33" s="30"/>
      <c r="G33" s="30"/>
      <c r="H33" s="30"/>
    </row>
    <row r="34" spans="1:8" ht="14.25" x14ac:dyDescent="0.2">
      <c r="A34" s="30"/>
      <c r="B34" s="33">
        <v>72</v>
      </c>
      <c r="C34" s="34">
        <v>101</v>
      </c>
      <c r="D34" s="34">
        <v>319258.09000000003</v>
      </c>
      <c r="E34" s="34">
        <v>331490.61</v>
      </c>
      <c r="F34" s="30"/>
      <c r="G34" s="30"/>
      <c r="H34" s="30"/>
    </row>
    <row r="35" spans="1:8" ht="14.25" x14ac:dyDescent="0.2">
      <c r="A35" s="30"/>
      <c r="B35" s="33">
        <v>73</v>
      </c>
      <c r="C35" s="34">
        <v>142</v>
      </c>
      <c r="D35" s="34">
        <v>368638.54</v>
      </c>
      <c r="E35" s="34">
        <v>427007.12</v>
      </c>
      <c r="F35" s="30"/>
      <c r="G35" s="30"/>
      <c r="H35" s="30"/>
    </row>
    <row r="36" spans="1:8" ht="14.25" x14ac:dyDescent="0.2">
      <c r="A36" s="30"/>
      <c r="B36" s="33">
        <v>74</v>
      </c>
      <c r="C36" s="34">
        <v>50</v>
      </c>
      <c r="D36" s="34">
        <v>25.77</v>
      </c>
      <c r="E36" s="34">
        <v>222.22</v>
      </c>
      <c r="F36" s="30"/>
      <c r="G36" s="30"/>
      <c r="H36" s="30"/>
    </row>
    <row r="37" spans="1:8" ht="14.25" x14ac:dyDescent="0.2">
      <c r="A37" s="30"/>
      <c r="B37" s="33">
        <v>77</v>
      </c>
      <c r="C37" s="34">
        <v>180</v>
      </c>
      <c r="D37" s="34">
        <v>323017.11</v>
      </c>
      <c r="E37" s="34">
        <v>354236.08</v>
      </c>
      <c r="F37" s="30"/>
      <c r="G37" s="30"/>
      <c r="H37" s="30"/>
    </row>
    <row r="38" spans="1:8" ht="14.25" x14ac:dyDescent="0.2">
      <c r="A38" s="30"/>
      <c r="B38" s="33">
        <v>78</v>
      </c>
      <c r="C38" s="34">
        <v>108</v>
      </c>
      <c r="D38" s="34">
        <v>138739.41</v>
      </c>
      <c r="E38" s="34">
        <v>119991.08</v>
      </c>
      <c r="F38" s="30"/>
      <c r="G38" s="30"/>
      <c r="H38" s="30"/>
    </row>
    <row r="39" spans="1:8" ht="14.25" x14ac:dyDescent="0.2">
      <c r="A39" s="30"/>
      <c r="B39" s="31"/>
      <c r="C39" s="30"/>
      <c r="D39" s="30"/>
      <c r="E39" s="30"/>
      <c r="F39" s="30"/>
      <c r="G39" s="30"/>
      <c r="H39" s="30"/>
    </row>
    <row r="40" spans="1:8" ht="14.25" x14ac:dyDescent="0.2">
      <c r="A40" s="30"/>
      <c r="B40" s="31"/>
      <c r="C40" s="30"/>
      <c r="D40" s="30"/>
      <c r="E40" s="30"/>
      <c r="F40" s="30"/>
      <c r="G40" s="30"/>
      <c r="H40" s="30"/>
    </row>
    <row r="41" spans="1:8" ht="14.25" x14ac:dyDescent="0.2">
      <c r="A41" s="30"/>
      <c r="B41" s="31"/>
      <c r="C41" s="30"/>
      <c r="D41" s="30"/>
      <c r="E41" s="30"/>
      <c r="F41" s="30"/>
      <c r="G41" s="30"/>
      <c r="H41" s="30"/>
    </row>
    <row r="42" spans="1:8" ht="14.25" x14ac:dyDescent="0.2">
      <c r="A42" s="30"/>
      <c r="B42" s="31"/>
      <c r="C42" s="31"/>
      <c r="D42" s="31"/>
      <c r="E42" s="31"/>
      <c r="F42" s="31"/>
      <c r="G42" s="31"/>
      <c r="H42" s="31"/>
    </row>
    <row r="43" spans="1:8" ht="14.25" x14ac:dyDescent="0.2">
      <c r="A43" s="30"/>
      <c r="B43" s="31"/>
      <c r="C43" s="31"/>
      <c r="D43" s="31"/>
      <c r="E43" s="31"/>
      <c r="F43" s="31"/>
      <c r="G43" s="31"/>
      <c r="H43" s="31"/>
    </row>
    <row r="44" spans="1:8" ht="14.25" x14ac:dyDescent="0.2">
      <c r="A44" s="30"/>
      <c r="B44" s="31"/>
      <c r="C44" s="30"/>
      <c r="D44" s="30"/>
      <c r="E44" s="30"/>
      <c r="F44" s="30"/>
      <c r="G44" s="30"/>
      <c r="H44" s="30"/>
    </row>
    <row r="45" spans="1:8" ht="14.25" x14ac:dyDescent="0.2">
      <c r="A45" s="30"/>
      <c r="B45" s="31"/>
      <c r="C45" s="30"/>
      <c r="D45" s="30"/>
      <c r="E45" s="30"/>
      <c r="F45" s="30"/>
      <c r="G45" s="30"/>
      <c r="H45" s="30"/>
    </row>
    <row r="46" spans="1:8" ht="14.25" x14ac:dyDescent="0.2">
      <c r="A46" s="30"/>
      <c r="B46" s="31"/>
      <c r="C46" s="30"/>
      <c r="D46" s="30"/>
      <c r="E46" s="30"/>
      <c r="F46" s="30"/>
      <c r="G46" s="30"/>
      <c r="H46" s="30"/>
    </row>
    <row r="47" spans="1:8" ht="14.25" x14ac:dyDescent="0.2">
      <c r="A47" s="30"/>
      <c r="B47" s="31"/>
      <c r="C47" s="30"/>
      <c r="D47" s="30"/>
      <c r="E47" s="30"/>
      <c r="F47" s="30"/>
      <c r="G47" s="30"/>
      <c r="H47" s="30"/>
    </row>
    <row r="48" spans="1:8" ht="14.25" x14ac:dyDescent="0.2">
      <c r="A48" s="30"/>
      <c r="B48" s="31"/>
      <c r="C48" s="30"/>
      <c r="D48" s="30"/>
      <c r="E48" s="30"/>
      <c r="F48" s="30"/>
      <c r="G48" s="30"/>
      <c r="H48" s="30"/>
    </row>
    <row r="49" spans="1:8" ht="14.25" x14ac:dyDescent="0.2">
      <c r="A49" s="30"/>
      <c r="B49" s="31"/>
      <c r="C49" s="30"/>
      <c r="D49" s="30"/>
      <c r="E49" s="30"/>
      <c r="F49" s="30"/>
      <c r="G49" s="30"/>
      <c r="H49" s="30"/>
    </row>
    <row r="50" spans="1:8" ht="14.25" x14ac:dyDescent="0.2">
      <c r="A50" s="30"/>
      <c r="B50" s="31"/>
      <c r="C50" s="30"/>
      <c r="D50" s="30"/>
      <c r="E50" s="30"/>
      <c r="F50" s="30"/>
      <c r="G50" s="30"/>
      <c r="H50" s="30"/>
    </row>
    <row r="51" spans="1:8" ht="14.25" x14ac:dyDescent="0.2">
      <c r="A51" s="30"/>
      <c r="B51" s="31"/>
      <c r="C51" s="30"/>
      <c r="D51" s="30"/>
      <c r="E51" s="30"/>
      <c r="F51" s="30"/>
      <c r="G51" s="30"/>
      <c r="H51" s="30"/>
    </row>
    <row r="52" spans="1:8" ht="14.25" x14ac:dyDescent="0.2">
      <c r="A52" s="30"/>
      <c r="B52" s="31"/>
      <c r="C52" s="30"/>
      <c r="D52" s="30"/>
      <c r="E52" s="30"/>
      <c r="F52" s="30"/>
      <c r="G52" s="30"/>
      <c r="H52" s="30"/>
    </row>
    <row r="53" spans="1:8" ht="14.25" x14ac:dyDescent="0.2">
      <c r="A53" s="30"/>
      <c r="B53" s="31"/>
      <c r="C53" s="30"/>
      <c r="D53" s="30"/>
      <c r="E53" s="30"/>
      <c r="F53" s="30"/>
      <c r="G53" s="30"/>
      <c r="H53" s="30"/>
    </row>
    <row r="54" spans="1:8" ht="14.25" x14ac:dyDescent="0.2">
      <c r="A54" s="30"/>
      <c r="B54" s="31"/>
      <c r="C54" s="30"/>
      <c r="D54" s="30"/>
      <c r="E54" s="30"/>
      <c r="F54" s="30"/>
      <c r="G54" s="30"/>
      <c r="H54" s="30"/>
    </row>
    <row r="55" spans="1:8" ht="14.25" x14ac:dyDescent="0.2">
      <c r="A55" s="30"/>
      <c r="B55" s="31"/>
      <c r="C55" s="30"/>
      <c r="D55" s="30"/>
      <c r="E55" s="30"/>
      <c r="F55" s="30"/>
      <c r="G55" s="30"/>
      <c r="H55" s="30"/>
    </row>
    <row r="56" spans="1:8" ht="14.25" x14ac:dyDescent="0.2">
      <c r="A56" s="30"/>
      <c r="B56" s="31"/>
      <c r="C56" s="30"/>
      <c r="D56" s="30"/>
      <c r="E56" s="30"/>
      <c r="F56" s="30"/>
      <c r="G56" s="30"/>
      <c r="H56" s="30"/>
    </row>
    <row r="57" spans="1:8" ht="14.25" x14ac:dyDescent="0.2">
      <c r="A57" s="30"/>
      <c r="B57" s="31"/>
      <c r="C57" s="30"/>
      <c r="D57" s="30"/>
      <c r="E57" s="30"/>
      <c r="F57" s="30"/>
      <c r="G57" s="30"/>
      <c r="H57" s="30"/>
    </row>
    <row r="58" spans="1:8" ht="14.25" x14ac:dyDescent="0.2">
      <c r="A58" s="30"/>
      <c r="B58" s="31"/>
      <c r="C58" s="30"/>
      <c r="D58" s="30"/>
      <c r="E58" s="30"/>
      <c r="F58" s="30"/>
      <c r="G58" s="30"/>
      <c r="H58" s="30"/>
    </row>
    <row r="59" spans="1:8" ht="14.25" x14ac:dyDescent="0.2">
      <c r="A59" s="30"/>
      <c r="B59" s="31"/>
      <c r="C59" s="30"/>
      <c r="D59" s="30"/>
      <c r="E59" s="30"/>
      <c r="F59" s="30"/>
      <c r="G59" s="30"/>
      <c r="H59" s="30"/>
    </row>
    <row r="60" spans="1:8" ht="14.25" x14ac:dyDescent="0.2">
      <c r="A60" s="30"/>
      <c r="B60" s="31"/>
      <c r="C60" s="30"/>
      <c r="D60" s="30"/>
      <c r="E60" s="30"/>
      <c r="F60" s="30"/>
      <c r="G60" s="30"/>
      <c r="H60" s="30"/>
    </row>
    <row r="61" spans="1:8" ht="14.25" x14ac:dyDescent="0.2">
      <c r="A61" s="30"/>
      <c r="B61" s="31"/>
      <c r="C61" s="30"/>
      <c r="D61" s="30"/>
      <c r="E61" s="30"/>
      <c r="F61" s="30"/>
      <c r="G61" s="30"/>
      <c r="H61" s="30"/>
    </row>
    <row r="62" spans="1:8" ht="14.25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2015-11-01T01:23:28Z</dcterms:modified>
</cp:coreProperties>
</file>