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<sst xmlns="http://schemas.openxmlformats.org/spreadsheetml/2006/main" count="117" uniqueCount="75">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</sst>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35" Type="http://schemas.openxmlformats.org/officeDocument/2006/relationships/hyperlink" Target="cid:c9d21d832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446" Type="http://schemas.openxmlformats.org/officeDocument/2006/relationships/image" Target="cid:edd0fa3b13" TargetMode="External"/><Relationship Id="rId467" Type="http://schemas.openxmlformats.org/officeDocument/2006/relationships/hyperlink" Target="cid:f70f25d6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14219277.782300003</v>
      </c>
      <c r="F3" s="25">
        <f>RA!I7</f>
        <v>1819658.6095</v>
      </c>
      <c r="G3" s="16">
        <f>SUM(G4:G40)</f>
        <v>12399619.172799999</v>
      </c>
      <c r="H3" s="27">
        <f>RA!J7</f>
        <v>12.7971239985556</v>
      </c>
      <c r="I3" s="20">
        <f>SUM(I4:I40)</f>
        <v>14219282.902526066</v>
      </c>
      <c r="J3" s="21">
        <f>SUM(J4:J40)</f>
        <v>12399619.293408068</v>
      </c>
      <c r="K3" s="22">
        <f>E3-I3</f>
        <v>-5.1202260628342628</v>
      </c>
      <c r="L3" s="22">
        <f>G3-J3</f>
        <v>-0.12060806900262833</v>
      </c>
    </row>
    <row r="4" spans="1:13">
      <c r="A4" s="63">
        <f>RA!A8</f>
        <v>42310</v>
      </c>
      <c r="B4" s="12">
        <v>12</v>
      </c>
      <c r="C4" s="61" t="s">
        <v>6</v>
      </c>
      <c r="D4" s="61"/>
      <c r="E4" s="15">
        <f>VLOOKUP(C4,RA!B8:D36,3,0)</f>
        <v>546609.09250000003</v>
      </c>
      <c r="F4" s="25">
        <f>VLOOKUP(C4,RA!B8:I39,8,0)</f>
        <v>146746.99179999999</v>
      </c>
      <c r="G4" s="16">
        <f t="shared" ref="G4:G40" si="0">E4-F4</f>
        <v>399862.10070000007</v>
      </c>
      <c r="H4" s="27">
        <f>RA!J8</f>
        <v>26.8467893808408</v>
      </c>
      <c r="I4" s="20">
        <f>VLOOKUP(B4,RMS!B:D,3,FALSE)</f>
        <v>546609.78313076904</v>
      </c>
      <c r="J4" s="21">
        <f>VLOOKUP(B4,RMS!B:E,4,FALSE)</f>
        <v>399862.11542307702</v>
      </c>
      <c r="K4" s="22">
        <f t="shared" ref="K4:K40" si="1">E4-I4</f>
        <v>-0.69063076900783926</v>
      </c>
      <c r="L4" s="22">
        <f t="shared" ref="L4:L40" si="2">G4-J4</f>
        <v>-1.4723076950758696E-2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59142.933599999997</v>
      </c>
      <c r="F5" s="25">
        <f>VLOOKUP(C5,RA!B9:I40,8,0)</f>
        <v>14029.867899999999</v>
      </c>
      <c r="G5" s="16">
        <f t="shared" si="0"/>
        <v>45113.065699999999</v>
      </c>
      <c r="H5" s="27">
        <f>RA!J9</f>
        <v>23.721968198073998</v>
      </c>
      <c r="I5" s="20">
        <f>VLOOKUP(B5,RMS!B:D,3,FALSE)</f>
        <v>59142.964289410796</v>
      </c>
      <c r="J5" s="21">
        <f>VLOOKUP(B5,RMS!B:E,4,FALSE)</f>
        <v>45113.077020058998</v>
      </c>
      <c r="K5" s="22">
        <f t="shared" si="1"/>
        <v>-3.0689410799823236E-2</v>
      </c>
      <c r="L5" s="22">
        <f t="shared" si="2"/>
        <v>-1.1320058998535387E-2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83131.102700000003</v>
      </c>
      <c r="F6" s="25">
        <f>VLOOKUP(C6,RA!B10:I41,8,0)</f>
        <v>25661.708299999998</v>
      </c>
      <c r="G6" s="16">
        <f t="shared" si="0"/>
        <v>57469.394400000005</v>
      </c>
      <c r="H6" s="27">
        <f>RA!J10</f>
        <v>30.868961756235699</v>
      </c>
      <c r="I6" s="20">
        <f>VLOOKUP(B6,RMS!B:D,3,FALSE)</f>
        <v>83133.052883745593</v>
      </c>
      <c r="J6" s="21">
        <f>VLOOKUP(B6,RMS!B:E,4,FALSE)</f>
        <v>57469.393904471901</v>
      </c>
      <c r="K6" s="22">
        <f>E6-I6</f>
        <v>-1.9501837455900386</v>
      </c>
      <c r="L6" s="22">
        <f t="shared" si="2"/>
        <v>4.9552810378372669E-4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48534.741900000001</v>
      </c>
      <c r="F7" s="25">
        <f>VLOOKUP(C7,RA!B11:I42,8,0)</f>
        <v>10921.2732</v>
      </c>
      <c r="G7" s="16">
        <f t="shared" si="0"/>
        <v>37613.468699999998</v>
      </c>
      <c r="H7" s="27">
        <f>RA!J11</f>
        <v>22.501970284506701</v>
      </c>
      <c r="I7" s="20">
        <f>VLOOKUP(B7,RMS!B:D,3,FALSE)</f>
        <v>48534.771955555603</v>
      </c>
      <c r="J7" s="21">
        <f>VLOOKUP(B7,RMS!B:E,4,FALSE)</f>
        <v>37613.468072649601</v>
      </c>
      <c r="K7" s="22">
        <f t="shared" si="1"/>
        <v>-3.0055555602302775E-2</v>
      </c>
      <c r="L7" s="22">
        <f t="shared" si="2"/>
        <v>6.2735039682593197E-4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261252.85490000001</v>
      </c>
      <c r="F8" s="25">
        <f>VLOOKUP(C8,RA!B12:I43,8,0)</f>
        <v>43827.3226</v>
      </c>
      <c r="G8" s="16">
        <f t="shared" si="0"/>
        <v>217425.53230000002</v>
      </c>
      <c r="H8" s="27">
        <f>RA!J12</f>
        <v>16.7758253270671</v>
      </c>
      <c r="I8" s="20">
        <f>VLOOKUP(B8,RMS!B:D,3,FALSE)</f>
        <v>261252.91631965799</v>
      </c>
      <c r="J8" s="21">
        <f>VLOOKUP(B8,RMS!B:E,4,FALSE)</f>
        <v>217425.536320513</v>
      </c>
      <c r="K8" s="22">
        <f t="shared" si="1"/>
        <v>-6.1419657984515652E-2</v>
      </c>
      <c r="L8" s="22">
        <f t="shared" si="2"/>
        <v>-4.0205129771493375E-3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320689.7867</v>
      </c>
      <c r="F9" s="25">
        <f>VLOOKUP(C9,RA!B13:I44,8,0)</f>
        <v>84479.275399999999</v>
      </c>
      <c r="G9" s="16">
        <f t="shared" si="0"/>
        <v>236210.51130000001</v>
      </c>
      <c r="H9" s="27">
        <f>RA!J13</f>
        <v>26.3429890516061</v>
      </c>
      <c r="I9" s="20">
        <f>VLOOKUP(B9,RMS!B:D,3,FALSE)</f>
        <v>320690.01925384603</v>
      </c>
      <c r="J9" s="21">
        <f>VLOOKUP(B9,RMS!B:E,4,FALSE)</f>
        <v>236210.51119059799</v>
      </c>
      <c r="K9" s="22">
        <f t="shared" si="1"/>
        <v>-0.23255384602816775</v>
      </c>
      <c r="L9" s="22">
        <f t="shared" si="2"/>
        <v>1.0940202628262341E-4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136556.49369999999</v>
      </c>
      <c r="F10" s="25">
        <f>VLOOKUP(C10,RA!B14:I45,8,0)</f>
        <v>28070.367600000001</v>
      </c>
      <c r="G10" s="16">
        <f t="shared" si="0"/>
        <v>108486.12609999999</v>
      </c>
      <c r="H10" s="27">
        <f>RA!J14</f>
        <v>20.5558643455416</v>
      </c>
      <c r="I10" s="20">
        <f>VLOOKUP(B10,RMS!B:D,3,FALSE)</f>
        <v>136556.48543076901</v>
      </c>
      <c r="J10" s="21">
        <f>VLOOKUP(B10,RMS!B:E,4,FALSE)</f>
        <v>108486.12782051299</v>
      </c>
      <c r="K10" s="22">
        <f t="shared" si="1"/>
        <v>8.2692309806589037E-3</v>
      </c>
      <c r="L10" s="22">
        <f t="shared" si="2"/>
        <v>-1.7205129988724366E-3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163198.6121</v>
      </c>
      <c r="F11" s="25">
        <f>VLOOKUP(C11,RA!B15:I46,8,0)</f>
        <v>34594.116099999999</v>
      </c>
      <c r="G11" s="16">
        <f t="shared" si="0"/>
        <v>128604.496</v>
      </c>
      <c r="H11" s="27">
        <f>RA!J15</f>
        <v>21.1975553314157</v>
      </c>
      <c r="I11" s="20">
        <f>VLOOKUP(B11,RMS!B:D,3,FALSE)</f>
        <v>163198.68651538499</v>
      </c>
      <c r="J11" s="21">
        <f>VLOOKUP(B11,RMS!B:E,4,FALSE)</f>
        <v>128604.496340171</v>
      </c>
      <c r="K11" s="22">
        <f t="shared" si="1"/>
        <v>-7.4415384995518252E-2</v>
      </c>
      <c r="L11" s="22">
        <f t="shared" si="2"/>
        <v>-3.4017099824268371E-4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562150.30059999996</v>
      </c>
      <c r="F12" s="25">
        <f>VLOOKUP(C12,RA!B16:I47,8,0)</f>
        <v>41057.868000000002</v>
      </c>
      <c r="G12" s="16">
        <f t="shared" si="0"/>
        <v>521092.43259999994</v>
      </c>
      <c r="H12" s="27">
        <f>RA!J16</f>
        <v>7.3037171653519897</v>
      </c>
      <c r="I12" s="20">
        <f>VLOOKUP(B12,RMS!B:D,3,FALSE)</f>
        <v>562149.94887692295</v>
      </c>
      <c r="J12" s="21">
        <f>VLOOKUP(B12,RMS!B:E,4,FALSE)</f>
        <v>521092.43263076898</v>
      </c>
      <c r="K12" s="22">
        <f t="shared" si="1"/>
        <v>0.3517230770085007</v>
      </c>
      <c r="L12" s="22">
        <f t="shared" si="2"/>
        <v>-3.0769035220146179E-5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338860.00510000001</v>
      </c>
      <c r="F13" s="25">
        <f>VLOOKUP(C13,RA!B17:I48,8,0)</f>
        <v>43753.344799999999</v>
      </c>
      <c r="G13" s="16">
        <f t="shared" si="0"/>
        <v>295106.66029999999</v>
      </c>
      <c r="H13" s="27">
        <f>RA!J17</f>
        <v>12.911923549988799</v>
      </c>
      <c r="I13" s="20">
        <f>VLOOKUP(B13,RMS!B:D,3,FALSE)</f>
        <v>338859.94561794901</v>
      </c>
      <c r="J13" s="21">
        <f>VLOOKUP(B13,RMS!B:E,4,FALSE)</f>
        <v>295106.65961367497</v>
      </c>
      <c r="K13" s="22">
        <f t="shared" si="1"/>
        <v>5.948205100139603E-2</v>
      </c>
      <c r="L13" s="22">
        <f t="shared" si="2"/>
        <v>6.8632501643151045E-4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VLOOKUP(C14,RA!B18:D45,3,0)</f>
        <v>1230356.8287</v>
      </c>
      <c r="F14" s="25">
        <f>VLOOKUP(C14,RA!B18:I49,8,0)</f>
        <v>203146.61</v>
      </c>
      <c r="G14" s="16">
        <f t="shared" si="0"/>
        <v>1027210.2187</v>
      </c>
      <c r="H14" s="27">
        <f>RA!J18</f>
        <v>16.511194578782899</v>
      </c>
      <c r="I14" s="20">
        <f>VLOOKUP(B14,RMS!B:D,3,FALSE)</f>
        <v>1230356.9762341899</v>
      </c>
      <c r="J14" s="21">
        <f>VLOOKUP(B14,RMS!B:E,4,FALSE)</f>
        <v>1027210.2318359</v>
      </c>
      <c r="K14" s="22">
        <f t="shared" si="1"/>
        <v>-0.14753418997861445</v>
      </c>
      <c r="L14" s="22">
        <f t="shared" si="2"/>
        <v>-1.313590002246201E-2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VLOOKUP(C15,RA!B18:D46,3,0)</f>
        <v>479997.07819999999</v>
      </c>
      <c r="F15" s="25">
        <f>VLOOKUP(C15,RA!B19:I50,8,0)</f>
        <v>51852.758199999997</v>
      </c>
      <c r="G15" s="16">
        <f t="shared" si="0"/>
        <v>428144.32</v>
      </c>
      <c r="H15" s="27">
        <f>RA!J19</f>
        <v>10.8027237154128</v>
      </c>
      <c r="I15" s="20">
        <f>VLOOKUP(B15,RMS!B:D,3,FALSE)</f>
        <v>479996.98994444398</v>
      </c>
      <c r="J15" s="21">
        <f>VLOOKUP(B15,RMS!B:E,4,FALSE)</f>
        <v>428144.31821965799</v>
      </c>
      <c r="K15" s="22">
        <f t="shared" si="1"/>
        <v>8.8255556009244174E-2</v>
      </c>
      <c r="L15" s="22">
        <f t="shared" si="2"/>
        <v>1.7803420196287334E-3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VLOOKUP(C16,RA!B20:D47,3,0)</f>
        <v>928640.47600000002</v>
      </c>
      <c r="F16" s="25">
        <f>VLOOKUP(C16,RA!B20:I51,8,0)</f>
        <v>83684.426399999997</v>
      </c>
      <c r="G16" s="16">
        <f t="shared" si="0"/>
        <v>844956.04960000003</v>
      </c>
      <c r="H16" s="27">
        <f>RA!J20</f>
        <v>9.0114989129549894</v>
      </c>
      <c r="I16" s="20">
        <f>VLOOKUP(B16,RMS!B:D,3,FALSE)</f>
        <v>928640.49399999995</v>
      </c>
      <c r="J16" s="21">
        <f>VLOOKUP(B16,RMS!B:E,4,FALSE)</f>
        <v>844956.04960000003</v>
      </c>
      <c r="K16" s="22">
        <f t="shared" si="1"/>
        <v>-1.7999999923631549E-2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VLOOKUP(C17,RA!B20:D48,3,0)</f>
        <v>305290.66830000002</v>
      </c>
      <c r="F17" s="25">
        <f>VLOOKUP(C17,RA!B21:I52,8,0)</f>
        <v>43369.313399999999</v>
      </c>
      <c r="G17" s="16">
        <f t="shared" si="0"/>
        <v>261921.35490000003</v>
      </c>
      <c r="H17" s="27">
        <f>RA!J21</f>
        <v>14.2059086317641</v>
      </c>
      <c r="I17" s="20">
        <f>VLOOKUP(B17,RMS!B:D,3,FALSE)</f>
        <v>305290.33260000002</v>
      </c>
      <c r="J17" s="21">
        <f>VLOOKUP(B17,RMS!B:E,4,FALSE)</f>
        <v>261921.35490000001</v>
      </c>
      <c r="K17" s="22">
        <f t="shared" si="1"/>
        <v>0.33569999999599531</v>
      </c>
      <c r="L17" s="22">
        <f t="shared" si="2"/>
        <v>0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VLOOKUP(C18,RA!B22:D49,3,0)</f>
        <v>891861.11560000002</v>
      </c>
      <c r="F18" s="25">
        <f>VLOOKUP(C18,RA!B22:I53,8,0)</f>
        <v>114965.45110000001</v>
      </c>
      <c r="G18" s="16">
        <f t="shared" si="0"/>
        <v>776895.66449999996</v>
      </c>
      <c r="H18" s="27">
        <f>RA!J22</f>
        <v>12.890510539038001</v>
      </c>
      <c r="I18" s="20">
        <f>VLOOKUP(B18,RMS!B:D,3,FALSE)</f>
        <v>891862.34030000004</v>
      </c>
      <c r="J18" s="21">
        <f>VLOOKUP(B18,RMS!B:E,4,FALSE)</f>
        <v>776895.66529999999</v>
      </c>
      <c r="K18" s="22">
        <f t="shared" si="1"/>
        <v>-1.2247000000206754</v>
      </c>
      <c r="L18" s="22">
        <f t="shared" si="2"/>
        <v>-8.0000003799796104E-4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VLOOKUP(C19,RA!B22:D50,3,0)</f>
        <v>2434384.4105000002</v>
      </c>
      <c r="F19" s="25">
        <f>VLOOKUP(C19,RA!B23:I54,8,0)</f>
        <v>316667.76459999999</v>
      </c>
      <c r="G19" s="16">
        <f t="shared" si="0"/>
        <v>2117716.6459000004</v>
      </c>
      <c r="H19" s="27">
        <f>RA!J23</f>
        <v>13.0081248973723</v>
      </c>
      <c r="I19" s="20">
        <f>VLOOKUP(B19,RMS!B:D,3,FALSE)</f>
        <v>2434386.2829273501</v>
      </c>
      <c r="J19" s="21">
        <f>VLOOKUP(B19,RMS!B:E,4,FALSE)</f>
        <v>2117716.67296068</v>
      </c>
      <c r="K19" s="22">
        <f t="shared" si="1"/>
        <v>-1.87242734991014</v>
      </c>
      <c r="L19" s="22">
        <f t="shared" si="2"/>
        <v>-2.7060679625719786E-2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VLOOKUP(C20,RA!B24:D51,3,0)</f>
        <v>225714.62289999999</v>
      </c>
      <c r="F20" s="25">
        <f>VLOOKUP(C20,RA!B24:I55,8,0)</f>
        <v>32943.459699999999</v>
      </c>
      <c r="G20" s="16">
        <f t="shared" si="0"/>
        <v>192771.16319999998</v>
      </c>
      <c r="H20" s="27">
        <f>RA!J24</f>
        <v>14.5951818613875</v>
      </c>
      <c r="I20" s="20">
        <f>VLOOKUP(B20,RMS!B:D,3,FALSE)</f>
        <v>225714.64807562201</v>
      </c>
      <c r="J20" s="21">
        <f>VLOOKUP(B20,RMS!B:E,4,FALSE)</f>
        <v>192771.14645477899</v>
      </c>
      <c r="K20" s="22">
        <f t="shared" si="1"/>
        <v>-2.5175622024107724E-2</v>
      </c>
      <c r="L20" s="22">
        <f t="shared" si="2"/>
        <v>1.6745220986194909E-2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VLOOKUP(C21,RA!B24:D52,3,0)</f>
        <v>260959.67939999999</v>
      </c>
      <c r="F21" s="25">
        <f>VLOOKUP(C21,RA!B25:I56,8,0)</f>
        <v>19880.072499999998</v>
      </c>
      <c r="G21" s="16">
        <f t="shared" si="0"/>
        <v>241079.60689999998</v>
      </c>
      <c r="H21" s="27">
        <f>RA!J25</f>
        <v>7.61806289220939</v>
      </c>
      <c r="I21" s="20">
        <f>VLOOKUP(B21,RMS!B:D,3,FALSE)</f>
        <v>260959.67333902899</v>
      </c>
      <c r="J21" s="21">
        <f>VLOOKUP(B21,RMS!B:E,4,FALSE)</f>
        <v>241079.611738145</v>
      </c>
      <c r="K21" s="22">
        <f t="shared" si="1"/>
        <v>6.0609710053540766E-3</v>
      </c>
      <c r="L21" s="22">
        <f t="shared" si="2"/>
        <v>-4.838145017856732E-3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VLOOKUP(C22,RA!B26:D53,3,0)</f>
        <v>522529.99790000002</v>
      </c>
      <c r="F22" s="25">
        <f>VLOOKUP(C22,RA!B26:I57,8,0)</f>
        <v>100225.90760000001</v>
      </c>
      <c r="G22" s="16">
        <f t="shared" si="0"/>
        <v>422304.09030000004</v>
      </c>
      <c r="H22" s="27">
        <f>RA!J26</f>
        <v>19.180890667100201</v>
      </c>
      <c r="I22" s="20">
        <f>VLOOKUP(B22,RMS!B:D,3,FALSE)</f>
        <v>522529.91753040598</v>
      </c>
      <c r="J22" s="21">
        <f>VLOOKUP(B22,RMS!B:E,4,FALSE)</f>
        <v>422304.07329700701</v>
      </c>
      <c r="K22" s="22">
        <f t="shared" si="1"/>
        <v>8.0369594041258097E-2</v>
      </c>
      <c r="L22" s="22">
        <f t="shared" si="2"/>
        <v>1.700299303047359E-2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VLOOKUP(C23,RA!B26:D54,3,0)</f>
        <v>201302.2144</v>
      </c>
      <c r="F23" s="25">
        <f>VLOOKUP(C23,RA!B27:I58,8,0)</f>
        <v>55646.923300000002</v>
      </c>
      <c r="G23" s="16">
        <f t="shared" si="0"/>
        <v>145655.2911</v>
      </c>
      <c r="H23" s="27">
        <f>RA!J27</f>
        <v>27.643473006921901</v>
      </c>
      <c r="I23" s="20">
        <f>VLOOKUP(B23,RMS!B:D,3,FALSE)</f>
        <v>201302.05768409299</v>
      </c>
      <c r="J23" s="21">
        <f>VLOOKUP(B23,RMS!B:E,4,FALSE)</f>
        <v>145655.29348495399</v>
      </c>
      <c r="K23" s="22">
        <f t="shared" si="1"/>
        <v>0.15671590701094829</v>
      </c>
      <c r="L23" s="22">
        <f t="shared" si="2"/>
        <v>-2.3849539866205305E-3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VLOOKUP(C24,RA!B28:D55,3,0)</f>
        <v>944730.06839999999</v>
      </c>
      <c r="F24" s="25">
        <f>VLOOKUP(C24,RA!B28:I59,8,0)</f>
        <v>49792.224699999999</v>
      </c>
      <c r="G24" s="16">
        <f t="shared" si="0"/>
        <v>894937.84369999997</v>
      </c>
      <c r="H24" s="27">
        <f>RA!J28</f>
        <v>5.2705239692781598</v>
      </c>
      <c r="I24" s="20">
        <f>VLOOKUP(B24,RMS!B:D,3,FALSE)</f>
        <v>944730.06878230104</v>
      </c>
      <c r="J24" s="21">
        <f>VLOOKUP(B24,RMS!B:E,4,FALSE)</f>
        <v>894937.86269469</v>
      </c>
      <c r="K24" s="22">
        <f t="shared" si="1"/>
        <v>-3.8230104837566614E-4</v>
      </c>
      <c r="L24" s="22">
        <f t="shared" si="2"/>
        <v>-1.899469003546983E-2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VLOOKUP(C25,RA!B28:D56,3,0)</f>
        <v>642500.66229999997</v>
      </c>
      <c r="F25" s="25">
        <f>VLOOKUP(C25,RA!B29:I60,8,0)</f>
        <v>95846.903300000005</v>
      </c>
      <c r="G25" s="16">
        <f t="shared" si="0"/>
        <v>546653.75899999996</v>
      </c>
      <c r="H25" s="27">
        <f>RA!J29</f>
        <v>14.9177905835756</v>
      </c>
      <c r="I25" s="20">
        <f>VLOOKUP(B25,RMS!B:D,3,FALSE)</f>
        <v>642500.66340884997</v>
      </c>
      <c r="J25" s="21">
        <f>VLOOKUP(B25,RMS!B:E,4,FALSE)</f>
        <v>546653.73638251796</v>
      </c>
      <c r="K25" s="22">
        <f t="shared" si="1"/>
        <v>-1.1088500032201409E-3</v>
      </c>
      <c r="L25" s="22">
        <f t="shared" si="2"/>
        <v>2.2617481998167932E-2</v>
      </c>
      <c r="M25" s="32"/>
    </row>
    <row r="26" spans="1:13">
      <c r="A26" s="63"/>
      <c r="B26" s="12">
        <v>37</v>
      </c>
      <c r="C26" s="61" t="s">
        <v>73</v>
      </c>
      <c r="D26" s="61"/>
      <c r="E26" s="15">
        <f>VLOOKUP(C26,RA!B30:D57,3,0)</f>
        <v>726938.55149999994</v>
      </c>
      <c r="F26" s="25">
        <f>VLOOKUP(C26,RA!B30:I61,8,0)</f>
        <v>96297.2114</v>
      </c>
      <c r="G26" s="16">
        <f t="shared" si="0"/>
        <v>630641.34009999991</v>
      </c>
      <c r="H26" s="27">
        <f>RA!J30</f>
        <v>13.246953432486899</v>
      </c>
      <c r="I26" s="20">
        <f>VLOOKUP(B26,RMS!B:D,3,FALSE)</f>
        <v>726938.52332123904</v>
      </c>
      <c r="J26" s="21">
        <f>VLOOKUP(B26,RMS!B:E,4,FALSE)</f>
        <v>630641.38859588106</v>
      </c>
      <c r="K26" s="22">
        <f t="shared" si="1"/>
        <v>2.8178760898299515E-2</v>
      </c>
      <c r="L26" s="22">
        <f t="shared" si="2"/>
        <v>-4.8495881143026054E-2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VLOOKUP(C27,RA!B30:D58,3,0)</f>
        <v>720418.6655</v>
      </c>
      <c r="F27" s="25">
        <f>VLOOKUP(C27,RA!B31:I62,8,0)</f>
        <v>43517.768199999999</v>
      </c>
      <c r="G27" s="16">
        <f t="shared" si="0"/>
        <v>676900.89729999995</v>
      </c>
      <c r="H27" s="27">
        <f>RA!J31</f>
        <v>6.04062197219681</v>
      </c>
      <c r="I27" s="20">
        <f>VLOOKUP(B27,RMS!B:D,3,FALSE)</f>
        <v>720418.55941150396</v>
      </c>
      <c r="J27" s="21">
        <f>VLOOKUP(B27,RMS!B:E,4,FALSE)</f>
        <v>676900.91096902697</v>
      </c>
      <c r="K27" s="22">
        <f t="shared" si="1"/>
        <v>0.10608849604614079</v>
      </c>
      <c r="L27" s="22">
        <f t="shared" si="2"/>
        <v>-1.3669027015566826E-2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VLOOKUP(C28,RA!B32:D59,3,0)</f>
        <v>96120.127099999998</v>
      </c>
      <c r="F28" s="25">
        <f>VLOOKUP(C28,RA!B32:I63,8,0)</f>
        <v>24419.3475</v>
      </c>
      <c r="G28" s="16">
        <f t="shared" si="0"/>
        <v>71700.779599999994</v>
      </c>
      <c r="H28" s="27">
        <f>RA!J32</f>
        <v>25.405030389311701</v>
      </c>
      <c r="I28" s="20">
        <f>VLOOKUP(B28,RMS!B:D,3,FALSE)</f>
        <v>96120.118441252605</v>
      </c>
      <c r="J28" s="21">
        <f>VLOOKUP(B28,RMS!B:E,4,FALSE)</f>
        <v>71700.775000408699</v>
      </c>
      <c r="K28" s="22">
        <f t="shared" si="1"/>
        <v>8.6587473924737424E-3</v>
      </c>
      <c r="L28" s="22">
        <f t="shared" si="2"/>
        <v>4.5995912951184437E-3</v>
      </c>
      <c r="M28" s="32"/>
    </row>
    <row r="29" spans="1:13">
      <c r="A29" s="63"/>
      <c r="B29" s="12">
        <v>40</v>
      </c>
      <c r="C29" s="61" t="s">
        <v>31</v>
      </c>
      <c r="D29" s="6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32</v>
      </c>
      <c r="D30" s="61"/>
      <c r="E30" s="15">
        <f>VLOOKUP(C30,RA!B34:D62,3,0)</f>
        <v>192321.19690000001</v>
      </c>
      <c r="F30" s="25">
        <f>VLOOKUP(C30,RA!B34:I66,8,0)</f>
        <v>13665.425300000001</v>
      </c>
      <c r="G30" s="16">
        <f t="shared" si="0"/>
        <v>178655.77160000001</v>
      </c>
      <c r="H30" s="27">
        <f>RA!J34</f>
        <v>0</v>
      </c>
      <c r="I30" s="20">
        <f>VLOOKUP(B30,RMS!B:D,3,FALSE)</f>
        <v>192321.19639999999</v>
      </c>
      <c r="J30" s="21">
        <f>VLOOKUP(B30,RMS!B:E,4,FALSE)</f>
        <v>178655.7941</v>
      </c>
      <c r="K30" s="22">
        <f t="shared" si="1"/>
        <v>5.0000002374872565E-4</v>
      </c>
      <c r="L30" s="22">
        <f t="shared" si="2"/>
        <v>-2.2499999991850927E-2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VLOOKUP(C31,RA!B35:D63,3,0)</f>
        <v>111418.87</v>
      </c>
      <c r="F31" s="25">
        <f>VLOOKUP(C31,RA!B35:I67,8,0)</f>
        <v>3006.31</v>
      </c>
      <c r="G31" s="16">
        <f t="shared" si="0"/>
        <v>108412.56</v>
      </c>
      <c r="H31" s="27">
        <f>RA!J35</f>
        <v>7.1055221786631897</v>
      </c>
      <c r="I31" s="20">
        <f>VLOOKUP(B31,RMS!B:D,3,FALSE)</f>
        <v>111418.87</v>
      </c>
      <c r="J31" s="21">
        <f>VLOOKUP(B31,RMS!B:E,4,FALSE)</f>
        <v>108412.56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36</v>
      </c>
      <c r="D32" s="61"/>
      <c r="E32" s="15">
        <f>VLOOKUP(C32,RA!B34:D63,3,0)</f>
        <v>122874.37</v>
      </c>
      <c r="F32" s="25">
        <f>VLOOKUP(C32,RA!B34:I67,8,0)</f>
        <v>-11827.42</v>
      </c>
      <c r="G32" s="16">
        <f t="shared" si="0"/>
        <v>134701.79</v>
      </c>
      <c r="H32" s="27">
        <f>RA!J35</f>
        <v>7.1055221786631897</v>
      </c>
      <c r="I32" s="20">
        <f>VLOOKUP(B32,RMS!B:D,3,FALSE)</f>
        <v>122874.37</v>
      </c>
      <c r="J32" s="21">
        <f>VLOOKUP(B32,RMS!B:E,4,FALSE)</f>
        <v>134701.79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37</v>
      </c>
      <c r="D33" s="61"/>
      <c r="E33" s="15">
        <f>VLOOKUP(C33,RA!B34:D64,3,0)</f>
        <v>47035.87</v>
      </c>
      <c r="F33" s="25">
        <f>VLOOKUP(C33,RA!B34:I68,8,0)</f>
        <v>-190.61</v>
      </c>
      <c r="G33" s="16">
        <f t="shared" si="0"/>
        <v>47226.48</v>
      </c>
      <c r="H33" s="27">
        <f>RA!J34</f>
        <v>0</v>
      </c>
      <c r="I33" s="20">
        <f>VLOOKUP(B33,RMS!B:D,3,FALSE)</f>
        <v>47035.87</v>
      </c>
      <c r="J33" s="21">
        <f>VLOOKUP(B33,RMS!B:E,4,FALSE)</f>
        <v>47226.48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38</v>
      </c>
      <c r="D34" s="61"/>
      <c r="E34" s="15">
        <f>VLOOKUP(C34,RA!B35:D65,3,0)</f>
        <v>55239.38</v>
      </c>
      <c r="F34" s="25">
        <f>VLOOKUP(C34,RA!B35:I69,8,0)</f>
        <v>-13476.05</v>
      </c>
      <c r="G34" s="16">
        <f t="shared" si="0"/>
        <v>68715.429999999993</v>
      </c>
      <c r="H34" s="27">
        <f>RA!J35</f>
        <v>7.1055221786631897</v>
      </c>
      <c r="I34" s="20">
        <f>VLOOKUP(B34,RMS!B:D,3,FALSE)</f>
        <v>55239.38</v>
      </c>
      <c r="J34" s="21">
        <f>VLOOKUP(B34,RMS!B:E,4,FALSE)</f>
        <v>68715.429999999993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1" t="s">
        <v>71</v>
      </c>
      <c r="D35" s="61"/>
      <c r="E35" s="15">
        <f>VLOOKUP(C35,RA!B36:D66,3,0)</f>
        <v>81.709999999999994</v>
      </c>
      <c r="F35" s="25">
        <f>VLOOKUP(C35,RA!B36:I70,8,0)</f>
        <v>-4584.96</v>
      </c>
      <c r="G35" s="16">
        <f t="shared" si="0"/>
        <v>4666.67</v>
      </c>
      <c r="H35" s="27">
        <f>RA!J36</f>
        <v>2.6982054296547799</v>
      </c>
      <c r="I35" s="20">
        <f>VLOOKUP(B35,RMS!B:D,3,FALSE)</f>
        <v>81.709999999999994</v>
      </c>
      <c r="J35" s="21">
        <f>VLOOKUP(B35,RMS!B:E,4,FALSE)</f>
        <v>4666.67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33</v>
      </c>
      <c r="D36" s="61"/>
      <c r="E36" s="15">
        <f>VLOOKUP(C36,RA!B8:D66,3,0)</f>
        <v>82576.9228</v>
      </c>
      <c r="F36" s="25">
        <f>VLOOKUP(C36,RA!B8:I70,8,0)</f>
        <v>4774.5717999999997</v>
      </c>
      <c r="G36" s="16">
        <f t="shared" si="0"/>
        <v>77802.350999999995</v>
      </c>
      <c r="H36" s="27">
        <f>RA!J36</f>
        <v>2.6982054296547799</v>
      </c>
      <c r="I36" s="20">
        <f>VLOOKUP(B36,RMS!B:D,3,FALSE)</f>
        <v>82576.923076923107</v>
      </c>
      <c r="J36" s="21">
        <f>VLOOKUP(B36,RMS!B:E,4,FALSE)</f>
        <v>77802.350427350393</v>
      </c>
      <c r="K36" s="22">
        <f t="shared" si="1"/>
        <v>-2.769231068668887E-4</v>
      </c>
      <c r="L36" s="22">
        <f t="shared" si="2"/>
        <v>5.7264960196334869E-4</v>
      </c>
      <c r="M36" s="32"/>
    </row>
    <row r="37" spans="1:13">
      <c r="A37" s="63"/>
      <c r="B37" s="12">
        <v>76</v>
      </c>
      <c r="C37" s="61" t="s">
        <v>34</v>
      </c>
      <c r="D37" s="61"/>
      <c r="E37" s="15">
        <f>VLOOKUP(C37,RA!B8:D67,3,0)</f>
        <v>306590.52490000002</v>
      </c>
      <c r="F37" s="25">
        <f>VLOOKUP(C37,RA!B8:I71,8,0)</f>
        <v>22559.918900000001</v>
      </c>
      <c r="G37" s="16">
        <f t="shared" si="0"/>
        <v>284030.60600000003</v>
      </c>
      <c r="H37" s="27">
        <f>RA!J37</f>
        <v>-9.6256200540438197</v>
      </c>
      <c r="I37" s="20">
        <f>VLOOKUP(B37,RMS!B:D,3,FALSE)</f>
        <v>306590.51577008498</v>
      </c>
      <c r="J37" s="21">
        <f>VLOOKUP(B37,RMS!B:E,4,FALSE)</f>
        <v>284030.60725897399</v>
      </c>
      <c r="K37" s="22">
        <f t="shared" si="1"/>
        <v>9.1299150371924043E-3</v>
      </c>
      <c r="L37" s="22">
        <f t="shared" si="2"/>
        <v>-1.2589739635586739E-3</v>
      </c>
      <c r="M37" s="32"/>
    </row>
    <row r="38" spans="1:13">
      <c r="A38" s="63"/>
      <c r="B38" s="12">
        <v>77</v>
      </c>
      <c r="C38" s="61" t="s">
        <v>39</v>
      </c>
      <c r="D38" s="61"/>
      <c r="E38" s="15">
        <f>VLOOKUP(C38,RA!B9:D68,3,0)</f>
        <v>108517.14</v>
      </c>
      <c r="F38" s="25">
        <f>VLOOKUP(C38,RA!B9:I72,8,0)</f>
        <v>-8036.67</v>
      </c>
      <c r="G38" s="16">
        <f t="shared" si="0"/>
        <v>116553.81</v>
      </c>
      <c r="H38" s="27">
        <f>RA!J38</f>
        <v>-0.40524391278400901</v>
      </c>
      <c r="I38" s="20">
        <f>VLOOKUP(B38,RMS!B:D,3,FALSE)</f>
        <v>108517.14</v>
      </c>
      <c r="J38" s="21">
        <f>VLOOKUP(B38,RMS!B:E,4,FALSE)</f>
        <v>116553.81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40</v>
      </c>
      <c r="D39" s="61"/>
      <c r="E39" s="15">
        <f>VLOOKUP(C39,RA!B10:D69,3,0)</f>
        <v>43323.11</v>
      </c>
      <c r="F39" s="25">
        <f>VLOOKUP(C39,RA!B10:I73,8,0)</f>
        <v>5950.54</v>
      </c>
      <c r="G39" s="16">
        <f t="shared" si="0"/>
        <v>37372.57</v>
      </c>
      <c r="H39" s="27">
        <f>RA!J39</f>
        <v>-24.395730002762502</v>
      </c>
      <c r="I39" s="20">
        <f>VLOOKUP(B39,RMS!B:D,3,FALSE)</f>
        <v>43323.11</v>
      </c>
      <c r="J39" s="21">
        <f>VLOOKUP(B39,RMS!B:E,4,FALSE)</f>
        <v>37372.57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35</v>
      </c>
      <c r="D40" s="61"/>
      <c r="E40" s="15">
        <f>VLOOKUP(C40,RA!B8:D70,3,0)</f>
        <v>17427.5972</v>
      </c>
      <c r="F40" s="25">
        <f>VLOOKUP(C40,RA!B8:I74,8,0)</f>
        <v>2419.2759000000001</v>
      </c>
      <c r="G40" s="16">
        <f t="shared" si="0"/>
        <v>15008.3213</v>
      </c>
      <c r="H40" s="27">
        <f>RA!J40</f>
        <v>-5611.2593317831397</v>
      </c>
      <c r="I40" s="20">
        <f>VLOOKUP(B40,RMS!B:D,3,FALSE)</f>
        <v>17427.597004765099</v>
      </c>
      <c r="J40" s="21">
        <f>VLOOKUP(B40,RMS!B:E,4,FALSE)</f>
        <v>15008.3218515997</v>
      </c>
      <c r="K40" s="22">
        <f t="shared" si="1"/>
        <v>1.9523490118444897E-4</v>
      </c>
      <c r="L40" s="22">
        <f t="shared" si="2"/>
        <v>-5.5159969997475855E-4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14219277.782299999</v>
      </c>
      <c r="E7" s="48">
        <v>15374006.433499999</v>
      </c>
      <c r="F7" s="49">
        <v>92.489084376315603</v>
      </c>
      <c r="G7" s="48">
        <v>24571243.245299999</v>
      </c>
      <c r="H7" s="49">
        <v>-42.130409762558997</v>
      </c>
      <c r="I7" s="48">
        <v>1819658.6095</v>
      </c>
      <c r="J7" s="49">
        <v>12.7971239985556</v>
      </c>
      <c r="K7" s="48">
        <v>2618242.3722000001</v>
      </c>
      <c r="L7" s="49">
        <v>10.655717930352701</v>
      </c>
      <c r="M7" s="49">
        <v>-0.305007577288952</v>
      </c>
      <c r="N7" s="48">
        <v>39408099.810099997</v>
      </c>
      <c r="O7" s="48">
        <v>6643294442.0234003</v>
      </c>
      <c r="P7" s="48">
        <v>826257</v>
      </c>
      <c r="Q7" s="48">
        <v>1263134</v>
      </c>
      <c r="R7" s="49">
        <v>-34.586750099356003</v>
      </c>
      <c r="S7" s="48">
        <v>17.209267555131198</v>
      </c>
      <c r="T7" s="48">
        <v>19.941527999246301</v>
      </c>
      <c r="U7" s="50">
        <v>-15.8766806045764</v>
      </c>
    </row>
    <row r="8" spans="1:23" ht="12" thickBot="1">
      <c r="A8" s="74">
        <v>42310</v>
      </c>
      <c r="B8" s="64" t="s">
        <v>6</v>
      </c>
      <c r="C8" s="65"/>
      <c r="D8" s="51">
        <v>546609.09250000003</v>
      </c>
      <c r="E8" s="51">
        <v>645774.95259999996</v>
      </c>
      <c r="F8" s="52">
        <v>84.643898048268795</v>
      </c>
      <c r="G8" s="51">
        <v>845777.62620000006</v>
      </c>
      <c r="H8" s="52">
        <v>-35.372008484563104</v>
      </c>
      <c r="I8" s="51">
        <v>146746.99179999999</v>
      </c>
      <c r="J8" s="52">
        <v>26.8467893808408</v>
      </c>
      <c r="K8" s="51">
        <v>211409.11550000001</v>
      </c>
      <c r="L8" s="52">
        <v>24.9958273843021</v>
      </c>
      <c r="M8" s="52">
        <v>-0.305862514712617</v>
      </c>
      <c r="N8" s="51">
        <v>1314116.213</v>
      </c>
      <c r="O8" s="51">
        <v>237371595.41940001</v>
      </c>
      <c r="P8" s="51">
        <v>21833</v>
      </c>
      <c r="Q8" s="51">
        <v>31679</v>
      </c>
      <c r="R8" s="52">
        <v>-31.080526531771799</v>
      </c>
      <c r="S8" s="51">
        <v>25.035913181880598</v>
      </c>
      <c r="T8" s="51">
        <v>24.227630938476601</v>
      </c>
      <c r="U8" s="53">
        <v>3.2284911580098798</v>
      </c>
    </row>
    <row r="9" spans="1:23" ht="12" thickBot="1">
      <c r="A9" s="75"/>
      <c r="B9" s="64" t="s">
        <v>7</v>
      </c>
      <c r="C9" s="65"/>
      <c r="D9" s="51">
        <v>59142.933599999997</v>
      </c>
      <c r="E9" s="51">
        <v>70148.296900000001</v>
      </c>
      <c r="F9" s="52">
        <v>84.311289387839693</v>
      </c>
      <c r="G9" s="51">
        <v>152318.19500000001</v>
      </c>
      <c r="H9" s="52">
        <v>-61.171458472180603</v>
      </c>
      <c r="I9" s="51">
        <v>14029.867899999999</v>
      </c>
      <c r="J9" s="52">
        <v>23.721968198073998</v>
      </c>
      <c r="K9" s="51">
        <v>32959.9899</v>
      </c>
      <c r="L9" s="52">
        <v>21.638905253571298</v>
      </c>
      <c r="M9" s="52">
        <v>-0.57433640172322997</v>
      </c>
      <c r="N9" s="51">
        <v>196077.01329999999</v>
      </c>
      <c r="O9" s="51">
        <v>38867869.2016</v>
      </c>
      <c r="P9" s="51">
        <v>3546</v>
      </c>
      <c r="Q9" s="51">
        <v>8007</v>
      </c>
      <c r="R9" s="52">
        <v>-55.713750468340201</v>
      </c>
      <c r="S9" s="51">
        <v>16.6787742808799</v>
      </c>
      <c r="T9" s="51">
        <v>17.1017958910953</v>
      </c>
      <c r="U9" s="53">
        <v>-2.5362871581059201</v>
      </c>
    </row>
    <row r="10" spans="1:23" ht="12" thickBot="1">
      <c r="A10" s="75"/>
      <c r="B10" s="64" t="s">
        <v>8</v>
      </c>
      <c r="C10" s="65"/>
      <c r="D10" s="51">
        <v>83131.102700000003</v>
      </c>
      <c r="E10" s="51">
        <v>95291.086500000005</v>
      </c>
      <c r="F10" s="52">
        <v>87.239117270427997</v>
      </c>
      <c r="G10" s="51">
        <v>181438.62539999999</v>
      </c>
      <c r="H10" s="52">
        <v>-54.1822461911134</v>
      </c>
      <c r="I10" s="51">
        <v>25661.708299999998</v>
      </c>
      <c r="J10" s="52">
        <v>30.868961756235699</v>
      </c>
      <c r="K10" s="51">
        <v>47924.928699999997</v>
      </c>
      <c r="L10" s="52">
        <v>26.413851292328001</v>
      </c>
      <c r="M10" s="52">
        <v>-0.46454363113116098</v>
      </c>
      <c r="N10" s="51">
        <v>263245.92009999999</v>
      </c>
      <c r="O10" s="51">
        <v>59396230.701800004</v>
      </c>
      <c r="P10" s="51">
        <v>74968</v>
      </c>
      <c r="Q10" s="51">
        <v>119614</v>
      </c>
      <c r="R10" s="52">
        <v>-37.325062283679202</v>
      </c>
      <c r="S10" s="51">
        <v>1.1088878281400101</v>
      </c>
      <c r="T10" s="51">
        <v>1.5058004698446701</v>
      </c>
      <c r="U10" s="53">
        <v>-35.793759443678098</v>
      </c>
    </row>
    <row r="11" spans="1:23" ht="12" thickBot="1">
      <c r="A11" s="75"/>
      <c r="B11" s="64" t="s">
        <v>9</v>
      </c>
      <c r="C11" s="65"/>
      <c r="D11" s="51">
        <v>48534.741900000001</v>
      </c>
      <c r="E11" s="51">
        <v>57728.378400000001</v>
      </c>
      <c r="F11" s="52">
        <v>84.074320542494206</v>
      </c>
      <c r="G11" s="51">
        <v>76856.900599999994</v>
      </c>
      <c r="H11" s="52">
        <v>-36.850508515041497</v>
      </c>
      <c r="I11" s="51">
        <v>10921.2732</v>
      </c>
      <c r="J11" s="52">
        <v>22.501970284506701</v>
      </c>
      <c r="K11" s="51">
        <v>18420.311600000001</v>
      </c>
      <c r="L11" s="52">
        <v>23.967023723566601</v>
      </c>
      <c r="M11" s="52">
        <v>-0.40710703286908601</v>
      </c>
      <c r="N11" s="51">
        <v>125559.2711</v>
      </c>
      <c r="O11" s="51">
        <v>19464006.740600001</v>
      </c>
      <c r="P11" s="51">
        <v>2473</v>
      </c>
      <c r="Q11" s="51">
        <v>3789</v>
      </c>
      <c r="R11" s="52">
        <v>-34.732119292689397</v>
      </c>
      <c r="S11" s="51">
        <v>19.625856004852398</v>
      </c>
      <c r="T11" s="51">
        <v>20.328458485088401</v>
      </c>
      <c r="U11" s="53">
        <v>-3.5799838746513699</v>
      </c>
    </row>
    <row r="12" spans="1:23" ht="12" thickBot="1">
      <c r="A12" s="75"/>
      <c r="B12" s="64" t="s">
        <v>10</v>
      </c>
      <c r="C12" s="65"/>
      <c r="D12" s="51">
        <v>261252.85490000001</v>
      </c>
      <c r="E12" s="51">
        <v>278712.78940000001</v>
      </c>
      <c r="F12" s="52">
        <v>93.735510115059</v>
      </c>
      <c r="G12" s="51">
        <v>373346.01819999999</v>
      </c>
      <c r="H12" s="52">
        <v>-30.023934322490099</v>
      </c>
      <c r="I12" s="51">
        <v>43827.3226</v>
      </c>
      <c r="J12" s="52">
        <v>16.7758253270671</v>
      </c>
      <c r="K12" s="51">
        <v>58430.747499999998</v>
      </c>
      <c r="L12" s="52">
        <v>15.650561316204801</v>
      </c>
      <c r="M12" s="52">
        <v>-0.249927059379139</v>
      </c>
      <c r="N12" s="51">
        <v>630863.05729999999</v>
      </c>
      <c r="O12" s="51">
        <v>71678940.607600003</v>
      </c>
      <c r="P12" s="51">
        <v>3055</v>
      </c>
      <c r="Q12" s="51">
        <v>3983</v>
      </c>
      <c r="R12" s="52">
        <v>-23.299020838563901</v>
      </c>
      <c r="S12" s="51">
        <v>85.516482782324104</v>
      </c>
      <c r="T12" s="51">
        <v>92.796937584735105</v>
      </c>
      <c r="U12" s="53">
        <v>-8.5135105719243906</v>
      </c>
    </row>
    <row r="13" spans="1:23" ht="12" thickBot="1">
      <c r="A13" s="75"/>
      <c r="B13" s="64" t="s">
        <v>11</v>
      </c>
      <c r="C13" s="65"/>
      <c r="D13" s="51">
        <v>320689.7867</v>
      </c>
      <c r="E13" s="51">
        <v>398621.17570000002</v>
      </c>
      <c r="F13" s="52">
        <v>80.449761891563298</v>
      </c>
      <c r="G13" s="51">
        <v>589454.01399999997</v>
      </c>
      <c r="H13" s="52">
        <v>-45.595452896517202</v>
      </c>
      <c r="I13" s="51">
        <v>84479.275399999999</v>
      </c>
      <c r="J13" s="52">
        <v>26.3429890516061</v>
      </c>
      <c r="K13" s="51">
        <v>146189.69620000001</v>
      </c>
      <c r="L13" s="52">
        <v>24.800865330946799</v>
      </c>
      <c r="M13" s="52">
        <v>-0.42212565183509798</v>
      </c>
      <c r="N13" s="51">
        <v>835997.55870000005</v>
      </c>
      <c r="O13" s="51">
        <v>109172302.68179999</v>
      </c>
      <c r="P13" s="51">
        <v>10121</v>
      </c>
      <c r="Q13" s="51">
        <v>15738</v>
      </c>
      <c r="R13" s="52">
        <v>-35.690684966323602</v>
      </c>
      <c r="S13" s="51">
        <v>31.685583114316799</v>
      </c>
      <c r="T13" s="51">
        <v>32.742900749777597</v>
      </c>
      <c r="U13" s="53">
        <v>-3.3369044579239602</v>
      </c>
    </row>
    <row r="14" spans="1:23" ht="12" thickBot="1">
      <c r="A14" s="75"/>
      <c r="B14" s="64" t="s">
        <v>12</v>
      </c>
      <c r="C14" s="65"/>
      <c r="D14" s="51">
        <v>136556.49369999999</v>
      </c>
      <c r="E14" s="51">
        <v>181874.27480000001</v>
      </c>
      <c r="F14" s="52">
        <v>75.082907602059606</v>
      </c>
      <c r="G14" s="51">
        <v>296048.96529999998</v>
      </c>
      <c r="H14" s="52">
        <v>-53.873679794279603</v>
      </c>
      <c r="I14" s="51">
        <v>28070.367600000001</v>
      </c>
      <c r="J14" s="52">
        <v>20.5558643455416</v>
      </c>
      <c r="K14" s="51">
        <v>33172.314100000003</v>
      </c>
      <c r="L14" s="52">
        <v>11.2050093018852</v>
      </c>
      <c r="M14" s="52">
        <v>-0.153801344236036</v>
      </c>
      <c r="N14" s="51">
        <v>343879.87689999997</v>
      </c>
      <c r="O14" s="51">
        <v>55680064.698799998</v>
      </c>
      <c r="P14" s="51">
        <v>2362</v>
      </c>
      <c r="Q14" s="51">
        <v>3621</v>
      </c>
      <c r="R14" s="52">
        <v>-34.769400718033701</v>
      </c>
      <c r="S14" s="51">
        <v>57.813926206604599</v>
      </c>
      <c r="T14" s="51">
        <v>57.2558362883182</v>
      </c>
      <c r="U14" s="53">
        <v>0.96532090951931404</v>
      </c>
    </row>
    <row r="15" spans="1:23" ht="12" thickBot="1">
      <c r="A15" s="75"/>
      <c r="B15" s="64" t="s">
        <v>13</v>
      </c>
      <c r="C15" s="65"/>
      <c r="D15" s="51">
        <v>163198.6121</v>
      </c>
      <c r="E15" s="51">
        <v>165714.8291</v>
      </c>
      <c r="F15" s="52">
        <v>98.481598168573299</v>
      </c>
      <c r="G15" s="51">
        <v>278534.91259999998</v>
      </c>
      <c r="H15" s="52">
        <v>-41.408202448801397</v>
      </c>
      <c r="I15" s="51">
        <v>34594.116099999999</v>
      </c>
      <c r="J15" s="52">
        <v>21.1975553314157</v>
      </c>
      <c r="K15" s="51">
        <v>49270.829899999997</v>
      </c>
      <c r="L15" s="52">
        <v>17.689283343362099</v>
      </c>
      <c r="M15" s="52">
        <v>-0.29787835580987398</v>
      </c>
      <c r="N15" s="51">
        <v>432729.47460000002</v>
      </c>
      <c r="O15" s="51">
        <v>42796632.839699998</v>
      </c>
      <c r="P15" s="51">
        <v>4551</v>
      </c>
      <c r="Q15" s="51">
        <v>7335</v>
      </c>
      <c r="R15" s="52">
        <v>-37.9550102249489</v>
      </c>
      <c r="S15" s="51">
        <v>35.859945528455299</v>
      </c>
      <c r="T15" s="51">
        <v>36.745857191547401</v>
      </c>
      <c r="U15" s="53">
        <v>-2.4704768789710299</v>
      </c>
    </row>
    <row r="16" spans="1:23" ht="12" thickBot="1">
      <c r="A16" s="75"/>
      <c r="B16" s="64" t="s">
        <v>14</v>
      </c>
      <c r="C16" s="65"/>
      <c r="D16" s="51">
        <v>562150.30059999996</v>
      </c>
      <c r="E16" s="51">
        <v>635022.84400000004</v>
      </c>
      <c r="F16" s="52">
        <v>88.524421745054596</v>
      </c>
      <c r="G16" s="51">
        <v>1158015.6544999999</v>
      </c>
      <c r="H16" s="52">
        <v>-51.455725281820897</v>
      </c>
      <c r="I16" s="51">
        <v>41057.868000000002</v>
      </c>
      <c r="J16" s="52">
        <v>7.3037171653519897</v>
      </c>
      <c r="K16" s="51">
        <v>83427.439100000003</v>
      </c>
      <c r="L16" s="52">
        <v>7.2043446714907997</v>
      </c>
      <c r="M16" s="52">
        <v>-0.50786134102970404</v>
      </c>
      <c r="N16" s="51">
        <v>1663109.9343999999</v>
      </c>
      <c r="O16" s="51">
        <v>333829574.2748</v>
      </c>
      <c r="P16" s="51">
        <v>29423</v>
      </c>
      <c r="Q16" s="51">
        <v>54332</v>
      </c>
      <c r="R16" s="52">
        <v>-45.845910329087801</v>
      </c>
      <c r="S16" s="51">
        <v>19.105811800292301</v>
      </c>
      <c r="T16" s="51">
        <v>20.263558010012499</v>
      </c>
      <c r="U16" s="53">
        <v>-6.0596546319089901</v>
      </c>
    </row>
    <row r="17" spans="1:21" ht="12" thickBot="1">
      <c r="A17" s="75"/>
      <c r="B17" s="64" t="s">
        <v>15</v>
      </c>
      <c r="C17" s="65"/>
      <c r="D17" s="51">
        <v>338860.00510000001</v>
      </c>
      <c r="E17" s="51">
        <v>415932.4265</v>
      </c>
      <c r="F17" s="52">
        <v>81.469965674820997</v>
      </c>
      <c r="G17" s="51">
        <v>423181.80359999998</v>
      </c>
      <c r="H17" s="52">
        <v>-19.925667356837199</v>
      </c>
      <c r="I17" s="51">
        <v>43753.344799999999</v>
      </c>
      <c r="J17" s="52">
        <v>12.911923549988799</v>
      </c>
      <c r="K17" s="51">
        <v>64716.673000000003</v>
      </c>
      <c r="L17" s="52">
        <v>15.292877068308799</v>
      </c>
      <c r="M17" s="52">
        <v>-0.32392468939186703</v>
      </c>
      <c r="N17" s="51">
        <v>728702.11750000005</v>
      </c>
      <c r="O17" s="51">
        <v>322575885.90289998</v>
      </c>
      <c r="P17" s="51">
        <v>8070</v>
      </c>
      <c r="Q17" s="51">
        <v>10648</v>
      </c>
      <c r="R17" s="52">
        <v>-24.2111194590533</v>
      </c>
      <c r="S17" s="51">
        <v>41.990087372986402</v>
      </c>
      <c r="T17" s="51">
        <v>36.611768632607102</v>
      </c>
      <c r="U17" s="53">
        <v>12.808543817985401</v>
      </c>
    </row>
    <row r="18" spans="1:21" ht="12" thickBot="1">
      <c r="A18" s="75"/>
      <c r="B18" s="64" t="s">
        <v>16</v>
      </c>
      <c r="C18" s="65"/>
      <c r="D18" s="51">
        <v>1230356.8287</v>
      </c>
      <c r="E18" s="51">
        <v>1396039.5355</v>
      </c>
      <c r="F18" s="52">
        <v>88.131947370626605</v>
      </c>
      <c r="G18" s="51">
        <v>2540435.3465</v>
      </c>
      <c r="H18" s="52">
        <v>-51.569055658311399</v>
      </c>
      <c r="I18" s="51">
        <v>203146.61</v>
      </c>
      <c r="J18" s="52">
        <v>16.511194578782899</v>
      </c>
      <c r="K18" s="51">
        <v>408203.06439999997</v>
      </c>
      <c r="L18" s="52">
        <v>16.0682327524055</v>
      </c>
      <c r="M18" s="52">
        <v>-0.50233933128700003</v>
      </c>
      <c r="N18" s="51">
        <v>3645245.7064</v>
      </c>
      <c r="O18" s="51">
        <v>687231439.83770001</v>
      </c>
      <c r="P18" s="51">
        <v>61202</v>
      </c>
      <c r="Q18" s="51">
        <v>115048</v>
      </c>
      <c r="R18" s="52">
        <v>-46.8030734997566</v>
      </c>
      <c r="S18" s="51">
        <v>20.103212782261998</v>
      </c>
      <c r="T18" s="51">
        <v>20.990272561887199</v>
      </c>
      <c r="U18" s="53">
        <v>-4.4125274364498104</v>
      </c>
    </row>
    <row r="19" spans="1:21" ht="12" thickBot="1">
      <c r="A19" s="75"/>
      <c r="B19" s="64" t="s">
        <v>17</v>
      </c>
      <c r="C19" s="65"/>
      <c r="D19" s="51">
        <v>479997.07819999999</v>
      </c>
      <c r="E19" s="51">
        <v>621078.51390000002</v>
      </c>
      <c r="F19" s="52">
        <v>77.284444310576205</v>
      </c>
      <c r="G19" s="51">
        <v>942161.29579999996</v>
      </c>
      <c r="H19" s="52">
        <v>-49.053619551158803</v>
      </c>
      <c r="I19" s="51">
        <v>51852.758199999997</v>
      </c>
      <c r="J19" s="52">
        <v>10.8027237154128</v>
      </c>
      <c r="K19" s="51">
        <v>80170.170599999998</v>
      </c>
      <c r="L19" s="52">
        <v>8.5091768211436207</v>
      </c>
      <c r="M19" s="52">
        <v>-0.35321631709238299</v>
      </c>
      <c r="N19" s="51">
        <v>1265955.1379</v>
      </c>
      <c r="O19" s="51">
        <v>214289706.44929999</v>
      </c>
      <c r="P19" s="51">
        <v>11968</v>
      </c>
      <c r="Q19" s="51">
        <v>21727</v>
      </c>
      <c r="R19" s="52">
        <v>-44.916463386569703</v>
      </c>
      <c r="S19" s="51">
        <v>40.106707737299502</v>
      </c>
      <c r="T19" s="51">
        <v>36.174255981037398</v>
      </c>
      <c r="U19" s="53">
        <v>9.8049727292994397</v>
      </c>
    </row>
    <row r="20" spans="1:21" ht="12" thickBot="1">
      <c r="A20" s="75"/>
      <c r="B20" s="64" t="s">
        <v>18</v>
      </c>
      <c r="C20" s="65"/>
      <c r="D20" s="51">
        <v>928640.47600000002</v>
      </c>
      <c r="E20" s="51">
        <v>935225.26599999995</v>
      </c>
      <c r="F20" s="52">
        <v>99.295914017789201</v>
      </c>
      <c r="G20" s="51">
        <v>1381436.048</v>
      </c>
      <c r="H20" s="52">
        <v>-32.7771649404649</v>
      </c>
      <c r="I20" s="51">
        <v>83684.426399999997</v>
      </c>
      <c r="J20" s="52">
        <v>9.0114989129549894</v>
      </c>
      <c r="K20" s="51">
        <v>105968.2326</v>
      </c>
      <c r="L20" s="52">
        <v>7.6708750110739796</v>
      </c>
      <c r="M20" s="52">
        <v>-0.21028760840161501</v>
      </c>
      <c r="N20" s="51">
        <v>2359742.0362999998</v>
      </c>
      <c r="O20" s="51">
        <v>362092645.87110001</v>
      </c>
      <c r="P20" s="51">
        <v>37937</v>
      </c>
      <c r="Q20" s="51">
        <v>55045</v>
      </c>
      <c r="R20" s="52">
        <v>-31.080025433736001</v>
      </c>
      <c r="S20" s="51">
        <v>24.4784900229328</v>
      </c>
      <c r="T20" s="51">
        <v>25.998756659097101</v>
      </c>
      <c r="U20" s="53">
        <v>-6.21062261087219</v>
      </c>
    </row>
    <row r="21" spans="1:21" ht="12" thickBot="1">
      <c r="A21" s="75"/>
      <c r="B21" s="64" t="s">
        <v>19</v>
      </c>
      <c r="C21" s="65"/>
      <c r="D21" s="51">
        <v>305290.66830000002</v>
      </c>
      <c r="E21" s="51">
        <v>333391.8713</v>
      </c>
      <c r="F21" s="52">
        <v>91.571119328607296</v>
      </c>
      <c r="G21" s="51">
        <v>507828.41499999998</v>
      </c>
      <c r="H21" s="52">
        <v>-39.883106324406803</v>
      </c>
      <c r="I21" s="51">
        <v>43369.313399999999</v>
      </c>
      <c r="J21" s="52">
        <v>14.2059086317641</v>
      </c>
      <c r="K21" s="51">
        <v>61268.481699999997</v>
      </c>
      <c r="L21" s="52">
        <v>12.064799820230601</v>
      </c>
      <c r="M21" s="52">
        <v>-0.29214316730815898</v>
      </c>
      <c r="N21" s="51">
        <v>779835.72450000001</v>
      </c>
      <c r="O21" s="51">
        <v>130775062.3698</v>
      </c>
      <c r="P21" s="51">
        <v>26026</v>
      </c>
      <c r="Q21" s="51">
        <v>40863</v>
      </c>
      <c r="R21" s="52">
        <v>-36.309130509262701</v>
      </c>
      <c r="S21" s="51">
        <v>11.730218562207</v>
      </c>
      <c r="T21" s="51">
        <v>11.6130743264078</v>
      </c>
      <c r="U21" s="53">
        <v>0.99865347928549297</v>
      </c>
    </row>
    <row r="22" spans="1:21" ht="12" thickBot="1">
      <c r="A22" s="75"/>
      <c r="B22" s="64" t="s">
        <v>20</v>
      </c>
      <c r="C22" s="65"/>
      <c r="D22" s="51">
        <v>891861.11560000002</v>
      </c>
      <c r="E22" s="51">
        <v>943777.21779999998</v>
      </c>
      <c r="F22" s="52">
        <v>94.499114704101501</v>
      </c>
      <c r="G22" s="51">
        <v>1551394.7494999999</v>
      </c>
      <c r="H22" s="52">
        <v>-42.512302823801697</v>
      </c>
      <c r="I22" s="51">
        <v>114965.45110000001</v>
      </c>
      <c r="J22" s="52">
        <v>12.890510539038001</v>
      </c>
      <c r="K22" s="51">
        <v>138246.1097</v>
      </c>
      <c r="L22" s="52">
        <v>8.9110853149758</v>
      </c>
      <c r="M22" s="52">
        <v>-0.16840009929046099</v>
      </c>
      <c r="N22" s="51">
        <v>2367520.1153000002</v>
      </c>
      <c r="O22" s="51">
        <v>437816329.51899999</v>
      </c>
      <c r="P22" s="51">
        <v>54978</v>
      </c>
      <c r="Q22" s="51">
        <v>88965</v>
      </c>
      <c r="R22" s="52">
        <v>-38.202663968976601</v>
      </c>
      <c r="S22" s="51">
        <v>16.222145505474899</v>
      </c>
      <c r="T22" s="51">
        <v>16.586961161130802</v>
      </c>
      <c r="U22" s="53">
        <v>-2.2488742659393801</v>
      </c>
    </row>
    <row r="23" spans="1:21" ht="12" thickBot="1">
      <c r="A23" s="75"/>
      <c r="B23" s="64" t="s">
        <v>21</v>
      </c>
      <c r="C23" s="65"/>
      <c r="D23" s="51">
        <v>2434384.4105000002</v>
      </c>
      <c r="E23" s="51">
        <v>2699405.4783000001</v>
      </c>
      <c r="F23" s="52">
        <v>90.182243092767905</v>
      </c>
      <c r="G23" s="51">
        <v>4410132.9200999998</v>
      </c>
      <c r="H23" s="52">
        <v>-44.800203200115803</v>
      </c>
      <c r="I23" s="51">
        <v>316667.76459999999</v>
      </c>
      <c r="J23" s="52">
        <v>13.0081248973723</v>
      </c>
      <c r="K23" s="51">
        <v>224698.54430000001</v>
      </c>
      <c r="L23" s="52">
        <v>5.0950515181956204</v>
      </c>
      <c r="M23" s="52">
        <v>0.40930047226834598</v>
      </c>
      <c r="N23" s="51">
        <v>6221883.7478</v>
      </c>
      <c r="O23" s="51">
        <v>962530071.61699998</v>
      </c>
      <c r="P23" s="51">
        <v>78853</v>
      </c>
      <c r="Q23" s="51">
        <v>121881</v>
      </c>
      <c r="R23" s="52">
        <v>-35.303287633019103</v>
      </c>
      <c r="S23" s="51">
        <v>30.872438721418298</v>
      </c>
      <c r="T23" s="51">
        <v>31.075387774140399</v>
      </c>
      <c r="U23" s="53">
        <v>-0.65737940093866198</v>
      </c>
    </row>
    <row r="24" spans="1:21" ht="12" thickBot="1">
      <c r="A24" s="75"/>
      <c r="B24" s="64" t="s">
        <v>22</v>
      </c>
      <c r="C24" s="65"/>
      <c r="D24" s="51">
        <v>225714.62289999999</v>
      </c>
      <c r="E24" s="51">
        <v>248645.97229999999</v>
      </c>
      <c r="F24" s="52">
        <v>90.777510213464296</v>
      </c>
      <c r="G24" s="51">
        <v>363039.78480000002</v>
      </c>
      <c r="H24" s="52">
        <v>-37.826477331032201</v>
      </c>
      <c r="I24" s="51">
        <v>32943.459699999999</v>
      </c>
      <c r="J24" s="52">
        <v>14.5951818613875</v>
      </c>
      <c r="K24" s="51">
        <v>64333.076800000003</v>
      </c>
      <c r="L24" s="52">
        <v>17.720668503437299</v>
      </c>
      <c r="M24" s="52">
        <v>-0.48792345495280298</v>
      </c>
      <c r="N24" s="51">
        <v>574143.8088</v>
      </c>
      <c r="O24" s="51">
        <v>89602570.762700006</v>
      </c>
      <c r="P24" s="51">
        <v>23659</v>
      </c>
      <c r="Q24" s="51">
        <v>35008</v>
      </c>
      <c r="R24" s="52">
        <v>-32.418304387568597</v>
      </c>
      <c r="S24" s="51">
        <v>9.5403281161503006</v>
      </c>
      <c r="T24" s="51">
        <v>9.9528446612202899</v>
      </c>
      <c r="U24" s="53">
        <v>-4.3239240836136696</v>
      </c>
    </row>
    <row r="25" spans="1:21" ht="12" thickBot="1">
      <c r="A25" s="75"/>
      <c r="B25" s="64" t="s">
        <v>23</v>
      </c>
      <c r="C25" s="65"/>
      <c r="D25" s="51">
        <v>260959.67939999999</v>
      </c>
      <c r="E25" s="51">
        <v>316831.7892</v>
      </c>
      <c r="F25" s="52">
        <v>82.365371246023997</v>
      </c>
      <c r="G25" s="51">
        <v>423243.54800000001</v>
      </c>
      <c r="H25" s="52">
        <v>-38.342904308136099</v>
      </c>
      <c r="I25" s="51">
        <v>19880.072499999998</v>
      </c>
      <c r="J25" s="52">
        <v>7.61806289220939</v>
      </c>
      <c r="K25" s="51">
        <v>43755.786200000002</v>
      </c>
      <c r="L25" s="52">
        <v>10.338205131954</v>
      </c>
      <c r="M25" s="52">
        <v>-0.54565843225552702</v>
      </c>
      <c r="N25" s="51">
        <v>713735.48149999999</v>
      </c>
      <c r="O25" s="51">
        <v>99106922.094899997</v>
      </c>
      <c r="P25" s="51">
        <v>18354</v>
      </c>
      <c r="Q25" s="51">
        <v>29504</v>
      </c>
      <c r="R25" s="52">
        <v>-37.791485900216898</v>
      </c>
      <c r="S25" s="51">
        <v>14.2181366132723</v>
      </c>
      <c r="T25" s="51">
        <v>15.3462514269252</v>
      </c>
      <c r="U25" s="53">
        <v>-7.9343365754397199</v>
      </c>
    </row>
    <row r="26" spans="1:21" ht="12" thickBot="1">
      <c r="A26" s="75"/>
      <c r="B26" s="64" t="s">
        <v>24</v>
      </c>
      <c r="C26" s="65"/>
      <c r="D26" s="51">
        <v>522529.99790000002</v>
      </c>
      <c r="E26" s="51">
        <v>515737.62939999998</v>
      </c>
      <c r="F26" s="52">
        <v>101.317020149936</v>
      </c>
      <c r="G26" s="51">
        <v>690955.39069999999</v>
      </c>
      <c r="H26" s="52">
        <v>-24.375725997212399</v>
      </c>
      <c r="I26" s="51">
        <v>100225.90760000001</v>
      </c>
      <c r="J26" s="52">
        <v>19.180890667100201</v>
      </c>
      <c r="K26" s="51">
        <v>166080.2132</v>
      </c>
      <c r="L26" s="52">
        <v>24.036314852648601</v>
      </c>
      <c r="M26" s="52">
        <v>-0.39652108057385399</v>
      </c>
      <c r="N26" s="51">
        <v>1283352.9934</v>
      </c>
      <c r="O26" s="51">
        <v>201180461.0819</v>
      </c>
      <c r="P26" s="51">
        <v>40598</v>
      </c>
      <c r="Q26" s="51">
        <v>58578</v>
      </c>
      <c r="R26" s="52">
        <v>-30.694117245382198</v>
      </c>
      <c r="S26" s="51">
        <v>12.8708310236957</v>
      </c>
      <c r="T26" s="51">
        <v>12.988203685684001</v>
      </c>
      <c r="U26" s="53">
        <v>-0.911927611917277</v>
      </c>
    </row>
    <row r="27" spans="1:21" ht="12" thickBot="1">
      <c r="A27" s="75"/>
      <c r="B27" s="64" t="s">
        <v>25</v>
      </c>
      <c r="C27" s="65"/>
      <c r="D27" s="51">
        <v>201302.2144</v>
      </c>
      <c r="E27" s="51">
        <v>248346.37539999999</v>
      </c>
      <c r="F27" s="52">
        <v>81.057037404219002</v>
      </c>
      <c r="G27" s="51">
        <v>382704.0442</v>
      </c>
      <c r="H27" s="52">
        <v>-47.400029487328801</v>
      </c>
      <c r="I27" s="51">
        <v>55646.923300000002</v>
      </c>
      <c r="J27" s="52">
        <v>27.643473006921901</v>
      </c>
      <c r="K27" s="51">
        <v>107529.5873</v>
      </c>
      <c r="L27" s="52">
        <v>28.0973219200697</v>
      </c>
      <c r="M27" s="52">
        <v>-0.482496634672753</v>
      </c>
      <c r="N27" s="51">
        <v>534877.08889999997</v>
      </c>
      <c r="O27" s="51">
        <v>81377419.750400007</v>
      </c>
      <c r="P27" s="51">
        <v>27396</v>
      </c>
      <c r="Q27" s="51">
        <v>43372</v>
      </c>
      <c r="R27" s="52">
        <v>-36.834824310615197</v>
      </c>
      <c r="S27" s="51">
        <v>7.34786882756607</v>
      </c>
      <c r="T27" s="51">
        <v>7.6910189638476396</v>
      </c>
      <c r="U27" s="53">
        <v>-4.6700634474342104</v>
      </c>
    </row>
    <row r="28" spans="1:21" ht="12" thickBot="1">
      <c r="A28" s="75"/>
      <c r="B28" s="64" t="s">
        <v>26</v>
      </c>
      <c r="C28" s="65"/>
      <c r="D28" s="51">
        <v>944730.06839999999</v>
      </c>
      <c r="E28" s="51">
        <v>1037395.3747</v>
      </c>
      <c r="F28" s="52">
        <v>91.067503426377101</v>
      </c>
      <c r="G28" s="51">
        <v>1342609.4632999999</v>
      </c>
      <c r="H28" s="52">
        <v>-29.634782546672401</v>
      </c>
      <c r="I28" s="51">
        <v>49792.224699999999</v>
      </c>
      <c r="J28" s="52">
        <v>5.2705239692781598</v>
      </c>
      <c r="K28" s="51">
        <v>82777.428400000004</v>
      </c>
      <c r="L28" s="52">
        <v>6.1654137455981699</v>
      </c>
      <c r="M28" s="52">
        <v>-0.39848065272827499</v>
      </c>
      <c r="N28" s="51">
        <v>2314871.9624000001</v>
      </c>
      <c r="O28" s="51">
        <v>296326480.55800003</v>
      </c>
      <c r="P28" s="51">
        <v>42471</v>
      </c>
      <c r="Q28" s="51">
        <v>57121</v>
      </c>
      <c r="R28" s="52">
        <v>-25.647310096111799</v>
      </c>
      <c r="S28" s="51">
        <v>22.244121127357499</v>
      </c>
      <c r="T28" s="51">
        <v>23.986658041700998</v>
      </c>
      <c r="U28" s="53">
        <v>-7.8336963927082497</v>
      </c>
    </row>
    <row r="29" spans="1:21" ht="12" thickBot="1">
      <c r="A29" s="75"/>
      <c r="B29" s="64" t="s">
        <v>27</v>
      </c>
      <c r="C29" s="65"/>
      <c r="D29" s="51">
        <v>642500.66229999997</v>
      </c>
      <c r="E29" s="51">
        <v>644078.73019999999</v>
      </c>
      <c r="F29" s="52">
        <v>99.754988353751401</v>
      </c>
      <c r="G29" s="51">
        <v>819680.70909999998</v>
      </c>
      <c r="H29" s="52">
        <v>-21.6157394986813</v>
      </c>
      <c r="I29" s="51">
        <v>95846.903300000005</v>
      </c>
      <c r="J29" s="52">
        <v>14.9177905835756</v>
      </c>
      <c r="K29" s="51">
        <v>139284.80059999999</v>
      </c>
      <c r="L29" s="52">
        <v>16.992567844244299</v>
      </c>
      <c r="M29" s="52">
        <v>-0.311863872532262</v>
      </c>
      <c r="N29" s="51">
        <v>1437110.4305</v>
      </c>
      <c r="O29" s="51">
        <v>214183886.30899999</v>
      </c>
      <c r="P29" s="51">
        <v>108878</v>
      </c>
      <c r="Q29" s="51">
        <v>129221</v>
      </c>
      <c r="R29" s="52">
        <v>-15.742797223361499</v>
      </c>
      <c r="S29" s="51">
        <v>5.90110639706828</v>
      </c>
      <c r="T29" s="51">
        <v>6.1492309160275802</v>
      </c>
      <c r="U29" s="53">
        <v>-4.2047118330652804</v>
      </c>
    </row>
    <row r="30" spans="1:21" ht="12" thickBot="1">
      <c r="A30" s="75"/>
      <c r="B30" s="64" t="s">
        <v>28</v>
      </c>
      <c r="C30" s="65"/>
      <c r="D30" s="51">
        <v>726938.55149999994</v>
      </c>
      <c r="E30" s="51">
        <v>875388.10679999995</v>
      </c>
      <c r="F30" s="52">
        <v>83.041858331539302</v>
      </c>
      <c r="G30" s="51">
        <v>1210814.7386</v>
      </c>
      <c r="H30" s="52">
        <v>-39.962859029902503</v>
      </c>
      <c r="I30" s="51">
        <v>96297.2114</v>
      </c>
      <c r="J30" s="52">
        <v>13.246953432486899</v>
      </c>
      <c r="K30" s="51">
        <v>166442.7432</v>
      </c>
      <c r="L30" s="52">
        <v>13.746342680999099</v>
      </c>
      <c r="M30" s="52">
        <v>-0.42143941184454098</v>
      </c>
      <c r="N30" s="51">
        <v>1911549.8733999999</v>
      </c>
      <c r="O30" s="51">
        <v>382956033.19910002</v>
      </c>
      <c r="P30" s="51">
        <v>66299</v>
      </c>
      <c r="Q30" s="51">
        <v>100215</v>
      </c>
      <c r="R30" s="52">
        <v>-33.843237040363199</v>
      </c>
      <c r="S30" s="51">
        <v>10.964547753359801</v>
      </c>
      <c r="T30" s="51">
        <v>11.820698716759001</v>
      </c>
      <c r="U30" s="53">
        <v>-7.8083563741773503</v>
      </c>
    </row>
    <row r="31" spans="1:21" ht="12" thickBot="1">
      <c r="A31" s="75"/>
      <c r="B31" s="64" t="s">
        <v>29</v>
      </c>
      <c r="C31" s="65"/>
      <c r="D31" s="51">
        <v>720418.6655</v>
      </c>
      <c r="E31" s="51">
        <v>951361.00040000002</v>
      </c>
      <c r="F31" s="52">
        <v>75.725057596127996</v>
      </c>
      <c r="G31" s="51">
        <v>1378505.5285</v>
      </c>
      <c r="H31" s="52">
        <v>-47.739152973589299</v>
      </c>
      <c r="I31" s="51">
        <v>43517.768199999999</v>
      </c>
      <c r="J31" s="52">
        <v>6.04062197219681</v>
      </c>
      <c r="K31" s="51">
        <v>13848.9053</v>
      </c>
      <c r="L31" s="52">
        <v>1.0046318287217499</v>
      </c>
      <c r="M31" s="52">
        <v>2.1423254948533699</v>
      </c>
      <c r="N31" s="51">
        <v>2042876.7385</v>
      </c>
      <c r="O31" s="51">
        <v>367300283.36089998</v>
      </c>
      <c r="P31" s="51">
        <v>28839</v>
      </c>
      <c r="Q31" s="51">
        <v>53006</v>
      </c>
      <c r="R31" s="52">
        <v>-45.592951741312298</v>
      </c>
      <c r="S31" s="51">
        <v>24.980708953153702</v>
      </c>
      <c r="T31" s="51">
        <v>24.949214673810499</v>
      </c>
      <c r="U31" s="53">
        <v>0.12607440166036901</v>
      </c>
    </row>
    <row r="32" spans="1:21" ht="12" thickBot="1">
      <c r="A32" s="75"/>
      <c r="B32" s="64" t="s">
        <v>30</v>
      </c>
      <c r="C32" s="65"/>
      <c r="D32" s="51">
        <v>96120.127099999998</v>
      </c>
      <c r="E32" s="51">
        <v>116356.5836</v>
      </c>
      <c r="F32" s="52">
        <v>82.608241086239701</v>
      </c>
      <c r="G32" s="51">
        <v>172240.5001</v>
      </c>
      <c r="H32" s="52">
        <v>-44.194235940911597</v>
      </c>
      <c r="I32" s="51">
        <v>24419.3475</v>
      </c>
      <c r="J32" s="52">
        <v>25.405030389311701</v>
      </c>
      <c r="K32" s="51">
        <v>47111.031799999997</v>
      </c>
      <c r="L32" s="52">
        <v>27.351889812586499</v>
      </c>
      <c r="M32" s="52">
        <v>-0.48166392101817601</v>
      </c>
      <c r="N32" s="51">
        <v>228930.40109999999</v>
      </c>
      <c r="O32" s="51">
        <v>38480914.3763</v>
      </c>
      <c r="P32" s="51">
        <v>22202</v>
      </c>
      <c r="Q32" s="51">
        <v>26546</v>
      </c>
      <c r="R32" s="52">
        <v>-16.3640473140963</v>
      </c>
      <c r="S32" s="51">
        <v>4.3293454238356901</v>
      </c>
      <c r="T32" s="51">
        <v>5.0030239584118101</v>
      </c>
      <c r="U32" s="53">
        <v>-15.5607480721476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6.3716999999999997</v>
      </c>
      <c r="O33" s="51">
        <v>279.99040000000002</v>
      </c>
      <c r="P33" s="54"/>
      <c r="Q33" s="51">
        <v>1</v>
      </c>
      <c r="R33" s="54"/>
      <c r="S33" s="54"/>
      <c r="T33" s="51">
        <v>6.3716999999999997</v>
      </c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192321.19690000001</v>
      </c>
      <c r="E35" s="51">
        <v>165619.8584</v>
      </c>
      <c r="F35" s="52">
        <v>116.122063355176</v>
      </c>
      <c r="G35" s="51">
        <v>275930.71240000002</v>
      </c>
      <c r="H35" s="52">
        <v>-30.300909519197099</v>
      </c>
      <c r="I35" s="51">
        <v>13665.425300000001</v>
      </c>
      <c r="J35" s="52">
        <v>7.1055221786631897</v>
      </c>
      <c r="K35" s="51">
        <v>27140.265899999999</v>
      </c>
      <c r="L35" s="52">
        <v>9.8358988979292796</v>
      </c>
      <c r="M35" s="52">
        <v>-0.49648889401632601</v>
      </c>
      <c r="N35" s="51">
        <v>523931.33679999999</v>
      </c>
      <c r="O35" s="51">
        <v>59297236.880599998</v>
      </c>
      <c r="P35" s="51">
        <v>13956</v>
      </c>
      <c r="Q35" s="51">
        <v>23980</v>
      </c>
      <c r="R35" s="52">
        <v>-41.801501251042502</v>
      </c>
      <c r="S35" s="51">
        <v>13.7805386142161</v>
      </c>
      <c r="T35" s="51">
        <v>13.8286130066722</v>
      </c>
      <c r="U35" s="53">
        <v>-0.34885713687944497</v>
      </c>
    </row>
    <row r="36" spans="1:21" ht="12" customHeight="1" thickBot="1">
      <c r="A36" s="75"/>
      <c r="B36" s="64" t="s">
        <v>69</v>
      </c>
      <c r="C36" s="65"/>
      <c r="D36" s="51">
        <v>111418.87</v>
      </c>
      <c r="E36" s="54"/>
      <c r="F36" s="54"/>
      <c r="G36" s="51">
        <v>11859.83</v>
      </c>
      <c r="H36" s="52">
        <v>839.46430935350702</v>
      </c>
      <c r="I36" s="51">
        <v>3006.31</v>
      </c>
      <c r="J36" s="52">
        <v>2.6982054296547799</v>
      </c>
      <c r="K36" s="51">
        <v>757.95</v>
      </c>
      <c r="L36" s="52">
        <v>6.3909010500150503</v>
      </c>
      <c r="M36" s="52">
        <v>2.96636981331222</v>
      </c>
      <c r="N36" s="51">
        <v>567454.80000000005</v>
      </c>
      <c r="O36" s="51">
        <v>28457465.199999999</v>
      </c>
      <c r="P36" s="51">
        <v>74</v>
      </c>
      <c r="Q36" s="51">
        <v>69</v>
      </c>
      <c r="R36" s="52">
        <v>7.2463768115942102</v>
      </c>
      <c r="S36" s="51">
        <v>1505.6604054054101</v>
      </c>
      <c r="T36" s="51">
        <v>6609.2163768115897</v>
      </c>
      <c r="U36" s="53">
        <v>-338.95797173679699</v>
      </c>
    </row>
    <row r="37" spans="1:21" ht="12" thickBot="1">
      <c r="A37" s="75"/>
      <c r="B37" s="64" t="s">
        <v>36</v>
      </c>
      <c r="C37" s="65"/>
      <c r="D37" s="51">
        <v>122874.37</v>
      </c>
      <c r="E37" s="51">
        <v>45003.523099999999</v>
      </c>
      <c r="F37" s="52">
        <v>273.03277951587802</v>
      </c>
      <c r="G37" s="51">
        <v>276113.8</v>
      </c>
      <c r="H37" s="52">
        <v>-55.498649469892499</v>
      </c>
      <c r="I37" s="51">
        <v>-11827.42</v>
      </c>
      <c r="J37" s="52">
        <v>-9.6256200540438197</v>
      </c>
      <c r="K37" s="51">
        <v>-22005.95</v>
      </c>
      <c r="L37" s="52">
        <v>-7.9698841564601297</v>
      </c>
      <c r="M37" s="52">
        <v>-0.46253535975497501</v>
      </c>
      <c r="N37" s="51">
        <v>854948.03</v>
      </c>
      <c r="O37" s="51">
        <v>148920502.77000001</v>
      </c>
      <c r="P37" s="51">
        <v>59</v>
      </c>
      <c r="Q37" s="51">
        <v>231</v>
      </c>
      <c r="R37" s="52">
        <v>-74.458874458874504</v>
      </c>
      <c r="S37" s="51">
        <v>2082.6164406779699</v>
      </c>
      <c r="T37" s="51">
        <v>3169.1500432900398</v>
      </c>
      <c r="U37" s="53">
        <v>-52.171565603235699</v>
      </c>
    </row>
    <row r="38" spans="1:21" ht="12" thickBot="1">
      <c r="A38" s="75"/>
      <c r="B38" s="64" t="s">
        <v>37</v>
      </c>
      <c r="C38" s="65"/>
      <c r="D38" s="51">
        <v>47035.87</v>
      </c>
      <c r="E38" s="51">
        <v>25003.4611</v>
      </c>
      <c r="F38" s="52">
        <v>188.11743626965301</v>
      </c>
      <c r="G38" s="51">
        <v>139164.96</v>
      </c>
      <c r="H38" s="52">
        <v>-66.201355571115002</v>
      </c>
      <c r="I38" s="51">
        <v>-190.61</v>
      </c>
      <c r="J38" s="52">
        <v>-0.40524391278400901</v>
      </c>
      <c r="K38" s="51">
        <v>-6938.64</v>
      </c>
      <c r="L38" s="52">
        <v>-4.9859102463723604</v>
      </c>
      <c r="M38" s="52">
        <v>-0.97252919880553002</v>
      </c>
      <c r="N38" s="51">
        <v>529294.85</v>
      </c>
      <c r="O38" s="51">
        <v>134041479.86</v>
      </c>
      <c r="P38" s="51">
        <v>23</v>
      </c>
      <c r="Q38" s="51">
        <v>143</v>
      </c>
      <c r="R38" s="52">
        <v>-83.916083916083906</v>
      </c>
      <c r="S38" s="51">
        <v>2045.03782608696</v>
      </c>
      <c r="T38" s="51">
        <v>3372.44041958042</v>
      </c>
      <c r="U38" s="53">
        <v>-64.908461670528595</v>
      </c>
    </row>
    <row r="39" spans="1:21" ht="12" thickBot="1">
      <c r="A39" s="75"/>
      <c r="B39" s="64" t="s">
        <v>38</v>
      </c>
      <c r="C39" s="65"/>
      <c r="D39" s="51">
        <v>55239.38</v>
      </c>
      <c r="E39" s="51">
        <v>23454.331900000001</v>
      </c>
      <c r="F39" s="52">
        <v>235.51888084264701</v>
      </c>
      <c r="G39" s="51">
        <v>194441.09</v>
      </c>
      <c r="H39" s="52">
        <v>-71.590685898746997</v>
      </c>
      <c r="I39" s="51">
        <v>-13476.05</v>
      </c>
      <c r="J39" s="52">
        <v>-24.395730002762502</v>
      </c>
      <c r="K39" s="51">
        <v>-23860.78</v>
      </c>
      <c r="L39" s="52">
        <v>-12.271469986102201</v>
      </c>
      <c r="M39" s="52">
        <v>-0.43522173206408199</v>
      </c>
      <c r="N39" s="51">
        <v>540639.5</v>
      </c>
      <c r="O39" s="51">
        <v>100570058.64</v>
      </c>
      <c r="P39" s="51">
        <v>36</v>
      </c>
      <c r="Q39" s="51">
        <v>181</v>
      </c>
      <c r="R39" s="52">
        <v>-80.110497237569106</v>
      </c>
      <c r="S39" s="51">
        <v>1534.4272222222201</v>
      </c>
      <c r="T39" s="51">
        <v>2681.7686187845302</v>
      </c>
      <c r="U39" s="53">
        <v>-74.7732691356114</v>
      </c>
    </row>
    <row r="40" spans="1:21" ht="12" thickBot="1">
      <c r="A40" s="75"/>
      <c r="B40" s="64" t="s">
        <v>72</v>
      </c>
      <c r="C40" s="65"/>
      <c r="D40" s="51">
        <v>81.709999999999994</v>
      </c>
      <c r="E40" s="54"/>
      <c r="F40" s="54"/>
      <c r="G40" s="51">
        <v>7.3</v>
      </c>
      <c r="H40" s="52">
        <v>1019.31506849315</v>
      </c>
      <c r="I40" s="51">
        <v>-4584.96</v>
      </c>
      <c r="J40" s="52">
        <v>-5611.2593317831397</v>
      </c>
      <c r="K40" s="51">
        <v>2.57</v>
      </c>
      <c r="L40" s="52">
        <v>35.205479452054803</v>
      </c>
      <c r="M40" s="52">
        <v>-1785.03112840467</v>
      </c>
      <c r="N40" s="51">
        <v>91.71</v>
      </c>
      <c r="O40" s="51">
        <v>4353.3100000000004</v>
      </c>
      <c r="P40" s="51">
        <v>2</v>
      </c>
      <c r="Q40" s="51">
        <v>3</v>
      </c>
      <c r="R40" s="52">
        <v>-33.3333333333333</v>
      </c>
      <c r="S40" s="51">
        <v>40.854999999999997</v>
      </c>
      <c r="T40" s="51">
        <v>3.3333333333333299</v>
      </c>
      <c r="U40" s="53">
        <v>91.841063925264095</v>
      </c>
    </row>
    <row r="41" spans="1:21" ht="12" customHeight="1" thickBot="1">
      <c r="A41" s="75"/>
      <c r="B41" s="64" t="s">
        <v>33</v>
      </c>
      <c r="C41" s="65"/>
      <c r="D41" s="51">
        <v>82576.9228</v>
      </c>
      <c r="E41" s="51">
        <v>63231.363299999997</v>
      </c>
      <c r="F41" s="52">
        <v>130.594879645747</v>
      </c>
      <c r="G41" s="51">
        <v>291633.4191</v>
      </c>
      <c r="H41" s="52">
        <v>-71.684684473117699</v>
      </c>
      <c r="I41" s="51">
        <v>4774.5717999999997</v>
      </c>
      <c r="J41" s="52">
        <v>5.7819686640103303</v>
      </c>
      <c r="K41" s="51">
        <v>18093.354599999999</v>
      </c>
      <c r="L41" s="52">
        <v>6.2041430834083702</v>
      </c>
      <c r="M41" s="52">
        <v>-0.73611461746292195</v>
      </c>
      <c r="N41" s="51">
        <v>287318.8028</v>
      </c>
      <c r="O41" s="51">
        <v>60587957.9287</v>
      </c>
      <c r="P41" s="51">
        <v>159</v>
      </c>
      <c r="Q41" s="51">
        <v>304</v>
      </c>
      <c r="R41" s="52">
        <v>-47.697368421052602</v>
      </c>
      <c r="S41" s="51">
        <v>519.35171572326999</v>
      </c>
      <c r="T41" s="51">
        <v>673.49302631578996</v>
      </c>
      <c r="U41" s="53">
        <v>-29.6795612541408</v>
      </c>
    </row>
    <row r="42" spans="1:21" ht="12" thickBot="1">
      <c r="A42" s="75"/>
      <c r="B42" s="64" t="s">
        <v>34</v>
      </c>
      <c r="C42" s="65"/>
      <c r="D42" s="51">
        <v>306590.52490000002</v>
      </c>
      <c r="E42" s="51">
        <v>199395.9682</v>
      </c>
      <c r="F42" s="52">
        <v>153.759641013644</v>
      </c>
      <c r="G42" s="51">
        <v>510072.41100000002</v>
      </c>
      <c r="H42" s="52">
        <v>-39.892744973419099</v>
      </c>
      <c r="I42" s="51">
        <v>22559.918900000001</v>
      </c>
      <c r="J42" s="52">
        <v>7.3583222793197303</v>
      </c>
      <c r="K42" s="51">
        <v>38345.72</v>
      </c>
      <c r="L42" s="52">
        <v>7.5177012465392901</v>
      </c>
      <c r="M42" s="52">
        <v>-0.411670483694139</v>
      </c>
      <c r="N42" s="51">
        <v>966925.84039999999</v>
      </c>
      <c r="O42" s="51">
        <v>150238021.96799999</v>
      </c>
      <c r="P42" s="51">
        <v>1716</v>
      </c>
      <c r="Q42" s="51">
        <v>2889</v>
      </c>
      <c r="R42" s="52">
        <v>-40.602284527518201</v>
      </c>
      <c r="S42" s="51">
        <v>178.665807051282</v>
      </c>
      <c r="T42" s="51">
        <v>228.56881810314999</v>
      </c>
      <c r="U42" s="53">
        <v>-27.930924151337098</v>
      </c>
    </row>
    <row r="43" spans="1:21" ht="12" thickBot="1">
      <c r="A43" s="75"/>
      <c r="B43" s="64" t="s">
        <v>39</v>
      </c>
      <c r="C43" s="65"/>
      <c r="D43" s="51">
        <v>108517.14</v>
      </c>
      <c r="E43" s="51">
        <v>20225.433799999999</v>
      </c>
      <c r="F43" s="52">
        <v>536.53800987942202</v>
      </c>
      <c r="G43" s="51">
        <v>245120.61</v>
      </c>
      <c r="H43" s="52">
        <v>-55.729083735553701</v>
      </c>
      <c r="I43" s="51">
        <v>-8036.67</v>
      </c>
      <c r="J43" s="52">
        <v>-7.4058991971222197</v>
      </c>
      <c r="K43" s="51">
        <v>-25275.01</v>
      </c>
      <c r="L43" s="52">
        <v>-10.3112545289439</v>
      </c>
      <c r="M43" s="52">
        <v>-0.68203098633788894</v>
      </c>
      <c r="N43" s="51">
        <v>588989.80000000005</v>
      </c>
      <c r="O43" s="51">
        <v>69204121.950000003</v>
      </c>
      <c r="P43" s="51">
        <v>97</v>
      </c>
      <c r="Q43" s="51">
        <v>268</v>
      </c>
      <c r="R43" s="52">
        <v>-63.805970149253703</v>
      </c>
      <c r="S43" s="51">
        <v>1118.73340206186</v>
      </c>
      <c r="T43" s="51">
        <v>1792.80843283582</v>
      </c>
      <c r="U43" s="53">
        <v>-60.253410645612902</v>
      </c>
    </row>
    <row r="44" spans="1:21" ht="12" thickBot="1">
      <c r="A44" s="75"/>
      <c r="B44" s="64" t="s">
        <v>40</v>
      </c>
      <c r="C44" s="65"/>
      <c r="D44" s="51">
        <v>43323.11</v>
      </c>
      <c r="E44" s="51">
        <v>4191.9949999999999</v>
      </c>
      <c r="F44" s="52">
        <v>1033.4723681683799</v>
      </c>
      <c r="G44" s="51">
        <v>80047.91</v>
      </c>
      <c r="H44" s="52">
        <v>-45.8785244986409</v>
      </c>
      <c r="I44" s="51">
        <v>5950.54</v>
      </c>
      <c r="J44" s="52">
        <v>13.7352558484375</v>
      </c>
      <c r="K44" s="51">
        <v>11058.93</v>
      </c>
      <c r="L44" s="52">
        <v>13.815388809027001</v>
      </c>
      <c r="M44" s="52">
        <v>-0.46192443572750702</v>
      </c>
      <c r="N44" s="51">
        <v>293022.38</v>
      </c>
      <c r="O44" s="51">
        <v>27571919.440000001</v>
      </c>
      <c r="P44" s="51">
        <v>48</v>
      </c>
      <c r="Q44" s="51">
        <v>189</v>
      </c>
      <c r="R44" s="52">
        <v>-74.603174603174594</v>
      </c>
      <c r="S44" s="51">
        <v>902.56479166666702</v>
      </c>
      <c r="T44" s="51">
        <v>1321.16015873016</v>
      </c>
      <c r="U44" s="53">
        <v>-46.378428554754301</v>
      </c>
    </row>
    <row r="45" spans="1:21" ht="12" thickBot="1">
      <c r="A45" s="76"/>
      <c r="B45" s="64" t="s">
        <v>35</v>
      </c>
      <c r="C45" s="65"/>
      <c r="D45" s="56">
        <v>17427.5972</v>
      </c>
      <c r="E45" s="57"/>
      <c r="F45" s="57"/>
      <c r="G45" s="56">
        <v>54696.0052</v>
      </c>
      <c r="H45" s="58">
        <v>-68.137349087424795</v>
      </c>
      <c r="I45" s="56">
        <v>2419.2759000000001</v>
      </c>
      <c r="J45" s="58">
        <v>13.881867203127699</v>
      </c>
      <c r="K45" s="56">
        <v>5283.7401</v>
      </c>
      <c r="L45" s="58">
        <v>9.6601937941895599</v>
      </c>
      <c r="M45" s="58">
        <v>-0.542128141389846</v>
      </c>
      <c r="N45" s="56">
        <v>39564.7048</v>
      </c>
      <c r="O45" s="56">
        <v>8317712.8596000001</v>
      </c>
      <c r="P45" s="56">
        <v>25</v>
      </c>
      <c r="Q45" s="56">
        <v>30</v>
      </c>
      <c r="R45" s="58">
        <v>-16.6666666666667</v>
      </c>
      <c r="S45" s="56">
        <v>697.10388799999998</v>
      </c>
      <c r="T45" s="56">
        <v>737.90358666666702</v>
      </c>
      <c r="U45" s="59">
        <v>-5.8527429510860403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9:C19"/>
    <mergeCell ref="B20:C20"/>
    <mergeCell ref="B21:C21"/>
    <mergeCell ref="B22:C22"/>
    <mergeCell ref="B23:C23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3" workbookViewId="0">
      <selection activeCell="E27" sqref="E27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52359</v>
      </c>
      <c r="D2" s="37">
        <v>546609.78313076904</v>
      </c>
      <c r="E2" s="37">
        <v>399862.11542307702</v>
      </c>
      <c r="F2" s="37">
        <v>146747.66770769199</v>
      </c>
      <c r="G2" s="37">
        <v>399862.11542307702</v>
      </c>
      <c r="H2" s="37">
        <v>0.268468791149654</v>
      </c>
    </row>
    <row r="3" spans="1:8">
      <c r="A3" s="37">
        <v>2</v>
      </c>
      <c r="B3" s="37">
        <v>13</v>
      </c>
      <c r="C3" s="37">
        <v>6296</v>
      </c>
      <c r="D3" s="37">
        <v>59142.964289410796</v>
      </c>
      <c r="E3" s="37">
        <v>45113.077020058998</v>
      </c>
      <c r="F3" s="37">
        <v>14029.887269351801</v>
      </c>
      <c r="G3" s="37">
        <v>45113.077020058998</v>
      </c>
      <c r="H3" s="37">
        <v>0.237219886387463</v>
      </c>
    </row>
    <row r="4" spans="1:8">
      <c r="A4" s="37">
        <v>3</v>
      </c>
      <c r="B4" s="37">
        <v>14</v>
      </c>
      <c r="C4" s="37">
        <v>92937</v>
      </c>
      <c r="D4" s="37">
        <v>83133.052883745593</v>
      </c>
      <c r="E4" s="37">
        <v>57469.393904471901</v>
      </c>
      <c r="F4" s="37">
        <v>25663.6589792737</v>
      </c>
      <c r="G4" s="37">
        <v>57469.393904471901</v>
      </c>
      <c r="H4" s="37">
        <v>0.30870584068604001</v>
      </c>
    </row>
    <row r="5" spans="1:8">
      <c r="A5" s="37">
        <v>4</v>
      </c>
      <c r="B5" s="37">
        <v>15</v>
      </c>
      <c r="C5" s="37">
        <v>3118</v>
      </c>
      <c r="D5" s="37">
        <v>48534.771955555603</v>
      </c>
      <c r="E5" s="37">
        <v>37613.468072649601</v>
      </c>
      <c r="F5" s="37">
        <v>10921.303882906001</v>
      </c>
      <c r="G5" s="37">
        <v>37613.468072649601</v>
      </c>
      <c r="H5" s="37">
        <v>0.225020195683764</v>
      </c>
    </row>
    <row r="6" spans="1:8">
      <c r="A6" s="37">
        <v>5</v>
      </c>
      <c r="B6" s="37">
        <v>16</v>
      </c>
      <c r="C6" s="37">
        <v>6809</v>
      </c>
      <c r="D6" s="37">
        <v>261252.91631965799</v>
      </c>
      <c r="E6" s="37">
        <v>217425.536320513</v>
      </c>
      <c r="F6" s="37">
        <v>43827.379999145298</v>
      </c>
      <c r="G6" s="37">
        <v>217425.536320513</v>
      </c>
      <c r="H6" s="37">
        <v>0.167758433538479</v>
      </c>
    </row>
    <row r="7" spans="1:8">
      <c r="A7" s="37">
        <v>6</v>
      </c>
      <c r="B7" s="37">
        <v>17</v>
      </c>
      <c r="C7" s="37">
        <v>20288</v>
      </c>
      <c r="D7" s="37">
        <v>320690.01925384603</v>
      </c>
      <c r="E7" s="37">
        <v>236210.51119059799</v>
      </c>
      <c r="F7" s="37">
        <v>84479.508063247893</v>
      </c>
      <c r="G7" s="37">
        <v>236210.51119059799</v>
      </c>
      <c r="H7" s="37">
        <v>0.26343042499360397</v>
      </c>
    </row>
    <row r="8" spans="1:8">
      <c r="A8" s="37">
        <v>7</v>
      </c>
      <c r="B8" s="37">
        <v>18</v>
      </c>
      <c r="C8" s="37">
        <v>67452</v>
      </c>
      <c r="D8" s="37">
        <v>136556.48543076901</v>
      </c>
      <c r="E8" s="37">
        <v>108486.12782051299</v>
      </c>
      <c r="F8" s="37">
        <v>28070.3576102564</v>
      </c>
      <c r="G8" s="37">
        <v>108486.12782051299</v>
      </c>
      <c r="H8" s="37">
        <v>0.205558582748436</v>
      </c>
    </row>
    <row r="9" spans="1:8">
      <c r="A9" s="37">
        <v>8</v>
      </c>
      <c r="B9" s="37">
        <v>19</v>
      </c>
      <c r="C9" s="37">
        <v>26330</v>
      </c>
      <c r="D9" s="37">
        <v>163198.68651538499</v>
      </c>
      <c r="E9" s="37">
        <v>128604.496340171</v>
      </c>
      <c r="F9" s="37">
        <v>34594.190175213698</v>
      </c>
      <c r="G9" s="37">
        <v>128604.496340171</v>
      </c>
      <c r="H9" s="37">
        <v>0.211975910553376</v>
      </c>
    </row>
    <row r="10" spans="1:8">
      <c r="A10" s="37">
        <v>9</v>
      </c>
      <c r="B10" s="37">
        <v>21</v>
      </c>
      <c r="C10" s="37">
        <v>128495</v>
      </c>
      <c r="D10" s="37">
        <v>562149.94887692295</v>
      </c>
      <c r="E10" s="37">
        <v>521092.43263076898</v>
      </c>
      <c r="F10" s="37">
        <v>41057.516246153798</v>
      </c>
      <c r="G10" s="37">
        <v>521092.43263076898</v>
      </c>
      <c r="H10" s="37">
        <v>7.3036591621469596E-2</v>
      </c>
    </row>
    <row r="11" spans="1:8">
      <c r="A11" s="37">
        <v>10</v>
      </c>
      <c r="B11" s="37">
        <v>22</v>
      </c>
      <c r="C11" s="37">
        <v>18669</v>
      </c>
      <c r="D11" s="37">
        <v>338859.94561794901</v>
      </c>
      <c r="E11" s="37">
        <v>295106.65961367497</v>
      </c>
      <c r="F11" s="37">
        <v>43753.286004273497</v>
      </c>
      <c r="G11" s="37">
        <v>295106.65961367497</v>
      </c>
      <c r="H11" s="37">
        <v>0.12911908465453001</v>
      </c>
    </row>
    <row r="12" spans="1:8">
      <c r="A12" s="37">
        <v>11</v>
      </c>
      <c r="B12" s="37">
        <v>23</v>
      </c>
      <c r="C12" s="37">
        <v>141789.95600000001</v>
      </c>
      <c r="D12" s="37">
        <v>1230356.9762341899</v>
      </c>
      <c r="E12" s="37">
        <v>1027210.2318359</v>
      </c>
      <c r="F12" s="37">
        <v>203146.74439829</v>
      </c>
      <c r="G12" s="37">
        <v>1027210.2318359</v>
      </c>
      <c r="H12" s="37">
        <v>0.165112035224177</v>
      </c>
    </row>
    <row r="13" spans="1:8">
      <c r="A13" s="37">
        <v>12</v>
      </c>
      <c r="B13" s="37">
        <v>24</v>
      </c>
      <c r="C13" s="37">
        <v>21941</v>
      </c>
      <c r="D13" s="37">
        <v>479996.98994444398</v>
      </c>
      <c r="E13" s="37">
        <v>428144.31821965799</v>
      </c>
      <c r="F13" s="37">
        <v>51852.671724786298</v>
      </c>
      <c r="G13" s="37">
        <v>428144.31821965799</v>
      </c>
      <c r="H13" s="37">
        <v>0.10802707685893601</v>
      </c>
    </row>
    <row r="14" spans="1:8">
      <c r="A14" s="37">
        <v>13</v>
      </c>
      <c r="B14" s="37">
        <v>25</v>
      </c>
      <c r="C14" s="37">
        <v>76460</v>
      </c>
      <c r="D14" s="37">
        <v>928640.49399999995</v>
      </c>
      <c r="E14" s="37">
        <v>844956.04960000003</v>
      </c>
      <c r="F14" s="37">
        <v>83684.444399999993</v>
      </c>
      <c r="G14" s="37">
        <v>844956.04960000003</v>
      </c>
      <c r="H14" s="37">
        <v>9.0115006766009101E-2</v>
      </c>
    </row>
    <row r="15" spans="1:8">
      <c r="A15" s="37">
        <v>14</v>
      </c>
      <c r="B15" s="37">
        <v>26</v>
      </c>
      <c r="C15" s="37">
        <v>49668</v>
      </c>
      <c r="D15" s="37">
        <v>305290.33260000002</v>
      </c>
      <c r="E15" s="37">
        <v>261921.35490000001</v>
      </c>
      <c r="F15" s="37">
        <v>43368.977700000003</v>
      </c>
      <c r="G15" s="37">
        <v>261921.35490000001</v>
      </c>
      <c r="H15" s="37">
        <v>0.142058142918083</v>
      </c>
    </row>
    <row r="16" spans="1:8">
      <c r="A16" s="37">
        <v>15</v>
      </c>
      <c r="B16" s="37">
        <v>27</v>
      </c>
      <c r="C16" s="37">
        <v>116850.588</v>
      </c>
      <c r="D16" s="37">
        <v>891862.34030000004</v>
      </c>
      <c r="E16" s="37">
        <v>776895.66529999999</v>
      </c>
      <c r="F16" s="37">
        <v>114966.675</v>
      </c>
      <c r="G16" s="37">
        <v>776895.66529999999</v>
      </c>
      <c r="H16" s="37">
        <v>0.12890630067564901</v>
      </c>
    </row>
    <row r="17" spans="1:8">
      <c r="A17" s="37">
        <v>16</v>
      </c>
      <c r="B17" s="37">
        <v>29</v>
      </c>
      <c r="C17" s="37">
        <v>183020</v>
      </c>
      <c r="D17" s="37">
        <v>2434386.2829273501</v>
      </c>
      <c r="E17" s="37">
        <v>2117716.67296068</v>
      </c>
      <c r="F17" s="37">
        <v>316669.60996666702</v>
      </c>
      <c r="G17" s="37">
        <v>2117716.67296068</v>
      </c>
      <c r="H17" s="37">
        <v>0.13008190696255101</v>
      </c>
    </row>
    <row r="18" spans="1:8">
      <c r="A18" s="37">
        <v>17</v>
      </c>
      <c r="B18" s="37">
        <v>31</v>
      </c>
      <c r="C18" s="37">
        <v>24429.862000000001</v>
      </c>
      <c r="D18" s="37">
        <v>225714.64807562201</v>
      </c>
      <c r="E18" s="37">
        <v>192771.14645477899</v>
      </c>
      <c r="F18" s="37">
        <v>32943.501620843403</v>
      </c>
      <c r="G18" s="37">
        <v>192771.14645477899</v>
      </c>
      <c r="H18" s="37">
        <v>0.14595198805974799</v>
      </c>
    </row>
    <row r="19" spans="1:8">
      <c r="A19" s="37">
        <v>18</v>
      </c>
      <c r="B19" s="37">
        <v>32</v>
      </c>
      <c r="C19" s="37">
        <v>17005.303</v>
      </c>
      <c r="D19" s="37">
        <v>260959.67333902899</v>
      </c>
      <c r="E19" s="37">
        <v>241079.611738145</v>
      </c>
      <c r="F19" s="37">
        <v>19880.061600884201</v>
      </c>
      <c r="G19" s="37">
        <v>241079.611738145</v>
      </c>
      <c r="H19" s="37">
        <v>7.6180588925924997E-2</v>
      </c>
    </row>
    <row r="20" spans="1:8">
      <c r="A20" s="37">
        <v>19</v>
      </c>
      <c r="B20" s="37">
        <v>33</v>
      </c>
      <c r="C20" s="37">
        <v>32181.698</v>
      </c>
      <c r="D20" s="37">
        <v>522529.91753040598</v>
      </c>
      <c r="E20" s="37">
        <v>422304.07329700701</v>
      </c>
      <c r="F20" s="37">
        <v>100225.844233399</v>
      </c>
      <c r="G20" s="37">
        <v>422304.07329700701</v>
      </c>
      <c r="H20" s="37">
        <v>0.191808814904013</v>
      </c>
    </row>
    <row r="21" spans="1:8">
      <c r="A21" s="37">
        <v>20</v>
      </c>
      <c r="B21" s="37">
        <v>34</v>
      </c>
      <c r="C21" s="37">
        <v>33736.464999999997</v>
      </c>
      <c r="D21" s="37">
        <v>201302.05768409299</v>
      </c>
      <c r="E21" s="37">
        <v>145655.29348495399</v>
      </c>
      <c r="F21" s="37">
        <v>55646.764199139201</v>
      </c>
      <c r="G21" s="37">
        <v>145655.29348495399</v>
      </c>
      <c r="H21" s="37">
        <v>0.27643415491791201</v>
      </c>
    </row>
    <row r="22" spans="1:8">
      <c r="A22" s="37">
        <v>21</v>
      </c>
      <c r="B22" s="37">
        <v>35</v>
      </c>
      <c r="C22" s="37">
        <v>33766.767</v>
      </c>
      <c r="D22" s="37">
        <v>944730.06878230104</v>
      </c>
      <c r="E22" s="37">
        <v>894937.86269469</v>
      </c>
      <c r="F22" s="37">
        <v>49792.206087610597</v>
      </c>
      <c r="G22" s="37">
        <v>894937.86269469</v>
      </c>
      <c r="H22" s="37">
        <v>5.2705219970175902E-2</v>
      </c>
    </row>
    <row r="23" spans="1:8">
      <c r="A23" s="37">
        <v>22</v>
      </c>
      <c r="B23" s="37">
        <v>36</v>
      </c>
      <c r="C23" s="37">
        <v>156459.79800000001</v>
      </c>
      <c r="D23" s="37">
        <v>642500.66340884997</v>
      </c>
      <c r="E23" s="37">
        <v>546653.73638251796</v>
      </c>
      <c r="F23" s="37">
        <v>95846.927026331905</v>
      </c>
      <c r="G23" s="37">
        <v>546653.73638251796</v>
      </c>
      <c r="H23" s="37">
        <v>0.14917794250640401</v>
      </c>
    </row>
    <row r="24" spans="1:8">
      <c r="A24" s="37">
        <v>23</v>
      </c>
      <c r="B24" s="37">
        <v>37</v>
      </c>
      <c r="C24" s="37">
        <v>113543.01700000001</v>
      </c>
      <c r="D24" s="37">
        <v>726938.52332123904</v>
      </c>
      <c r="E24" s="37">
        <v>630641.38859588106</v>
      </c>
      <c r="F24" s="37">
        <v>96297.134725357595</v>
      </c>
      <c r="G24" s="37">
        <v>630641.38859588106</v>
      </c>
      <c r="H24" s="37">
        <v>0.13246943398376401</v>
      </c>
    </row>
    <row r="25" spans="1:8">
      <c r="A25" s="37">
        <v>24</v>
      </c>
      <c r="B25" s="37">
        <v>38</v>
      </c>
      <c r="C25" s="37">
        <v>147315.747</v>
      </c>
      <c r="D25" s="37">
        <v>720418.55941150396</v>
      </c>
      <c r="E25" s="37">
        <v>676900.91096902697</v>
      </c>
      <c r="F25" s="37">
        <v>43517.648442477897</v>
      </c>
      <c r="G25" s="37">
        <v>676900.91096902697</v>
      </c>
      <c r="H25" s="37">
        <v>6.04060623841043E-2</v>
      </c>
    </row>
    <row r="26" spans="1:8">
      <c r="A26" s="37">
        <v>25</v>
      </c>
      <c r="B26" s="37">
        <v>39</v>
      </c>
      <c r="C26" s="37">
        <v>75260.967000000004</v>
      </c>
      <c r="D26" s="37">
        <v>96120.118441252605</v>
      </c>
      <c r="E26" s="37">
        <v>71700.775000408699</v>
      </c>
      <c r="F26" s="37">
        <v>24419.343440843801</v>
      </c>
      <c r="G26" s="37">
        <v>71700.775000408699</v>
      </c>
      <c r="H26" s="37">
        <v>0.25405028454858403</v>
      </c>
    </row>
    <row r="27" spans="1:8">
      <c r="A27" s="37">
        <v>26</v>
      </c>
      <c r="B27" s="37">
        <v>42</v>
      </c>
      <c r="C27" s="37">
        <v>12396.027</v>
      </c>
      <c r="D27" s="37">
        <v>192321.19639999999</v>
      </c>
      <c r="E27" s="37">
        <v>178655.7941</v>
      </c>
      <c r="F27" s="37">
        <v>13665.4023</v>
      </c>
      <c r="G27" s="37">
        <v>178655.7941</v>
      </c>
      <c r="H27" s="37">
        <v>7.1055102379760399E-2</v>
      </c>
    </row>
    <row r="28" spans="1:8">
      <c r="A28" s="37">
        <v>27</v>
      </c>
      <c r="B28" s="37">
        <v>75</v>
      </c>
      <c r="C28" s="37">
        <v>182</v>
      </c>
      <c r="D28" s="37">
        <v>82576.923076923107</v>
      </c>
      <c r="E28" s="37">
        <v>77802.350427350393</v>
      </c>
      <c r="F28" s="37">
        <v>4774.5726495726503</v>
      </c>
      <c r="G28" s="37">
        <v>77802.350427350393</v>
      </c>
      <c r="H28" s="37">
        <v>5.7819696734461502E-2</v>
      </c>
    </row>
    <row r="29" spans="1:8">
      <c r="A29" s="37">
        <v>28</v>
      </c>
      <c r="B29" s="37">
        <v>76</v>
      </c>
      <c r="C29" s="37">
        <v>1745</v>
      </c>
      <c r="D29" s="37">
        <v>306590.51577008498</v>
      </c>
      <c r="E29" s="37">
        <v>284030.60725897399</v>
      </c>
      <c r="F29" s="37">
        <v>22559.908511111102</v>
      </c>
      <c r="G29" s="37">
        <v>284030.60725897399</v>
      </c>
      <c r="H29" s="37">
        <v>7.3583191099195505E-2</v>
      </c>
    </row>
    <row r="30" spans="1:8">
      <c r="A30" s="37">
        <v>29</v>
      </c>
      <c r="B30" s="37">
        <v>99</v>
      </c>
      <c r="C30" s="37">
        <v>26</v>
      </c>
      <c r="D30" s="37">
        <v>17427.597004765099</v>
      </c>
      <c r="E30" s="37">
        <v>15008.3218515997</v>
      </c>
      <c r="F30" s="37">
        <v>2419.2751531654199</v>
      </c>
      <c r="G30" s="37">
        <v>15008.3218515997</v>
      </c>
      <c r="H30" s="37">
        <v>0.13881863073285</v>
      </c>
    </row>
    <row r="31" spans="1:8" ht="14.25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>
      <c r="A32" s="30"/>
      <c r="B32" s="33">
        <v>70</v>
      </c>
      <c r="C32" s="34">
        <v>77</v>
      </c>
      <c r="D32" s="34">
        <v>111418.87</v>
      </c>
      <c r="E32" s="34">
        <v>108412.56</v>
      </c>
      <c r="F32" s="30"/>
      <c r="G32" s="30"/>
      <c r="H32" s="30"/>
    </row>
    <row r="33" spans="1:8" ht="14.25">
      <c r="A33" s="30"/>
      <c r="B33" s="33">
        <v>71</v>
      </c>
      <c r="C33" s="34">
        <v>49</v>
      </c>
      <c r="D33" s="34">
        <v>122874.37</v>
      </c>
      <c r="E33" s="34">
        <v>134701.79</v>
      </c>
      <c r="F33" s="30"/>
      <c r="G33" s="30"/>
      <c r="H33" s="30"/>
    </row>
    <row r="34" spans="1:8" ht="14.25">
      <c r="A34" s="30"/>
      <c r="B34" s="33">
        <v>72</v>
      </c>
      <c r="C34" s="34">
        <v>21</v>
      </c>
      <c r="D34" s="34">
        <v>47035.87</v>
      </c>
      <c r="E34" s="34">
        <v>47226.48</v>
      </c>
      <c r="F34" s="30"/>
      <c r="G34" s="30"/>
      <c r="H34" s="30"/>
    </row>
    <row r="35" spans="1:8" ht="14.25">
      <c r="A35" s="30"/>
      <c r="B35" s="33">
        <v>73</v>
      </c>
      <c r="C35" s="34">
        <v>32</v>
      </c>
      <c r="D35" s="34">
        <v>55239.38</v>
      </c>
      <c r="E35" s="34">
        <v>68715.429999999993</v>
      </c>
      <c r="F35" s="30"/>
      <c r="G35" s="30"/>
      <c r="H35" s="30"/>
    </row>
    <row r="36" spans="1:8" ht="14.25">
      <c r="A36" s="30"/>
      <c r="B36" s="33">
        <v>74</v>
      </c>
      <c r="C36" s="34">
        <v>110</v>
      </c>
      <c r="D36" s="34">
        <v>81.709999999999994</v>
      </c>
      <c r="E36" s="34">
        <v>4666.67</v>
      </c>
      <c r="F36" s="30"/>
      <c r="G36" s="30"/>
      <c r="H36" s="30"/>
    </row>
    <row r="37" spans="1:8" ht="14.25">
      <c r="A37" s="30"/>
      <c r="B37" s="33">
        <v>77</v>
      </c>
      <c r="C37" s="34">
        <v>79</v>
      </c>
      <c r="D37" s="34">
        <v>108517.14</v>
      </c>
      <c r="E37" s="34">
        <v>116553.81</v>
      </c>
      <c r="F37" s="30"/>
      <c r="G37" s="30"/>
      <c r="H37" s="30"/>
    </row>
    <row r="38" spans="1:8" ht="14.25">
      <c r="A38" s="30"/>
      <c r="B38" s="33">
        <v>78</v>
      </c>
      <c r="C38" s="34">
        <v>46</v>
      </c>
      <c r="D38" s="34">
        <v>43323.11</v>
      </c>
      <c r="E38" s="34">
        <v>37372.57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2015-11-03T00:31:32Z</dcterms:modified>
</cp:coreProperties>
</file>