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<sst xmlns="http://schemas.openxmlformats.org/spreadsheetml/2006/main" count="117" uniqueCount="75">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</sst>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446" Type="http://schemas.openxmlformats.org/officeDocument/2006/relationships/image" Target="cid:edd0fa3b13" TargetMode="External"/><Relationship Id="rId467" Type="http://schemas.openxmlformats.org/officeDocument/2006/relationships/hyperlink" Target="cid:f70f25d6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457" Type="http://schemas.openxmlformats.org/officeDocument/2006/relationships/hyperlink" Target="cid:9ab5e2f8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13584211.391600002</v>
      </c>
      <c r="F3" s="25">
        <f>RA!I7</f>
        <v>1753767.7485</v>
      </c>
      <c r="G3" s="16">
        <f>SUM(G4:G40)</f>
        <v>11830443.643099999</v>
      </c>
      <c r="H3" s="27">
        <f>RA!J7</f>
        <v>12.910339054238101</v>
      </c>
      <c r="I3" s="20">
        <f>SUM(I4:I40)</f>
        <v>13584215.940333936</v>
      </c>
      <c r="J3" s="21">
        <f>SUM(J4:J40)</f>
        <v>11830443.656880129</v>
      </c>
      <c r="K3" s="22">
        <f>E3-I3</f>
        <v>-4.5487339347600937</v>
      </c>
      <c r="L3" s="22">
        <f>G3-J3</f>
        <v>-1.3780130073428154E-2</v>
      </c>
    </row>
    <row r="4" spans="1:13">
      <c r="A4" s="63">
        <f>RA!A8</f>
        <v>42311</v>
      </c>
      <c r="B4" s="12">
        <v>12</v>
      </c>
      <c r="C4" s="60" t="s">
        <v>6</v>
      </c>
      <c r="D4" s="60"/>
      <c r="E4" s="15">
        <f>VLOOKUP(C4,RA!B8:D36,3,0)</f>
        <v>513706.77159999998</v>
      </c>
      <c r="F4" s="25">
        <f>VLOOKUP(C4,RA!B8:I39,8,0)</f>
        <v>135333.25640000001</v>
      </c>
      <c r="G4" s="16">
        <f t="shared" ref="G4:G40" si="0">E4-F4</f>
        <v>378373.51519999997</v>
      </c>
      <c r="H4" s="27">
        <f>RA!J8</f>
        <v>26.344456386760999</v>
      </c>
      <c r="I4" s="20">
        <f>VLOOKUP(B4,RMS!B:D,3,FALSE)</f>
        <v>513707.40892564098</v>
      </c>
      <c r="J4" s="21">
        <f>VLOOKUP(B4,RMS!B:E,4,FALSE)</f>
        <v>378373.52667606802</v>
      </c>
      <c r="K4" s="22">
        <f t="shared" ref="K4:K40" si="1">E4-I4</f>
        <v>-0.63732564100064337</v>
      </c>
      <c r="L4" s="22">
        <f t="shared" ref="L4:L40" si="2">G4-J4</f>
        <v>-1.1476068058982491E-2</v>
      </c>
    </row>
    <row r="5" spans="1:13">
      <c r="A5" s="63"/>
      <c r="B5" s="12">
        <v>13</v>
      </c>
      <c r="C5" s="60" t="s">
        <v>7</v>
      </c>
      <c r="D5" s="60"/>
      <c r="E5" s="15">
        <f>VLOOKUP(C5,RA!B8:D37,3,0)</f>
        <v>56239.3724</v>
      </c>
      <c r="F5" s="25">
        <f>VLOOKUP(C5,RA!B9:I40,8,0)</f>
        <v>13222.28</v>
      </c>
      <c r="G5" s="16">
        <f t="shared" si="0"/>
        <v>43017.092400000001</v>
      </c>
      <c r="H5" s="27">
        <f>RA!J9</f>
        <v>23.510717555589199</v>
      </c>
      <c r="I5" s="20">
        <f>VLOOKUP(B5,RMS!B:D,3,FALSE)</f>
        <v>56239.398442772901</v>
      </c>
      <c r="J5" s="21">
        <f>VLOOKUP(B5,RMS!B:E,4,FALSE)</f>
        <v>43017.096269049202</v>
      </c>
      <c r="K5" s="22">
        <f t="shared" si="1"/>
        <v>-2.6042772900837008E-2</v>
      </c>
      <c r="L5" s="22">
        <f t="shared" si="2"/>
        <v>-3.869049200147856E-3</v>
      </c>
      <c r="M5" s="32"/>
    </row>
    <row r="6" spans="1:13">
      <c r="A6" s="63"/>
      <c r="B6" s="12">
        <v>14</v>
      </c>
      <c r="C6" s="60" t="s">
        <v>8</v>
      </c>
      <c r="D6" s="60"/>
      <c r="E6" s="15">
        <f>VLOOKUP(C6,RA!B10:D38,3,0)</f>
        <v>85580.809200000003</v>
      </c>
      <c r="F6" s="25">
        <f>VLOOKUP(C6,RA!B10:I41,8,0)</f>
        <v>25283.285500000002</v>
      </c>
      <c r="G6" s="16">
        <f t="shared" si="0"/>
        <v>60297.523700000005</v>
      </c>
      <c r="H6" s="27">
        <f>RA!J10</f>
        <v>29.543171811934702</v>
      </c>
      <c r="I6" s="20">
        <f>VLOOKUP(B6,RMS!B:D,3,FALSE)</f>
        <v>85582.6638831405</v>
      </c>
      <c r="J6" s="21">
        <f>VLOOKUP(B6,RMS!B:E,4,FALSE)</f>
        <v>60297.524243980697</v>
      </c>
      <c r="K6" s="22">
        <f>E6-I6</f>
        <v>-1.8546831404964905</v>
      </c>
      <c r="L6" s="22">
        <f t="shared" si="2"/>
        <v>-5.439806918730028E-4</v>
      </c>
      <c r="M6" s="32"/>
    </row>
    <row r="7" spans="1:13">
      <c r="A7" s="63"/>
      <c r="B7" s="12">
        <v>15</v>
      </c>
      <c r="C7" s="60" t="s">
        <v>9</v>
      </c>
      <c r="D7" s="60"/>
      <c r="E7" s="15">
        <f>VLOOKUP(C7,RA!B10:D39,3,0)</f>
        <v>49724.345300000001</v>
      </c>
      <c r="F7" s="25">
        <f>VLOOKUP(C7,RA!B11:I42,8,0)</f>
        <v>11070.7408</v>
      </c>
      <c r="G7" s="16">
        <f t="shared" si="0"/>
        <v>38653.604500000001</v>
      </c>
      <c r="H7" s="27">
        <f>RA!J11</f>
        <v>22.264226372830699</v>
      </c>
      <c r="I7" s="20">
        <f>VLOOKUP(B7,RMS!B:D,3,FALSE)</f>
        <v>49724.377888888899</v>
      </c>
      <c r="J7" s="21">
        <f>VLOOKUP(B7,RMS!B:E,4,FALSE)</f>
        <v>38653.604940170902</v>
      </c>
      <c r="K7" s="22">
        <f t="shared" si="1"/>
        <v>-3.2588888898317236E-2</v>
      </c>
      <c r="L7" s="22">
        <f t="shared" si="2"/>
        <v>-4.4017090112902224E-4</v>
      </c>
      <c r="M7" s="32"/>
    </row>
    <row r="8" spans="1:13">
      <c r="A8" s="63"/>
      <c r="B8" s="12">
        <v>16</v>
      </c>
      <c r="C8" s="60" t="s">
        <v>10</v>
      </c>
      <c r="D8" s="60"/>
      <c r="E8" s="15">
        <f>VLOOKUP(C8,RA!B12:D39,3,0)</f>
        <v>227516.73060000001</v>
      </c>
      <c r="F8" s="25">
        <f>VLOOKUP(C8,RA!B12:I43,8,0)</f>
        <v>39823.881699999998</v>
      </c>
      <c r="G8" s="16">
        <f t="shared" si="0"/>
        <v>187692.84890000001</v>
      </c>
      <c r="H8" s="27">
        <f>RA!J12</f>
        <v>17.503715702567298</v>
      </c>
      <c r="I8" s="20">
        <f>VLOOKUP(B8,RMS!B:D,3,FALSE)</f>
        <v>227516.76354615399</v>
      </c>
      <c r="J8" s="21">
        <f>VLOOKUP(B8,RMS!B:E,4,FALSE)</f>
        <v>187692.84285982899</v>
      </c>
      <c r="K8" s="22">
        <f t="shared" si="1"/>
        <v>-3.2946153980446979E-2</v>
      </c>
      <c r="L8" s="22">
        <f t="shared" si="2"/>
        <v>6.0401710215955973E-3</v>
      </c>
      <c r="M8" s="32"/>
    </row>
    <row r="9" spans="1:13">
      <c r="A9" s="63"/>
      <c r="B9" s="12">
        <v>17</v>
      </c>
      <c r="C9" s="60" t="s">
        <v>11</v>
      </c>
      <c r="D9" s="60"/>
      <c r="E9" s="15">
        <f>VLOOKUP(C9,RA!B12:D40,3,0)</f>
        <v>289942.79489999998</v>
      </c>
      <c r="F9" s="25">
        <f>VLOOKUP(C9,RA!B13:I44,8,0)</f>
        <v>76770.074800000002</v>
      </c>
      <c r="G9" s="16">
        <f t="shared" si="0"/>
        <v>213172.72009999998</v>
      </c>
      <c r="H9" s="27">
        <f>RA!J13</f>
        <v>26.477662542529298</v>
      </c>
      <c r="I9" s="20">
        <f>VLOOKUP(B9,RMS!B:D,3,FALSE)</f>
        <v>289942.99970341899</v>
      </c>
      <c r="J9" s="21">
        <f>VLOOKUP(B9,RMS!B:E,4,FALSE)</f>
        <v>213172.71775641001</v>
      </c>
      <c r="K9" s="22">
        <f t="shared" si="1"/>
        <v>-0.20480341900838539</v>
      </c>
      <c r="L9" s="22">
        <f t="shared" si="2"/>
        <v>2.3435899638570845E-3</v>
      </c>
      <c r="M9" s="32"/>
    </row>
    <row r="10" spans="1:13">
      <c r="A10" s="63"/>
      <c r="B10" s="12">
        <v>18</v>
      </c>
      <c r="C10" s="60" t="s">
        <v>12</v>
      </c>
      <c r="D10" s="60"/>
      <c r="E10" s="15">
        <f>VLOOKUP(C10,RA!B14:D41,3,0)</f>
        <v>128827.5704</v>
      </c>
      <c r="F10" s="25">
        <f>VLOOKUP(C10,RA!B14:I45,8,0)</f>
        <v>26865.629499999999</v>
      </c>
      <c r="G10" s="16">
        <f t="shared" si="0"/>
        <v>101961.9409</v>
      </c>
      <c r="H10" s="27">
        <f>RA!J14</f>
        <v>20.853944087111302</v>
      </c>
      <c r="I10" s="20">
        <f>VLOOKUP(B10,RMS!B:D,3,FALSE)</f>
        <v>128827.567367521</v>
      </c>
      <c r="J10" s="21">
        <f>VLOOKUP(B10,RMS!B:E,4,FALSE)</f>
        <v>101961.942428205</v>
      </c>
      <c r="K10" s="22">
        <f t="shared" si="1"/>
        <v>3.0324789986480027E-3</v>
      </c>
      <c r="L10" s="22">
        <f t="shared" si="2"/>
        <v>-1.528205000795424E-3</v>
      </c>
      <c r="M10" s="32"/>
    </row>
    <row r="11" spans="1:13">
      <c r="A11" s="63"/>
      <c r="B11" s="12">
        <v>19</v>
      </c>
      <c r="C11" s="60" t="s">
        <v>13</v>
      </c>
      <c r="D11" s="60"/>
      <c r="E11" s="15">
        <f>VLOOKUP(C11,RA!B14:D42,3,0)</f>
        <v>135765.5638</v>
      </c>
      <c r="F11" s="25">
        <f>VLOOKUP(C11,RA!B15:I46,8,0)</f>
        <v>29582.690600000002</v>
      </c>
      <c r="G11" s="16">
        <f t="shared" si="0"/>
        <v>106182.8732</v>
      </c>
      <c r="H11" s="27">
        <f>RA!J15</f>
        <v>21.789539093712399</v>
      </c>
      <c r="I11" s="20">
        <f>VLOOKUP(B11,RMS!B:D,3,FALSE)</f>
        <v>135765.62398547001</v>
      </c>
      <c r="J11" s="21">
        <f>VLOOKUP(B11,RMS!B:E,4,FALSE)</f>
        <v>106182.872622222</v>
      </c>
      <c r="K11" s="22">
        <f t="shared" si="1"/>
        <v>-6.0185470007127151E-2</v>
      </c>
      <c r="L11" s="22">
        <f t="shared" si="2"/>
        <v>5.7777800248004496E-4</v>
      </c>
      <c r="M11" s="32"/>
    </row>
    <row r="12" spans="1:13">
      <c r="A12" s="63"/>
      <c r="B12" s="12">
        <v>21</v>
      </c>
      <c r="C12" s="60" t="s">
        <v>14</v>
      </c>
      <c r="D12" s="60"/>
      <c r="E12" s="15">
        <f>VLOOKUP(C12,RA!B16:D43,3,0)</f>
        <v>568162.90989999997</v>
      </c>
      <c r="F12" s="25">
        <f>VLOOKUP(C12,RA!B16:I47,8,0)</f>
        <v>39822.641600000003</v>
      </c>
      <c r="G12" s="16">
        <f t="shared" si="0"/>
        <v>528340.2683</v>
      </c>
      <c r="H12" s="27">
        <f>RA!J16</f>
        <v>7.00901817174391</v>
      </c>
      <c r="I12" s="20">
        <f>VLOOKUP(B12,RMS!B:D,3,FALSE)</f>
        <v>568162.55597863195</v>
      </c>
      <c r="J12" s="21">
        <f>VLOOKUP(B12,RMS!B:E,4,FALSE)</f>
        <v>528340.26805812004</v>
      </c>
      <c r="K12" s="22">
        <f t="shared" si="1"/>
        <v>0.35392136801965535</v>
      </c>
      <c r="L12" s="22">
        <f t="shared" si="2"/>
        <v>2.4187995586544275E-4</v>
      </c>
      <c r="M12" s="32"/>
    </row>
    <row r="13" spans="1:13">
      <c r="A13" s="63"/>
      <c r="B13" s="12">
        <v>22</v>
      </c>
      <c r="C13" s="60" t="s">
        <v>15</v>
      </c>
      <c r="D13" s="60"/>
      <c r="E13" s="15">
        <f>VLOOKUP(C13,RA!B16:D44,3,0)</f>
        <v>380078.08799999999</v>
      </c>
      <c r="F13" s="25">
        <f>VLOOKUP(C13,RA!B17:I48,8,0)</f>
        <v>50940.056199999999</v>
      </c>
      <c r="G13" s="16">
        <f t="shared" si="0"/>
        <v>329138.0318</v>
      </c>
      <c r="H13" s="27">
        <f>RA!J17</f>
        <v>13.4025237992673</v>
      </c>
      <c r="I13" s="20">
        <f>VLOOKUP(B13,RMS!B:D,3,FALSE)</f>
        <v>380078.032038462</v>
      </c>
      <c r="J13" s="21">
        <f>VLOOKUP(B13,RMS!B:E,4,FALSE)</f>
        <v>329138.03185042698</v>
      </c>
      <c r="K13" s="22">
        <f t="shared" si="1"/>
        <v>5.5961537989787757E-2</v>
      </c>
      <c r="L13" s="22">
        <f t="shared" si="2"/>
        <v>-5.0426984671503305E-5</v>
      </c>
      <c r="M13" s="32"/>
    </row>
    <row r="14" spans="1:13">
      <c r="A14" s="63"/>
      <c r="B14" s="12">
        <v>23</v>
      </c>
      <c r="C14" s="60" t="s">
        <v>16</v>
      </c>
      <c r="D14" s="60"/>
      <c r="E14" s="15">
        <f>VLOOKUP(C14,RA!B18:D45,3,0)</f>
        <v>1181627.7838000001</v>
      </c>
      <c r="F14" s="25">
        <f>VLOOKUP(C14,RA!B18:I49,8,0)</f>
        <v>195030.29259999999</v>
      </c>
      <c r="G14" s="16">
        <f t="shared" si="0"/>
        <v>986597.49120000005</v>
      </c>
      <c r="H14" s="27">
        <f>RA!J18</f>
        <v>16.5052223105995</v>
      </c>
      <c r="I14" s="20">
        <f>VLOOKUP(B14,RMS!B:D,3,FALSE)</f>
        <v>1181627.9291453001</v>
      </c>
      <c r="J14" s="21">
        <f>VLOOKUP(B14,RMS!B:E,4,FALSE)</f>
        <v>986597.47742820496</v>
      </c>
      <c r="K14" s="22">
        <f t="shared" si="1"/>
        <v>-0.14534529997035861</v>
      </c>
      <c r="L14" s="22">
        <f t="shared" si="2"/>
        <v>1.3771795085631311E-2</v>
      </c>
      <c r="M14" s="32"/>
    </row>
    <row r="15" spans="1:13">
      <c r="A15" s="63"/>
      <c r="B15" s="12">
        <v>24</v>
      </c>
      <c r="C15" s="60" t="s">
        <v>17</v>
      </c>
      <c r="D15" s="60"/>
      <c r="E15" s="15">
        <f>VLOOKUP(C15,RA!B18:D46,3,0)</f>
        <v>487902.83480000001</v>
      </c>
      <c r="F15" s="25">
        <f>VLOOKUP(C15,RA!B19:I50,8,0)</f>
        <v>48322.455099999999</v>
      </c>
      <c r="G15" s="16">
        <f t="shared" si="0"/>
        <v>439580.37969999999</v>
      </c>
      <c r="H15" s="27">
        <f>RA!J19</f>
        <v>9.9041144370083902</v>
      </c>
      <c r="I15" s="20">
        <f>VLOOKUP(B15,RMS!B:D,3,FALSE)</f>
        <v>487902.74577265</v>
      </c>
      <c r="J15" s="21">
        <f>VLOOKUP(B15,RMS!B:E,4,FALSE)</f>
        <v>439580.37850854697</v>
      </c>
      <c r="K15" s="22">
        <f t="shared" si="1"/>
        <v>8.902735001174733E-2</v>
      </c>
      <c r="L15" s="22">
        <f t="shared" si="2"/>
        <v>1.1914530186913908E-3</v>
      </c>
      <c r="M15" s="32"/>
    </row>
    <row r="16" spans="1:13">
      <c r="A16" s="63"/>
      <c r="B16" s="12">
        <v>25</v>
      </c>
      <c r="C16" s="60" t="s">
        <v>18</v>
      </c>
      <c r="D16" s="60"/>
      <c r="E16" s="15">
        <f>VLOOKUP(C16,RA!B20:D47,3,0)</f>
        <v>854958.89119999995</v>
      </c>
      <c r="F16" s="25">
        <f>VLOOKUP(C16,RA!B20:I51,8,0)</f>
        <v>80753.290299999993</v>
      </c>
      <c r="G16" s="16">
        <f t="shared" si="0"/>
        <v>774205.60089999996</v>
      </c>
      <c r="H16" s="27">
        <f>RA!J20</f>
        <v>9.4452834084989306</v>
      </c>
      <c r="I16" s="20">
        <f>VLOOKUP(B16,RMS!B:D,3,FALSE)</f>
        <v>854958.86</v>
      </c>
      <c r="J16" s="21">
        <f>VLOOKUP(B16,RMS!B:E,4,FALSE)</f>
        <v>774205.60089999996</v>
      </c>
      <c r="K16" s="22">
        <f t="shared" si="1"/>
        <v>3.1199999968521297E-2</v>
      </c>
      <c r="L16" s="22">
        <f t="shared" si="2"/>
        <v>0</v>
      </c>
      <c r="M16" s="32"/>
    </row>
    <row r="17" spans="1:13">
      <c r="A17" s="63"/>
      <c r="B17" s="12">
        <v>26</v>
      </c>
      <c r="C17" s="60" t="s">
        <v>19</v>
      </c>
      <c r="D17" s="60"/>
      <c r="E17" s="15">
        <f>VLOOKUP(C17,RA!B20:D48,3,0)</f>
        <v>281726.22529999999</v>
      </c>
      <c r="F17" s="25">
        <f>VLOOKUP(C17,RA!B21:I52,8,0)</f>
        <v>45464.518799999998</v>
      </c>
      <c r="G17" s="16">
        <f t="shared" si="0"/>
        <v>236261.7065</v>
      </c>
      <c r="H17" s="27">
        <f>RA!J21</f>
        <v>16.137836920076001</v>
      </c>
      <c r="I17" s="20">
        <f>VLOOKUP(B17,RMS!B:D,3,FALSE)</f>
        <v>281725.96240940201</v>
      </c>
      <c r="J17" s="21">
        <f>VLOOKUP(B17,RMS!B:E,4,FALSE)</f>
        <v>236261.706482051</v>
      </c>
      <c r="K17" s="22">
        <f t="shared" si="1"/>
        <v>0.2628905979800038</v>
      </c>
      <c r="L17" s="22">
        <f t="shared" si="2"/>
        <v>1.794900163076818E-5</v>
      </c>
      <c r="M17" s="32"/>
    </row>
    <row r="18" spans="1:13">
      <c r="A18" s="63"/>
      <c r="B18" s="12">
        <v>27</v>
      </c>
      <c r="C18" s="60" t="s">
        <v>20</v>
      </c>
      <c r="D18" s="60"/>
      <c r="E18" s="15">
        <f>VLOOKUP(C18,RA!B22:D49,3,0)</f>
        <v>860933.00939999998</v>
      </c>
      <c r="F18" s="25">
        <f>VLOOKUP(C18,RA!B22:I53,8,0)</f>
        <v>109703.9276</v>
      </c>
      <c r="G18" s="16">
        <f t="shared" si="0"/>
        <v>751229.08180000004</v>
      </c>
      <c r="H18" s="27">
        <f>RA!J22</f>
        <v>12.742446439178201</v>
      </c>
      <c r="I18" s="20">
        <f>VLOOKUP(B18,RMS!B:D,3,FALSE)</f>
        <v>860934.14029999997</v>
      </c>
      <c r="J18" s="21">
        <f>VLOOKUP(B18,RMS!B:E,4,FALSE)</f>
        <v>751229.08299999998</v>
      </c>
      <c r="K18" s="22">
        <f t="shared" si="1"/>
        <v>-1.1308999999891967</v>
      </c>
      <c r="L18" s="22">
        <f t="shared" si="2"/>
        <v>-1.1999999405816197E-3</v>
      </c>
      <c r="M18" s="32"/>
    </row>
    <row r="19" spans="1:13">
      <c r="A19" s="63"/>
      <c r="B19" s="12">
        <v>29</v>
      </c>
      <c r="C19" s="60" t="s">
        <v>21</v>
      </c>
      <c r="D19" s="60"/>
      <c r="E19" s="15">
        <f>VLOOKUP(C19,RA!B22:D50,3,0)</f>
        <v>2228974.9284999999</v>
      </c>
      <c r="F19" s="25">
        <f>VLOOKUP(C19,RA!B23:I54,8,0)</f>
        <v>298544.10720000003</v>
      </c>
      <c r="G19" s="16">
        <f t="shared" si="0"/>
        <v>1930430.8213</v>
      </c>
      <c r="H19" s="27">
        <f>RA!J23</f>
        <v>13.393784891107201</v>
      </c>
      <c r="I19" s="20">
        <f>VLOOKUP(B19,RMS!B:D,3,FALSE)</f>
        <v>2228976.5320367501</v>
      </c>
      <c r="J19" s="21">
        <f>VLOOKUP(B19,RMS!B:E,4,FALSE)</f>
        <v>1930430.84741624</v>
      </c>
      <c r="K19" s="22">
        <f t="shared" si="1"/>
        <v>-1.60353675018996</v>
      </c>
      <c r="L19" s="22">
        <f t="shared" si="2"/>
        <v>-2.6116240071132779E-2</v>
      </c>
      <c r="M19" s="32"/>
    </row>
    <row r="20" spans="1:13">
      <c r="A20" s="63"/>
      <c r="B20" s="12">
        <v>31</v>
      </c>
      <c r="C20" s="60" t="s">
        <v>22</v>
      </c>
      <c r="D20" s="60"/>
      <c r="E20" s="15">
        <f>VLOOKUP(C20,RA!B24:D51,3,0)</f>
        <v>220348.3426</v>
      </c>
      <c r="F20" s="25">
        <f>VLOOKUP(C20,RA!B24:I55,8,0)</f>
        <v>32175.569299999999</v>
      </c>
      <c r="G20" s="16">
        <f t="shared" si="0"/>
        <v>188172.7733</v>
      </c>
      <c r="H20" s="27">
        <f>RA!J24</f>
        <v>14.602138105666899</v>
      </c>
      <c r="I20" s="20">
        <f>VLOOKUP(B20,RMS!B:D,3,FALSE)</f>
        <v>220348.368157847</v>
      </c>
      <c r="J20" s="21">
        <f>VLOOKUP(B20,RMS!B:E,4,FALSE)</f>
        <v>188172.76246636</v>
      </c>
      <c r="K20" s="22">
        <f t="shared" si="1"/>
        <v>-2.5557846995070577E-2</v>
      </c>
      <c r="L20" s="22">
        <f t="shared" si="2"/>
        <v>1.0833640000782907E-2</v>
      </c>
      <c r="M20" s="32"/>
    </row>
    <row r="21" spans="1:13">
      <c r="A21" s="63"/>
      <c r="B21" s="12">
        <v>32</v>
      </c>
      <c r="C21" s="60" t="s">
        <v>23</v>
      </c>
      <c r="D21" s="60"/>
      <c r="E21" s="15">
        <f>VLOOKUP(C21,RA!B24:D52,3,0)</f>
        <v>261311.40580000001</v>
      </c>
      <c r="F21" s="25">
        <f>VLOOKUP(C21,RA!B25:I56,8,0)</f>
        <v>20918.118699999999</v>
      </c>
      <c r="G21" s="16">
        <f t="shared" si="0"/>
        <v>240393.28710000002</v>
      </c>
      <c r="H21" s="27">
        <f>RA!J25</f>
        <v>8.0050538306812804</v>
      </c>
      <c r="I21" s="20">
        <f>VLOOKUP(B21,RMS!B:D,3,FALSE)</f>
        <v>261311.39927010101</v>
      </c>
      <c r="J21" s="21">
        <f>VLOOKUP(B21,RMS!B:E,4,FALSE)</f>
        <v>240393.28870602101</v>
      </c>
      <c r="K21" s="22">
        <f t="shared" si="1"/>
        <v>6.529898993903771E-3</v>
      </c>
      <c r="L21" s="22">
        <f t="shared" si="2"/>
        <v>-1.6060209891293198E-3</v>
      </c>
      <c r="M21" s="32"/>
    </row>
    <row r="22" spans="1:13">
      <c r="A22" s="63"/>
      <c r="B22" s="12">
        <v>33</v>
      </c>
      <c r="C22" s="60" t="s">
        <v>24</v>
      </c>
      <c r="D22" s="60"/>
      <c r="E22" s="15">
        <f>VLOOKUP(C22,RA!B26:D53,3,0)</f>
        <v>502562.7585</v>
      </c>
      <c r="F22" s="25">
        <f>VLOOKUP(C22,RA!B26:I57,8,0)</f>
        <v>94635.772299999997</v>
      </c>
      <c r="G22" s="16">
        <f t="shared" si="0"/>
        <v>407926.98619999998</v>
      </c>
      <c r="H22" s="27">
        <f>RA!J26</f>
        <v>18.8306377063154</v>
      </c>
      <c r="I22" s="20">
        <f>VLOOKUP(B22,RMS!B:D,3,FALSE)</f>
        <v>502562.70454213</v>
      </c>
      <c r="J22" s="21">
        <f>VLOOKUP(B22,RMS!B:E,4,FALSE)</f>
        <v>407926.95479100599</v>
      </c>
      <c r="K22" s="22">
        <f t="shared" si="1"/>
        <v>5.3957869997248054E-2</v>
      </c>
      <c r="L22" s="22">
        <f t="shared" si="2"/>
        <v>3.1408993992954493E-2</v>
      </c>
      <c r="M22" s="32"/>
    </row>
    <row r="23" spans="1:13">
      <c r="A23" s="63"/>
      <c r="B23" s="12">
        <v>34</v>
      </c>
      <c r="C23" s="60" t="s">
        <v>25</v>
      </c>
      <c r="D23" s="60"/>
      <c r="E23" s="15">
        <f>VLOOKUP(C23,RA!B26:D54,3,0)</f>
        <v>199447.18299999999</v>
      </c>
      <c r="F23" s="25">
        <f>VLOOKUP(C23,RA!B27:I58,8,0)</f>
        <v>55269.988100000002</v>
      </c>
      <c r="G23" s="16">
        <f t="shared" si="0"/>
        <v>144177.1949</v>
      </c>
      <c r="H23" s="27">
        <f>RA!J27</f>
        <v>27.7115912436828</v>
      </c>
      <c r="I23" s="20">
        <f>VLOOKUP(B23,RMS!B:D,3,FALSE)</f>
        <v>199447.02344715199</v>
      </c>
      <c r="J23" s="21">
        <f>VLOOKUP(B23,RMS!B:E,4,FALSE)</f>
        <v>144177.21865933601</v>
      </c>
      <c r="K23" s="22">
        <f t="shared" si="1"/>
        <v>0.15955284799565561</v>
      </c>
      <c r="L23" s="22">
        <f t="shared" si="2"/>
        <v>-2.3759336007060483E-2</v>
      </c>
      <c r="M23" s="32"/>
    </row>
    <row r="24" spans="1:13">
      <c r="A24" s="63"/>
      <c r="B24" s="12">
        <v>35</v>
      </c>
      <c r="C24" s="60" t="s">
        <v>26</v>
      </c>
      <c r="D24" s="60"/>
      <c r="E24" s="15">
        <f>VLOOKUP(C24,RA!B28:D55,3,0)</f>
        <v>939690.83440000005</v>
      </c>
      <c r="F24" s="25">
        <f>VLOOKUP(C24,RA!B28:I59,8,0)</f>
        <v>47287.066700000003</v>
      </c>
      <c r="G24" s="16">
        <f t="shared" si="0"/>
        <v>892403.76770000008</v>
      </c>
      <c r="H24" s="27">
        <f>RA!J28</f>
        <v>5.0321940971354904</v>
      </c>
      <c r="I24" s="20">
        <f>VLOOKUP(B24,RMS!B:D,3,FALSE)</f>
        <v>939690.83414070797</v>
      </c>
      <c r="J24" s="21">
        <f>VLOOKUP(B24,RMS!B:E,4,FALSE)</f>
        <v>892403.76415221195</v>
      </c>
      <c r="K24" s="22">
        <f t="shared" si="1"/>
        <v>2.5929207913577557E-4</v>
      </c>
      <c r="L24" s="22">
        <f t="shared" si="2"/>
        <v>3.5477881319820881E-3</v>
      </c>
      <c r="M24" s="32"/>
    </row>
    <row r="25" spans="1:13">
      <c r="A25" s="63"/>
      <c r="B25" s="12">
        <v>36</v>
      </c>
      <c r="C25" s="60" t="s">
        <v>27</v>
      </c>
      <c r="D25" s="60"/>
      <c r="E25" s="15">
        <f>VLOOKUP(C25,RA!B28:D56,3,0)</f>
        <v>618854.82649999997</v>
      </c>
      <c r="F25" s="25">
        <f>VLOOKUP(C25,RA!B29:I60,8,0)</f>
        <v>90894.543600000005</v>
      </c>
      <c r="G25" s="16">
        <f t="shared" si="0"/>
        <v>527960.28289999999</v>
      </c>
      <c r="H25" s="27">
        <f>RA!J29</f>
        <v>14.687538936080401</v>
      </c>
      <c r="I25" s="20">
        <f>VLOOKUP(B25,RMS!B:D,3,FALSE)</f>
        <v>618854.82446902699</v>
      </c>
      <c r="J25" s="21">
        <f>VLOOKUP(B25,RMS!B:E,4,FALSE)</f>
        <v>527960.29844663304</v>
      </c>
      <c r="K25" s="22">
        <f t="shared" si="1"/>
        <v>2.0309729734435678E-3</v>
      </c>
      <c r="L25" s="22">
        <f t="shared" si="2"/>
        <v>-1.5546633047051728E-2</v>
      </c>
      <c r="M25" s="32"/>
    </row>
    <row r="26" spans="1:13">
      <c r="A26" s="63"/>
      <c r="B26" s="12">
        <v>37</v>
      </c>
      <c r="C26" s="60" t="s">
        <v>73</v>
      </c>
      <c r="D26" s="60"/>
      <c r="E26" s="15">
        <f>VLOOKUP(C26,RA!B30:D57,3,0)</f>
        <v>703586.88</v>
      </c>
      <c r="F26" s="25">
        <f>VLOOKUP(C26,RA!B30:I61,8,0)</f>
        <v>96633.4614</v>
      </c>
      <c r="G26" s="16">
        <f t="shared" si="0"/>
        <v>606953.41859999998</v>
      </c>
      <c r="H26" s="27">
        <f>RA!J30</f>
        <v>13.7344035465812</v>
      </c>
      <c r="I26" s="20">
        <f>VLOOKUP(B26,RMS!B:D,3,FALSE)</f>
        <v>703586.79891858401</v>
      </c>
      <c r="J26" s="21">
        <f>VLOOKUP(B26,RMS!B:E,4,FALSE)</f>
        <v>606953.42382406001</v>
      </c>
      <c r="K26" s="22">
        <f t="shared" si="1"/>
        <v>8.1081415992230177E-2</v>
      </c>
      <c r="L26" s="22">
        <f t="shared" si="2"/>
        <v>-5.2240600343793631E-3</v>
      </c>
      <c r="M26" s="32"/>
    </row>
    <row r="27" spans="1:13">
      <c r="A27" s="63"/>
      <c r="B27" s="12">
        <v>38</v>
      </c>
      <c r="C27" s="60" t="s">
        <v>29</v>
      </c>
      <c r="D27" s="60"/>
      <c r="E27" s="15">
        <f>VLOOKUP(C27,RA!B30:D58,3,0)</f>
        <v>671367.32290000003</v>
      </c>
      <c r="F27" s="25">
        <f>VLOOKUP(C27,RA!B31:I62,8,0)</f>
        <v>37490.2137</v>
      </c>
      <c r="G27" s="16">
        <f t="shared" si="0"/>
        <v>633877.10920000006</v>
      </c>
      <c r="H27" s="27">
        <f>RA!J31</f>
        <v>5.5841582426233396</v>
      </c>
      <c r="I27" s="20">
        <f>VLOOKUP(B27,RMS!B:D,3,FALSE)</f>
        <v>671367.23496460204</v>
      </c>
      <c r="J27" s="21">
        <f>VLOOKUP(B27,RMS!B:E,4,FALSE)</f>
        <v>633877.09155309701</v>
      </c>
      <c r="K27" s="22">
        <f t="shared" si="1"/>
        <v>8.7935397983528674E-2</v>
      </c>
      <c r="L27" s="22">
        <f t="shared" si="2"/>
        <v>1.7646903055720031E-2</v>
      </c>
      <c r="M27" s="32"/>
    </row>
    <row r="28" spans="1:13">
      <c r="A28" s="63"/>
      <c r="B28" s="12">
        <v>39</v>
      </c>
      <c r="C28" s="60" t="s">
        <v>30</v>
      </c>
      <c r="D28" s="60"/>
      <c r="E28" s="15">
        <f>VLOOKUP(C28,RA!B32:D59,3,0)</f>
        <v>95336.029200000004</v>
      </c>
      <c r="F28" s="25">
        <f>VLOOKUP(C28,RA!B32:I63,8,0)</f>
        <v>23687.3809</v>
      </c>
      <c r="G28" s="16">
        <f t="shared" si="0"/>
        <v>71648.648300000001</v>
      </c>
      <c r="H28" s="27">
        <f>RA!J32</f>
        <v>24.846200433109701</v>
      </c>
      <c r="I28" s="20">
        <f>VLOOKUP(B28,RMS!B:D,3,FALSE)</f>
        <v>95336.019448733103</v>
      </c>
      <c r="J28" s="21">
        <f>VLOOKUP(B28,RMS!B:E,4,FALSE)</f>
        <v>71648.639656782601</v>
      </c>
      <c r="K28" s="22">
        <f t="shared" si="1"/>
        <v>9.7512669017305598E-3</v>
      </c>
      <c r="L28" s="22">
        <f t="shared" si="2"/>
        <v>8.6432173993671313E-3</v>
      </c>
      <c r="M28" s="32"/>
    </row>
    <row r="29" spans="1:13">
      <c r="A29" s="63"/>
      <c r="B29" s="12">
        <v>40</v>
      </c>
      <c r="C29" s="60" t="s">
        <v>31</v>
      </c>
      <c r="D29" s="60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0" t="s">
        <v>32</v>
      </c>
      <c r="D30" s="60"/>
      <c r="E30" s="15">
        <f>VLOOKUP(C30,RA!B34:D62,3,0)</f>
        <v>166364.6814</v>
      </c>
      <c r="F30" s="25">
        <f>VLOOKUP(C30,RA!B34:I66,8,0)</f>
        <v>18955.9977</v>
      </c>
      <c r="G30" s="16">
        <f t="shared" si="0"/>
        <v>147408.68369999999</v>
      </c>
      <c r="H30" s="27">
        <f>RA!J34</f>
        <v>0</v>
      </c>
      <c r="I30" s="20">
        <f>VLOOKUP(B30,RMS!B:D,3,FALSE)</f>
        <v>166364.68090000001</v>
      </c>
      <c r="J30" s="21">
        <f>VLOOKUP(B30,RMS!B:E,4,FALSE)</f>
        <v>147408.70009999999</v>
      </c>
      <c r="K30" s="22">
        <f t="shared" si="1"/>
        <v>4.999999946448952E-4</v>
      </c>
      <c r="L30" s="22">
        <f t="shared" si="2"/>
        <v>-1.6399999993154779E-2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VLOOKUP(C31,RA!B35:D63,3,0)</f>
        <v>106612.89</v>
      </c>
      <c r="F31" s="25">
        <f>VLOOKUP(C31,RA!B35:I67,8,0)</f>
        <v>3468.45</v>
      </c>
      <c r="G31" s="16">
        <f t="shared" si="0"/>
        <v>103144.44</v>
      </c>
      <c r="H31" s="27">
        <f>RA!J35</f>
        <v>11.394243982845801</v>
      </c>
      <c r="I31" s="20">
        <f>VLOOKUP(B31,RMS!B:D,3,FALSE)</f>
        <v>106612.89</v>
      </c>
      <c r="J31" s="21">
        <f>VLOOKUP(B31,RMS!B:E,4,FALSE)</f>
        <v>103144.44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0" t="s">
        <v>36</v>
      </c>
      <c r="D32" s="60"/>
      <c r="E32" s="15">
        <f>VLOOKUP(C32,RA!B34:D63,3,0)</f>
        <v>113215.59</v>
      </c>
      <c r="F32" s="25">
        <f>VLOOKUP(C32,RA!B34:I67,8,0)</f>
        <v>-11546.93</v>
      </c>
      <c r="G32" s="16">
        <f t="shared" si="0"/>
        <v>124762.51999999999</v>
      </c>
      <c r="H32" s="27">
        <f>RA!J35</f>
        <v>11.394243982845801</v>
      </c>
      <c r="I32" s="20">
        <f>VLOOKUP(B32,RMS!B:D,3,FALSE)</f>
        <v>113215.59</v>
      </c>
      <c r="J32" s="21">
        <f>VLOOKUP(B32,RMS!B:E,4,FALSE)</f>
        <v>124762.52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0" t="s">
        <v>37</v>
      </c>
      <c r="D33" s="60"/>
      <c r="E33" s="15">
        <f>VLOOKUP(C33,RA!B34:D64,3,0)</f>
        <v>35695.54</v>
      </c>
      <c r="F33" s="25">
        <f>VLOOKUP(C33,RA!B34:I68,8,0)</f>
        <v>-1583.94</v>
      </c>
      <c r="G33" s="16">
        <f t="shared" si="0"/>
        <v>37279.480000000003</v>
      </c>
      <c r="H33" s="27">
        <f>RA!J34</f>
        <v>0</v>
      </c>
      <c r="I33" s="20">
        <f>VLOOKUP(B33,RMS!B:D,3,FALSE)</f>
        <v>35695.54</v>
      </c>
      <c r="J33" s="21">
        <f>VLOOKUP(B33,RMS!B:E,4,FALSE)</f>
        <v>37279.480000000003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0" t="s">
        <v>38</v>
      </c>
      <c r="D34" s="60"/>
      <c r="E34" s="15">
        <f>VLOOKUP(C34,RA!B35:D65,3,0)</f>
        <v>53019.7</v>
      </c>
      <c r="F34" s="25">
        <f>VLOOKUP(C34,RA!B35:I69,8,0)</f>
        <v>-7258.17</v>
      </c>
      <c r="G34" s="16">
        <f t="shared" si="0"/>
        <v>60277.869999999995</v>
      </c>
      <c r="H34" s="27">
        <f>RA!J35</f>
        <v>11.394243982845801</v>
      </c>
      <c r="I34" s="20">
        <f>VLOOKUP(B34,RMS!B:D,3,FALSE)</f>
        <v>53019.7</v>
      </c>
      <c r="J34" s="21">
        <f>VLOOKUP(B34,RMS!B:E,4,FALSE)</f>
        <v>60277.87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0" t="s">
        <v>71</v>
      </c>
      <c r="D35" s="60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3.2533120526045201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0" t="s">
        <v>33</v>
      </c>
      <c r="D36" s="60"/>
      <c r="E36" s="15">
        <f>VLOOKUP(C36,RA!B8:D66,3,0)</f>
        <v>83502.136499999993</v>
      </c>
      <c r="F36" s="25">
        <f>VLOOKUP(C36,RA!B8:I70,8,0)</f>
        <v>4956.5835999999999</v>
      </c>
      <c r="G36" s="16">
        <f t="shared" si="0"/>
        <v>78545.552899999995</v>
      </c>
      <c r="H36" s="27">
        <f>RA!J36</f>
        <v>3.2533120526045201</v>
      </c>
      <c r="I36" s="20">
        <f>VLOOKUP(B36,RMS!B:D,3,FALSE)</f>
        <v>83502.136752136794</v>
      </c>
      <c r="J36" s="21">
        <f>VLOOKUP(B36,RMS!B:E,4,FALSE)</f>
        <v>78545.551282051296</v>
      </c>
      <c r="K36" s="22">
        <f t="shared" si="1"/>
        <v>-2.5213680055458099E-4</v>
      </c>
      <c r="L36" s="22">
        <f t="shared" si="2"/>
        <v>1.6179486992768943E-3</v>
      </c>
      <c r="M36" s="32"/>
    </row>
    <row r="37" spans="1:13">
      <c r="A37" s="63"/>
      <c r="B37" s="12">
        <v>76</v>
      </c>
      <c r="C37" s="60" t="s">
        <v>34</v>
      </c>
      <c r="D37" s="60"/>
      <c r="E37" s="15">
        <f>VLOOKUP(C37,RA!B8:D67,3,0)</f>
        <v>290645.8346</v>
      </c>
      <c r="F37" s="25">
        <f>VLOOKUP(C37,RA!B8:I71,8,0)</f>
        <v>22418.876899999999</v>
      </c>
      <c r="G37" s="16">
        <f t="shared" si="0"/>
        <v>268226.95770000003</v>
      </c>
      <c r="H37" s="27">
        <f>RA!J37</f>
        <v>-10.199063574195</v>
      </c>
      <c r="I37" s="20">
        <f>VLOOKUP(B37,RMS!B:D,3,FALSE)</f>
        <v>290645.82698547002</v>
      </c>
      <c r="J37" s="21">
        <f>VLOOKUP(B37,RMS!B:E,4,FALSE)</f>
        <v>268226.96165555599</v>
      </c>
      <c r="K37" s="22">
        <f t="shared" si="1"/>
        <v>7.6145299826748669E-3</v>
      </c>
      <c r="L37" s="22">
        <f t="shared" si="2"/>
        <v>-3.9555559633299708E-3</v>
      </c>
      <c r="M37" s="32"/>
    </row>
    <row r="38" spans="1:13">
      <c r="A38" s="63"/>
      <c r="B38" s="12">
        <v>77</v>
      </c>
      <c r="C38" s="60" t="s">
        <v>39</v>
      </c>
      <c r="D38" s="60"/>
      <c r="E38" s="15">
        <f>VLOOKUP(C38,RA!B9:D68,3,0)</f>
        <v>120763.23</v>
      </c>
      <c r="F38" s="25">
        <f>VLOOKUP(C38,RA!B9:I72,8,0)</f>
        <v>-9385.58</v>
      </c>
      <c r="G38" s="16">
        <f t="shared" si="0"/>
        <v>130148.81</v>
      </c>
      <c r="H38" s="27">
        <f>RA!J38</f>
        <v>-4.4373610820847702</v>
      </c>
      <c r="I38" s="20">
        <f>VLOOKUP(B38,RMS!B:D,3,FALSE)</f>
        <v>120763.23</v>
      </c>
      <c r="J38" s="21">
        <f>VLOOKUP(B38,RMS!B:E,4,FALSE)</f>
        <v>130148.81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0" t="s">
        <v>40</v>
      </c>
      <c r="D39" s="60"/>
      <c r="E39" s="15">
        <f>VLOOKUP(C39,RA!B10:D69,3,0)</f>
        <v>55170.97</v>
      </c>
      <c r="F39" s="25">
        <f>VLOOKUP(C39,RA!B10:I73,8,0)</f>
        <v>5956.86</v>
      </c>
      <c r="G39" s="16">
        <f t="shared" si="0"/>
        <v>49214.11</v>
      </c>
      <c r="H39" s="27">
        <f>RA!J39</f>
        <v>-13.6895719892795</v>
      </c>
      <c r="I39" s="20">
        <f>VLOOKUP(B39,RMS!B:D,3,FALSE)</f>
        <v>55170.97</v>
      </c>
      <c r="J39" s="21">
        <f>VLOOKUP(B39,RMS!B:E,4,FALSE)</f>
        <v>49214.11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0" t="s">
        <v>35</v>
      </c>
      <c r="D40" s="60"/>
      <c r="E40" s="15">
        <f>VLOOKUP(C40,RA!B8:D70,3,0)</f>
        <v>15046.607099999999</v>
      </c>
      <c r="F40" s="25">
        <f>VLOOKUP(C40,RA!B8:I74,8,0)</f>
        <v>2260.3569000000002</v>
      </c>
      <c r="G40" s="16">
        <f t="shared" si="0"/>
        <v>12786.250199999999</v>
      </c>
      <c r="H40" s="27">
        <f>RA!J40</f>
        <v>0</v>
      </c>
      <c r="I40" s="20">
        <f>VLOOKUP(B40,RMS!B:D,3,FALSE)</f>
        <v>15046.606913244101</v>
      </c>
      <c r="J40" s="21">
        <f>VLOOKUP(B40,RMS!B:E,4,FALSE)</f>
        <v>12786.250147492599</v>
      </c>
      <c r="K40" s="22">
        <f t="shared" si="1"/>
        <v>1.8675589853955898E-4</v>
      </c>
      <c r="L40" s="22">
        <f t="shared" si="2"/>
        <v>5.2507399232126772E-5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13584211.3916</v>
      </c>
      <c r="E7" s="48">
        <v>14796351.744200001</v>
      </c>
      <c r="F7" s="49">
        <v>91.807843084866306</v>
      </c>
      <c r="G7" s="48">
        <v>15016544.1708</v>
      </c>
      <c r="H7" s="49">
        <v>-9.5383649054567492</v>
      </c>
      <c r="I7" s="48">
        <v>1753767.7485</v>
      </c>
      <c r="J7" s="49">
        <v>12.910339054238101</v>
      </c>
      <c r="K7" s="48">
        <v>1783594.3041999999</v>
      </c>
      <c r="L7" s="49">
        <v>11.87752843739</v>
      </c>
      <c r="M7" s="49">
        <v>-1.6722724237101E-2</v>
      </c>
      <c r="N7" s="48">
        <v>52992311.201700002</v>
      </c>
      <c r="O7" s="48">
        <v>6656878653.415</v>
      </c>
      <c r="P7" s="48">
        <v>795808</v>
      </c>
      <c r="Q7" s="48">
        <v>826257</v>
      </c>
      <c r="R7" s="49">
        <v>-3.6851730151756699</v>
      </c>
      <c r="S7" s="48">
        <v>17.069709517370999</v>
      </c>
      <c r="T7" s="48">
        <v>17.209267555131198</v>
      </c>
      <c r="U7" s="50">
        <v>-0.81757711001531996</v>
      </c>
    </row>
    <row r="8" spans="1:23" ht="12" thickBot="1">
      <c r="A8" s="74">
        <v>42311</v>
      </c>
      <c r="B8" s="64" t="s">
        <v>6</v>
      </c>
      <c r="C8" s="65"/>
      <c r="D8" s="51">
        <v>513706.77159999998</v>
      </c>
      <c r="E8" s="51">
        <v>592764.36419999995</v>
      </c>
      <c r="F8" s="52">
        <v>86.662897202550795</v>
      </c>
      <c r="G8" s="51">
        <v>577058.86950000003</v>
      </c>
      <c r="H8" s="52">
        <v>-10.978446264051399</v>
      </c>
      <c r="I8" s="51">
        <v>135333.25640000001</v>
      </c>
      <c r="J8" s="52">
        <v>26.344456386760999</v>
      </c>
      <c r="K8" s="51">
        <v>145128.39730000001</v>
      </c>
      <c r="L8" s="52">
        <v>25.149669292103301</v>
      </c>
      <c r="M8" s="52">
        <v>-6.7492930964793002E-2</v>
      </c>
      <c r="N8" s="51">
        <v>1827822.9846000001</v>
      </c>
      <c r="O8" s="51">
        <v>237885302.19100001</v>
      </c>
      <c r="P8" s="51">
        <v>20452</v>
      </c>
      <c r="Q8" s="51">
        <v>21833</v>
      </c>
      <c r="R8" s="52">
        <v>-6.3252874089680704</v>
      </c>
      <c r="S8" s="51">
        <v>25.117679033835302</v>
      </c>
      <c r="T8" s="51">
        <v>25.035913181880598</v>
      </c>
      <c r="U8" s="53">
        <v>0.32553108049727603</v>
      </c>
    </row>
    <row r="9" spans="1:23" ht="12" thickBot="1">
      <c r="A9" s="75"/>
      <c r="B9" s="64" t="s">
        <v>7</v>
      </c>
      <c r="C9" s="65"/>
      <c r="D9" s="51">
        <v>56239.3724</v>
      </c>
      <c r="E9" s="51">
        <v>66627.595700000005</v>
      </c>
      <c r="F9" s="52">
        <v>84.408527441430707</v>
      </c>
      <c r="G9" s="51">
        <v>65032.905400000003</v>
      </c>
      <c r="H9" s="52">
        <v>-13.521667140524199</v>
      </c>
      <c r="I9" s="51">
        <v>13222.28</v>
      </c>
      <c r="J9" s="52">
        <v>23.510717555589199</v>
      </c>
      <c r="K9" s="51">
        <v>14568.2346</v>
      </c>
      <c r="L9" s="52">
        <v>22.401328235905599</v>
      </c>
      <c r="M9" s="52">
        <v>-9.2389684608730996E-2</v>
      </c>
      <c r="N9" s="51">
        <v>252316.38570000001</v>
      </c>
      <c r="O9" s="51">
        <v>38924108.574000001</v>
      </c>
      <c r="P9" s="51">
        <v>3403</v>
      </c>
      <c r="Q9" s="51">
        <v>3546</v>
      </c>
      <c r="R9" s="52">
        <v>-4.0327129159616399</v>
      </c>
      <c r="S9" s="51">
        <v>16.5264097560976</v>
      </c>
      <c r="T9" s="51">
        <v>16.6787742808799</v>
      </c>
      <c r="U9" s="53">
        <v>-0.92194570406368603</v>
      </c>
    </row>
    <row r="10" spans="1:23" ht="12" thickBot="1">
      <c r="A10" s="75"/>
      <c r="B10" s="64" t="s">
        <v>8</v>
      </c>
      <c r="C10" s="65"/>
      <c r="D10" s="51">
        <v>85580.809200000003</v>
      </c>
      <c r="E10" s="51">
        <v>90092.466700000004</v>
      </c>
      <c r="F10" s="52">
        <v>94.992192282820497</v>
      </c>
      <c r="G10" s="51">
        <v>86897.561700000006</v>
      </c>
      <c r="H10" s="52">
        <v>-1.5152928048152501</v>
      </c>
      <c r="I10" s="51">
        <v>25283.285500000002</v>
      </c>
      <c r="J10" s="52">
        <v>29.543171811934702</v>
      </c>
      <c r="K10" s="51">
        <v>22369.130099999998</v>
      </c>
      <c r="L10" s="52">
        <v>25.7419537008712</v>
      </c>
      <c r="M10" s="52">
        <v>0.13027575891294901</v>
      </c>
      <c r="N10" s="51">
        <v>348826.72930000001</v>
      </c>
      <c r="O10" s="51">
        <v>59481811.511</v>
      </c>
      <c r="P10" s="51">
        <v>72213</v>
      </c>
      <c r="Q10" s="51">
        <v>74968</v>
      </c>
      <c r="R10" s="52">
        <v>-3.6749012912175898</v>
      </c>
      <c r="S10" s="51">
        <v>1.1851163807070799</v>
      </c>
      <c r="T10" s="51">
        <v>1.1088878281400101</v>
      </c>
      <c r="U10" s="53">
        <v>6.43215753389455</v>
      </c>
    </row>
    <row r="11" spans="1:23" ht="12" thickBot="1">
      <c r="A11" s="75"/>
      <c r="B11" s="64" t="s">
        <v>9</v>
      </c>
      <c r="C11" s="65"/>
      <c r="D11" s="51">
        <v>49724.345300000001</v>
      </c>
      <c r="E11" s="51">
        <v>54991.2183</v>
      </c>
      <c r="F11" s="52">
        <v>90.422338033561999</v>
      </c>
      <c r="G11" s="51">
        <v>51258.5409</v>
      </c>
      <c r="H11" s="52">
        <v>-2.9930535927525801</v>
      </c>
      <c r="I11" s="51">
        <v>11070.7408</v>
      </c>
      <c r="J11" s="52">
        <v>22.264226372830699</v>
      </c>
      <c r="K11" s="51">
        <v>12277.7691</v>
      </c>
      <c r="L11" s="52">
        <v>23.9526308873142</v>
      </c>
      <c r="M11" s="52">
        <v>-9.8310066769376994E-2</v>
      </c>
      <c r="N11" s="51">
        <v>175283.6164</v>
      </c>
      <c r="O11" s="51">
        <v>19513731.085900001</v>
      </c>
      <c r="P11" s="51">
        <v>2427</v>
      </c>
      <c r="Q11" s="51">
        <v>2473</v>
      </c>
      <c r="R11" s="52">
        <v>-1.86008896077638</v>
      </c>
      <c r="S11" s="51">
        <v>20.487987350638601</v>
      </c>
      <c r="T11" s="51">
        <v>19.625856004852398</v>
      </c>
      <c r="U11" s="53">
        <v>4.2079845669143801</v>
      </c>
    </row>
    <row r="12" spans="1:23" ht="12" thickBot="1">
      <c r="A12" s="75"/>
      <c r="B12" s="64" t="s">
        <v>10</v>
      </c>
      <c r="C12" s="65"/>
      <c r="D12" s="51">
        <v>227516.73060000001</v>
      </c>
      <c r="E12" s="51">
        <v>236822.4325</v>
      </c>
      <c r="F12" s="52">
        <v>96.070599477521995</v>
      </c>
      <c r="G12" s="51">
        <v>266164.14679999999</v>
      </c>
      <c r="H12" s="52">
        <v>-14.520143552257</v>
      </c>
      <c r="I12" s="51">
        <v>39823.881699999998</v>
      </c>
      <c r="J12" s="52">
        <v>17.503715702567298</v>
      </c>
      <c r="K12" s="51">
        <v>44998.23</v>
      </c>
      <c r="L12" s="52">
        <v>16.906195120942598</v>
      </c>
      <c r="M12" s="52">
        <v>-0.114990040719379</v>
      </c>
      <c r="N12" s="51">
        <v>858379.7879</v>
      </c>
      <c r="O12" s="51">
        <v>71906457.338200003</v>
      </c>
      <c r="P12" s="51">
        <v>2426</v>
      </c>
      <c r="Q12" s="51">
        <v>3055</v>
      </c>
      <c r="R12" s="52">
        <v>-20.5891980360066</v>
      </c>
      <c r="S12" s="51">
        <v>93.782658944765004</v>
      </c>
      <c r="T12" s="51">
        <v>85.516482782324104</v>
      </c>
      <c r="U12" s="53">
        <v>8.8141840458047493</v>
      </c>
    </row>
    <row r="13" spans="1:23" ht="12" thickBot="1">
      <c r="A13" s="75"/>
      <c r="B13" s="64" t="s">
        <v>11</v>
      </c>
      <c r="C13" s="65"/>
      <c r="D13" s="51">
        <v>289942.79489999998</v>
      </c>
      <c r="E13" s="51">
        <v>354453.93060000002</v>
      </c>
      <c r="F13" s="52">
        <v>81.799853202135694</v>
      </c>
      <c r="G13" s="51">
        <v>358724.37569999998</v>
      </c>
      <c r="H13" s="52">
        <v>-19.173935606071499</v>
      </c>
      <c r="I13" s="51">
        <v>76770.074800000002</v>
      </c>
      <c r="J13" s="52">
        <v>26.477662542529298</v>
      </c>
      <c r="K13" s="51">
        <v>91480.137000000002</v>
      </c>
      <c r="L13" s="52">
        <v>25.501511242855901</v>
      </c>
      <c r="M13" s="52">
        <v>-0.160800614017445</v>
      </c>
      <c r="N13" s="51">
        <v>1125940.3536</v>
      </c>
      <c r="O13" s="51">
        <v>109462245.47669999</v>
      </c>
      <c r="P13" s="51">
        <v>9212</v>
      </c>
      <c r="Q13" s="51">
        <v>10121</v>
      </c>
      <c r="R13" s="52">
        <v>-8.9813259559332099</v>
      </c>
      <c r="S13" s="51">
        <v>31.474467531480698</v>
      </c>
      <c r="T13" s="51">
        <v>31.685583114316799</v>
      </c>
      <c r="U13" s="53">
        <v>-0.67075188047243794</v>
      </c>
    </row>
    <row r="14" spans="1:23" ht="12" thickBot="1">
      <c r="A14" s="75"/>
      <c r="B14" s="64" t="s">
        <v>12</v>
      </c>
      <c r="C14" s="65"/>
      <c r="D14" s="51">
        <v>128827.5704</v>
      </c>
      <c r="E14" s="51">
        <v>173361.56159999999</v>
      </c>
      <c r="F14" s="52">
        <v>74.311496280384205</v>
      </c>
      <c r="G14" s="51">
        <v>188927.08420000001</v>
      </c>
      <c r="H14" s="52">
        <v>-31.810957150208299</v>
      </c>
      <c r="I14" s="51">
        <v>26865.629499999999</v>
      </c>
      <c r="J14" s="52">
        <v>20.853944087111302</v>
      </c>
      <c r="K14" s="51">
        <v>15252.8105</v>
      </c>
      <c r="L14" s="52">
        <v>8.0733848005896505</v>
      </c>
      <c r="M14" s="52">
        <v>0.76135601369990102</v>
      </c>
      <c r="N14" s="51">
        <v>472707.4473</v>
      </c>
      <c r="O14" s="51">
        <v>55808892.269199997</v>
      </c>
      <c r="P14" s="51">
        <v>2186</v>
      </c>
      <c r="Q14" s="51">
        <v>2362</v>
      </c>
      <c r="R14" s="52">
        <v>-7.4513124470787497</v>
      </c>
      <c r="S14" s="51">
        <v>58.933014821592003</v>
      </c>
      <c r="T14" s="51">
        <v>57.813926206604599</v>
      </c>
      <c r="U14" s="53">
        <v>1.89891628381002</v>
      </c>
    </row>
    <row r="15" spans="1:23" ht="12" thickBot="1">
      <c r="A15" s="75"/>
      <c r="B15" s="64" t="s">
        <v>13</v>
      </c>
      <c r="C15" s="65"/>
      <c r="D15" s="51">
        <v>135765.5638</v>
      </c>
      <c r="E15" s="51">
        <v>137784.5509</v>
      </c>
      <c r="F15" s="52">
        <v>98.534678171963293</v>
      </c>
      <c r="G15" s="51">
        <v>159578.31400000001</v>
      </c>
      <c r="H15" s="52">
        <v>-14.922297148721601</v>
      </c>
      <c r="I15" s="51">
        <v>29582.690600000002</v>
      </c>
      <c r="J15" s="52">
        <v>21.789539093712399</v>
      </c>
      <c r="K15" s="51">
        <v>30129.560600000001</v>
      </c>
      <c r="L15" s="52">
        <v>18.880736263449901</v>
      </c>
      <c r="M15" s="52">
        <v>-1.8150613188829001E-2</v>
      </c>
      <c r="N15" s="51">
        <v>568495.03839999996</v>
      </c>
      <c r="O15" s="51">
        <v>42932398.403499998</v>
      </c>
      <c r="P15" s="51">
        <v>3851</v>
      </c>
      <c r="Q15" s="51">
        <v>4551</v>
      </c>
      <c r="R15" s="52">
        <v>-15.381234893429999</v>
      </c>
      <c r="S15" s="51">
        <v>35.254625759543003</v>
      </c>
      <c r="T15" s="51">
        <v>35.859945528455299</v>
      </c>
      <c r="U15" s="53">
        <v>-1.7169938862518099</v>
      </c>
    </row>
    <row r="16" spans="1:23" ht="12" thickBot="1">
      <c r="A16" s="75"/>
      <c r="B16" s="64" t="s">
        <v>14</v>
      </c>
      <c r="C16" s="65"/>
      <c r="D16" s="51">
        <v>568162.90989999997</v>
      </c>
      <c r="E16" s="51">
        <v>650260.43090000004</v>
      </c>
      <c r="F16" s="52">
        <v>87.374670655206302</v>
      </c>
      <c r="G16" s="51">
        <v>578397.4656</v>
      </c>
      <c r="H16" s="52">
        <v>-1.7694675908344599</v>
      </c>
      <c r="I16" s="51">
        <v>39822.641600000003</v>
      </c>
      <c r="J16" s="52">
        <v>7.00901817174391</v>
      </c>
      <c r="K16" s="51">
        <v>43883.701800000003</v>
      </c>
      <c r="L16" s="52">
        <v>7.5871186182459001</v>
      </c>
      <c r="M16" s="52">
        <v>-9.2541422747522001E-2</v>
      </c>
      <c r="N16" s="51">
        <v>2231272.8443</v>
      </c>
      <c r="O16" s="51">
        <v>334397737.18470001</v>
      </c>
      <c r="P16" s="51">
        <v>28269</v>
      </c>
      <c r="Q16" s="51">
        <v>29423</v>
      </c>
      <c r="R16" s="52">
        <v>-3.9221017571287802</v>
      </c>
      <c r="S16" s="51">
        <v>20.098443874916001</v>
      </c>
      <c r="T16" s="51">
        <v>19.105811800292301</v>
      </c>
      <c r="U16" s="53">
        <v>4.9388503945947999</v>
      </c>
    </row>
    <row r="17" spans="1:21" ht="12" thickBot="1">
      <c r="A17" s="75"/>
      <c r="B17" s="64" t="s">
        <v>15</v>
      </c>
      <c r="C17" s="65"/>
      <c r="D17" s="51">
        <v>380078.08799999999</v>
      </c>
      <c r="E17" s="51">
        <v>451860.48969999998</v>
      </c>
      <c r="F17" s="52">
        <v>84.114034456153107</v>
      </c>
      <c r="G17" s="51">
        <v>363618.24650000001</v>
      </c>
      <c r="H17" s="52">
        <v>4.5266819414135204</v>
      </c>
      <c r="I17" s="51">
        <v>50940.056199999999</v>
      </c>
      <c r="J17" s="52">
        <v>13.4025237992673</v>
      </c>
      <c r="K17" s="51">
        <v>55756.104200000002</v>
      </c>
      <c r="L17" s="52">
        <v>15.333692612149999</v>
      </c>
      <c r="M17" s="52">
        <v>-8.6377053581875002E-2</v>
      </c>
      <c r="N17" s="51">
        <v>1108780.2054999999</v>
      </c>
      <c r="O17" s="51">
        <v>322955963.99089998</v>
      </c>
      <c r="P17" s="51">
        <v>8004</v>
      </c>
      <c r="Q17" s="51">
        <v>8070</v>
      </c>
      <c r="R17" s="52">
        <v>-0.81784386617100902</v>
      </c>
      <c r="S17" s="51">
        <v>47.486017991004502</v>
      </c>
      <c r="T17" s="51">
        <v>41.990087372986402</v>
      </c>
      <c r="U17" s="53">
        <v>11.573787086251899</v>
      </c>
    </row>
    <row r="18" spans="1:21" ht="12" thickBot="1">
      <c r="A18" s="75"/>
      <c r="B18" s="64" t="s">
        <v>16</v>
      </c>
      <c r="C18" s="65"/>
      <c r="D18" s="51">
        <v>1181627.7838000001</v>
      </c>
      <c r="E18" s="51">
        <v>1265049.3759000001</v>
      </c>
      <c r="F18" s="52">
        <v>93.405665131398493</v>
      </c>
      <c r="G18" s="51">
        <v>1303373.6635</v>
      </c>
      <c r="H18" s="52">
        <v>-9.3408270482519207</v>
      </c>
      <c r="I18" s="51">
        <v>195030.29259999999</v>
      </c>
      <c r="J18" s="52">
        <v>16.5052223105995</v>
      </c>
      <c r="K18" s="51">
        <v>208968.31419999999</v>
      </c>
      <c r="L18" s="52">
        <v>16.032878371874499</v>
      </c>
      <c r="M18" s="52">
        <v>-6.6699210611710996E-2</v>
      </c>
      <c r="N18" s="51">
        <v>4826873.4901999999</v>
      </c>
      <c r="O18" s="51">
        <v>688413067.62150002</v>
      </c>
      <c r="P18" s="51">
        <v>58390</v>
      </c>
      <c r="Q18" s="51">
        <v>61202</v>
      </c>
      <c r="R18" s="52">
        <v>-4.5946210908140204</v>
      </c>
      <c r="S18" s="51">
        <v>20.2368176708341</v>
      </c>
      <c r="T18" s="51">
        <v>20.103212782261998</v>
      </c>
      <c r="U18" s="53">
        <v>0.66020700855841297</v>
      </c>
    </row>
    <row r="19" spans="1:21" ht="12" thickBot="1">
      <c r="A19" s="75"/>
      <c r="B19" s="64" t="s">
        <v>17</v>
      </c>
      <c r="C19" s="65"/>
      <c r="D19" s="51">
        <v>487902.83480000001</v>
      </c>
      <c r="E19" s="51">
        <v>580699.65910000005</v>
      </c>
      <c r="F19" s="52">
        <v>84.019824560630596</v>
      </c>
      <c r="G19" s="51">
        <v>583821.5294</v>
      </c>
      <c r="H19" s="52">
        <v>-16.4294548538792</v>
      </c>
      <c r="I19" s="51">
        <v>48322.455099999999</v>
      </c>
      <c r="J19" s="52">
        <v>9.9041144370083902</v>
      </c>
      <c r="K19" s="51">
        <v>50236.754800000002</v>
      </c>
      <c r="L19" s="52">
        <v>8.6048136751018607</v>
      </c>
      <c r="M19" s="52">
        <v>-3.8105560512837998E-2</v>
      </c>
      <c r="N19" s="51">
        <v>1753857.9727</v>
      </c>
      <c r="O19" s="51">
        <v>214777609.2841</v>
      </c>
      <c r="P19" s="51">
        <v>11261</v>
      </c>
      <c r="Q19" s="51">
        <v>11968</v>
      </c>
      <c r="R19" s="52">
        <v>-5.9074197860962601</v>
      </c>
      <c r="S19" s="51">
        <v>43.3267769114644</v>
      </c>
      <c r="T19" s="51">
        <v>40.106707737299502</v>
      </c>
      <c r="U19" s="53">
        <v>7.4320533483136799</v>
      </c>
    </row>
    <row r="20" spans="1:21" ht="12" thickBot="1">
      <c r="A20" s="75"/>
      <c r="B20" s="64" t="s">
        <v>18</v>
      </c>
      <c r="C20" s="65"/>
      <c r="D20" s="51">
        <v>854958.89119999995</v>
      </c>
      <c r="E20" s="51">
        <v>887266.43209999998</v>
      </c>
      <c r="F20" s="52">
        <v>96.358755416506199</v>
      </c>
      <c r="G20" s="51">
        <v>895216.88910000003</v>
      </c>
      <c r="H20" s="52">
        <v>-4.4970105446148496</v>
      </c>
      <c r="I20" s="51">
        <v>80753.290299999993</v>
      </c>
      <c r="J20" s="52">
        <v>9.4452834084989306</v>
      </c>
      <c r="K20" s="51">
        <v>79248.569399999993</v>
      </c>
      <c r="L20" s="52">
        <v>8.8524435100495005</v>
      </c>
      <c r="M20" s="52">
        <v>1.8987357265783E-2</v>
      </c>
      <c r="N20" s="51">
        <v>3214700.9275000002</v>
      </c>
      <c r="O20" s="51">
        <v>362947604.76230001</v>
      </c>
      <c r="P20" s="51">
        <v>36252</v>
      </c>
      <c r="Q20" s="51">
        <v>37937</v>
      </c>
      <c r="R20" s="52">
        <v>-4.44157418878667</v>
      </c>
      <c r="S20" s="51">
        <v>23.583771687079299</v>
      </c>
      <c r="T20" s="51">
        <v>24.4784900229328</v>
      </c>
      <c r="U20" s="53">
        <v>-3.7937881511276901</v>
      </c>
    </row>
    <row r="21" spans="1:21" ht="12" thickBot="1">
      <c r="A21" s="75"/>
      <c r="B21" s="64" t="s">
        <v>19</v>
      </c>
      <c r="C21" s="65"/>
      <c r="D21" s="51">
        <v>281726.22529999999</v>
      </c>
      <c r="E21" s="51">
        <v>306881.83850000001</v>
      </c>
      <c r="F21" s="52">
        <v>91.802834171302706</v>
      </c>
      <c r="G21" s="51">
        <v>312148.50150000001</v>
      </c>
      <c r="H21" s="52">
        <v>-9.7460907400832006</v>
      </c>
      <c r="I21" s="51">
        <v>45464.518799999998</v>
      </c>
      <c r="J21" s="52">
        <v>16.137836920076001</v>
      </c>
      <c r="K21" s="51">
        <v>38805.2808</v>
      </c>
      <c r="L21" s="52">
        <v>12.431672942053201</v>
      </c>
      <c r="M21" s="52">
        <v>0.17160648918690499</v>
      </c>
      <c r="N21" s="51">
        <v>1061561.9498000001</v>
      </c>
      <c r="O21" s="51">
        <v>131056788.5951</v>
      </c>
      <c r="P21" s="51">
        <v>24056</v>
      </c>
      <c r="Q21" s="51">
        <v>26026</v>
      </c>
      <c r="R21" s="52">
        <v>-7.56935372319988</v>
      </c>
      <c r="S21" s="51">
        <v>11.7112664324909</v>
      </c>
      <c r="T21" s="51">
        <v>11.730218562207</v>
      </c>
      <c r="U21" s="53">
        <v>-0.16182818336018201</v>
      </c>
    </row>
    <row r="22" spans="1:21" ht="12" thickBot="1">
      <c r="A22" s="75"/>
      <c r="B22" s="64" t="s">
        <v>20</v>
      </c>
      <c r="C22" s="65"/>
      <c r="D22" s="51">
        <v>860933.00939999998</v>
      </c>
      <c r="E22" s="51">
        <v>911470.39919999999</v>
      </c>
      <c r="F22" s="52">
        <v>94.4553997755323</v>
      </c>
      <c r="G22" s="51">
        <v>906842.65899999999</v>
      </c>
      <c r="H22" s="52">
        <v>-5.0625816004979098</v>
      </c>
      <c r="I22" s="51">
        <v>109703.9276</v>
      </c>
      <c r="J22" s="52">
        <v>12.742446439178201</v>
      </c>
      <c r="K22" s="51">
        <v>76822.684800000003</v>
      </c>
      <c r="L22" s="52">
        <v>8.4714458497921203</v>
      </c>
      <c r="M22" s="52">
        <v>0.42801475743269002</v>
      </c>
      <c r="N22" s="51">
        <v>3228453.1247</v>
      </c>
      <c r="O22" s="51">
        <v>438677262.5284</v>
      </c>
      <c r="P22" s="51">
        <v>53318</v>
      </c>
      <c r="Q22" s="51">
        <v>54978</v>
      </c>
      <c r="R22" s="52">
        <v>-3.0193895740114201</v>
      </c>
      <c r="S22" s="51">
        <v>16.1471362279155</v>
      </c>
      <c r="T22" s="51">
        <v>16.222145505474899</v>
      </c>
      <c r="U22" s="53">
        <v>-0.46453610411556701</v>
      </c>
    </row>
    <row r="23" spans="1:21" ht="12" thickBot="1">
      <c r="A23" s="75"/>
      <c r="B23" s="64" t="s">
        <v>21</v>
      </c>
      <c r="C23" s="65"/>
      <c r="D23" s="51">
        <v>2228974.9284999999</v>
      </c>
      <c r="E23" s="51">
        <v>2710151.3912</v>
      </c>
      <c r="F23" s="52">
        <v>82.245402811724702</v>
      </c>
      <c r="G23" s="51">
        <v>2471356.4372999999</v>
      </c>
      <c r="H23" s="52">
        <v>-9.8076305441721701</v>
      </c>
      <c r="I23" s="51">
        <v>298544.10720000003</v>
      </c>
      <c r="J23" s="52">
        <v>13.393784891107201</v>
      </c>
      <c r="K23" s="51">
        <v>295104.4768</v>
      </c>
      <c r="L23" s="52">
        <v>11.940992094301301</v>
      </c>
      <c r="M23" s="52">
        <v>1.1655636123511001E-2</v>
      </c>
      <c r="N23" s="51">
        <v>8450858.6763000004</v>
      </c>
      <c r="O23" s="51">
        <v>964759046.54550004</v>
      </c>
      <c r="P23" s="51">
        <v>73977</v>
      </c>
      <c r="Q23" s="51">
        <v>78853</v>
      </c>
      <c r="R23" s="52">
        <v>-6.1836581994343902</v>
      </c>
      <c r="S23" s="51">
        <v>30.1306477486246</v>
      </c>
      <c r="T23" s="51">
        <v>30.872438721418298</v>
      </c>
      <c r="U23" s="53">
        <v>-2.4619151203864398</v>
      </c>
    </row>
    <row r="24" spans="1:21" ht="12" thickBot="1">
      <c r="A24" s="75"/>
      <c r="B24" s="64" t="s">
        <v>22</v>
      </c>
      <c r="C24" s="65"/>
      <c r="D24" s="51">
        <v>220348.3426</v>
      </c>
      <c r="E24" s="51">
        <v>236534.58410000001</v>
      </c>
      <c r="F24" s="52">
        <v>93.156923939225393</v>
      </c>
      <c r="G24" s="51">
        <v>219306.99540000001</v>
      </c>
      <c r="H24" s="52">
        <v>0.47483537773185303</v>
      </c>
      <c r="I24" s="51">
        <v>32175.569299999999</v>
      </c>
      <c r="J24" s="52">
        <v>14.602138105666899</v>
      </c>
      <c r="K24" s="51">
        <v>38602.179100000001</v>
      </c>
      <c r="L24" s="52">
        <v>17.601891371313702</v>
      </c>
      <c r="M24" s="52">
        <v>-0.16648308333453599</v>
      </c>
      <c r="N24" s="51">
        <v>794492.15139999997</v>
      </c>
      <c r="O24" s="51">
        <v>89822919.105299994</v>
      </c>
      <c r="P24" s="51">
        <v>23524</v>
      </c>
      <c r="Q24" s="51">
        <v>23659</v>
      </c>
      <c r="R24" s="52">
        <v>-0.57060737985544796</v>
      </c>
      <c r="S24" s="51">
        <v>9.3669589610610409</v>
      </c>
      <c r="T24" s="51">
        <v>9.5403281161503006</v>
      </c>
      <c r="U24" s="53">
        <v>-1.85085848897132</v>
      </c>
    </row>
    <row r="25" spans="1:21" ht="12" thickBot="1">
      <c r="A25" s="75"/>
      <c r="B25" s="64" t="s">
        <v>23</v>
      </c>
      <c r="C25" s="65"/>
      <c r="D25" s="51">
        <v>261311.40580000001</v>
      </c>
      <c r="E25" s="51">
        <v>281934.02059999999</v>
      </c>
      <c r="F25" s="52">
        <v>92.6853046127205</v>
      </c>
      <c r="G25" s="51">
        <v>270499.72820000001</v>
      </c>
      <c r="H25" s="52">
        <v>-3.3967954279075698</v>
      </c>
      <c r="I25" s="51">
        <v>20918.118699999999</v>
      </c>
      <c r="J25" s="52">
        <v>8.0050538306812804</v>
      </c>
      <c r="K25" s="51">
        <v>27516.045099999999</v>
      </c>
      <c r="L25" s="52">
        <v>10.172300461483401</v>
      </c>
      <c r="M25" s="52">
        <v>-0.23978469202320099</v>
      </c>
      <c r="N25" s="51">
        <v>975046.88729999994</v>
      </c>
      <c r="O25" s="51">
        <v>99368233.500699997</v>
      </c>
      <c r="P25" s="51">
        <v>18154</v>
      </c>
      <c r="Q25" s="51">
        <v>18354</v>
      </c>
      <c r="R25" s="52">
        <v>-1.0896807235479999</v>
      </c>
      <c r="S25" s="51">
        <v>14.3941503690647</v>
      </c>
      <c r="T25" s="51">
        <v>14.2181366132723</v>
      </c>
      <c r="U25" s="53">
        <v>1.2228144856026999</v>
      </c>
    </row>
    <row r="26" spans="1:21" ht="12" thickBot="1">
      <c r="A26" s="75"/>
      <c r="B26" s="64" t="s">
        <v>24</v>
      </c>
      <c r="C26" s="65"/>
      <c r="D26" s="51">
        <v>502562.7585</v>
      </c>
      <c r="E26" s="51">
        <v>503016.36749999999</v>
      </c>
      <c r="F26" s="52">
        <v>99.909822218657695</v>
      </c>
      <c r="G26" s="51">
        <v>459873.16759999999</v>
      </c>
      <c r="H26" s="52">
        <v>9.2829053547067293</v>
      </c>
      <c r="I26" s="51">
        <v>94635.772299999997</v>
      </c>
      <c r="J26" s="52">
        <v>18.8306377063154</v>
      </c>
      <c r="K26" s="51">
        <v>112617.02</v>
      </c>
      <c r="L26" s="52">
        <v>24.488712961386501</v>
      </c>
      <c r="M26" s="52">
        <v>-0.159667230583796</v>
      </c>
      <c r="N26" s="51">
        <v>1785915.7519</v>
      </c>
      <c r="O26" s="51">
        <v>201683023.84040001</v>
      </c>
      <c r="P26" s="51">
        <v>38909</v>
      </c>
      <c r="Q26" s="51">
        <v>40598</v>
      </c>
      <c r="R26" s="52">
        <v>-4.1603034632247899</v>
      </c>
      <c r="S26" s="51">
        <v>12.9163627566887</v>
      </c>
      <c r="T26" s="51">
        <v>12.8708310236957</v>
      </c>
      <c r="U26" s="53">
        <v>0.35251203338459902</v>
      </c>
    </row>
    <row r="27" spans="1:21" ht="12" thickBot="1">
      <c r="A27" s="75"/>
      <c r="B27" s="64" t="s">
        <v>25</v>
      </c>
      <c r="C27" s="65"/>
      <c r="D27" s="51">
        <v>199447.18299999999</v>
      </c>
      <c r="E27" s="51">
        <v>230078.8866</v>
      </c>
      <c r="F27" s="52">
        <v>86.686434356206604</v>
      </c>
      <c r="G27" s="51">
        <v>226445.94469999999</v>
      </c>
      <c r="H27" s="52">
        <v>-11.9228285301238</v>
      </c>
      <c r="I27" s="51">
        <v>55269.988100000002</v>
      </c>
      <c r="J27" s="52">
        <v>27.7115912436828</v>
      </c>
      <c r="K27" s="51">
        <v>62150.507400000002</v>
      </c>
      <c r="L27" s="52">
        <v>27.446067750225399</v>
      </c>
      <c r="M27" s="52">
        <v>-0.11070737131262701</v>
      </c>
      <c r="N27" s="51">
        <v>734324.27190000005</v>
      </c>
      <c r="O27" s="51">
        <v>81576866.933400005</v>
      </c>
      <c r="P27" s="51">
        <v>27209</v>
      </c>
      <c r="Q27" s="51">
        <v>27396</v>
      </c>
      <c r="R27" s="52">
        <v>-0.68258139874434198</v>
      </c>
      <c r="S27" s="51">
        <v>7.3301915910176803</v>
      </c>
      <c r="T27" s="51">
        <v>7.34786882756607</v>
      </c>
      <c r="U27" s="53">
        <v>-0.241156541802416</v>
      </c>
    </row>
    <row r="28" spans="1:21" ht="12" thickBot="1">
      <c r="A28" s="75"/>
      <c r="B28" s="64" t="s">
        <v>26</v>
      </c>
      <c r="C28" s="65"/>
      <c r="D28" s="51">
        <v>939690.83440000005</v>
      </c>
      <c r="E28" s="51">
        <v>1058421.9101</v>
      </c>
      <c r="F28" s="52">
        <v>88.782254546414094</v>
      </c>
      <c r="G28" s="51">
        <v>944049.875</v>
      </c>
      <c r="H28" s="52">
        <v>-0.46173838008294299</v>
      </c>
      <c r="I28" s="51">
        <v>47287.066700000003</v>
      </c>
      <c r="J28" s="52">
        <v>5.0321940971354904</v>
      </c>
      <c r="K28" s="51">
        <v>51057.2497</v>
      </c>
      <c r="L28" s="52">
        <v>5.40832121819835</v>
      </c>
      <c r="M28" s="52">
        <v>-7.3842265734106002E-2</v>
      </c>
      <c r="N28" s="51">
        <v>3254562.7968000001</v>
      </c>
      <c r="O28" s="51">
        <v>297266171.39240003</v>
      </c>
      <c r="P28" s="51">
        <v>42768</v>
      </c>
      <c r="Q28" s="51">
        <v>42471</v>
      </c>
      <c r="R28" s="52">
        <v>0.69930069930070904</v>
      </c>
      <c r="S28" s="51">
        <v>21.971820856715301</v>
      </c>
      <c r="T28" s="51">
        <v>22.244121127357499</v>
      </c>
      <c r="U28" s="53">
        <v>-1.23931590566818</v>
      </c>
    </row>
    <row r="29" spans="1:21" ht="12" thickBot="1">
      <c r="A29" s="75"/>
      <c r="B29" s="64" t="s">
        <v>27</v>
      </c>
      <c r="C29" s="65"/>
      <c r="D29" s="51">
        <v>618854.82649999997</v>
      </c>
      <c r="E29" s="51">
        <v>656882.17359999998</v>
      </c>
      <c r="F29" s="52">
        <v>94.210933310673695</v>
      </c>
      <c r="G29" s="51">
        <v>686139.99369999999</v>
      </c>
      <c r="H29" s="52">
        <v>-9.8063322088493301</v>
      </c>
      <c r="I29" s="51">
        <v>90894.543600000005</v>
      </c>
      <c r="J29" s="52">
        <v>14.687538936080401</v>
      </c>
      <c r="K29" s="51">
        <v>111178.6633</v>
      </c>
      <c r="L29" s="52">
        <v>16.203495543303202</v>
      </c>
      <c r="M29" s="52">
        <v>-0.18244615556553501</v>
      </c>
      <c r="N29" s="51">
        <v>2055965.257</v>
      </c>
      <c r="O29" s="51">
        <v>214802741.13550001</v>
      </c>
      <c r="P29" s="51">
        <v>106615</v>
      </c>
      <c r="Q29" s="51">
        <v>108878</v>
      </c>
      <c r="R29" s="52">
        <v>-2.0784731534377898</v>
      </c>
      <c r="S29" s="51">
        <v>5.8045755897387803</v>
      </c>
      <c r="T29" s="51">
        <v>5.90110639706828</v>
      </c>
      <c r="U29" s="53">
        <v>-1.6630123225571301</v>
      </c>
    </row>
    <row r="30" spans="1:21" ht="12" thickBot="1">
      <c r="A30" s="75"/>
      <c r="B30" s="64" t="s">
        <v>28</v>
      </c>
      <c r="C30" s="65"/>
      <c r="D30" s="51">
        <v>703586.88</v>
      </c>
      <c r="E30" s="51">
        <v>850596.73190000001</v>
      </c>
      <c r="F30" s="52">
        <v>82.716856721090394</v>
      </c>
      <c r="G30" s="51">
        <v>789297.76520000002</v>
      </c>
      <c r="H30" s="52">
        <v>-10.859131873796899</v>
      </c>
      <c r="I30" s="51">
        <v>96633.4614</v>
      </c>
      <c r="J30" s="52">
        <v>13.7344035465812</v>
      </c>
      <c r="K30" s="51">
        <v>102495.3024</v>
      </c>
      <c r="L30" s="52">
        <v>12.985631902052701</v>
      </c>
      <c r="M30" s="52">
        <v>-5.7191313774786E-2</v>
      </c>
      <c r="N30" s="51">
        <v>2615136.7533999998</v>
      </c>
      <c r="O30" s="51">
        <v>383659620.07910001</v>
      </c>
      <c r="P30" s="51">
        <v>64909</v>
      </c>
      <c r="Q30" s="51">
        <v>66299</v>
      </c>
      <c r="R30" s="52">
        <v>-2.09656254242145</v>
      </c>
      <c r="S30" s="51">
        <v>10.839588963009801</v>
      </c>
      <c r="T30" s="51">
        <v>10.964547753359801</v>
      </c>
      <c r="U30" s="53">
        <v>-1.15280008104044</v>
      </c>
    </row>
    <row r="31" spans="1:21" ht="12" thickBot="1">
      <c r="A31" s="75"/>
      <c r="B31" s="64" t="s">
        <v>29</v>
      </c>
      <c r="C31" s="65"/>
      <c r="D31" s="51">
        <v>671367.32290000003</v>
      </c>
      <c r="E31" s="51">
        <v>807270.27789999999</v>
      </c>
      <c r="F31" s="52">
        <v>83.165123413990599</v>
      </c>
      <c r="G31" s="51">
        <v>871302.75199999998</v>
      </c>
      <c r="H31" s="52">
        <v>-22.946723012301501</v>
      </c>
      <c r="I31" s="51">
        <v>37490.2137</v>
      </c>
      <c r="J31" s="52">
        <v>5.5841582426233396</v>
      </c>
      <c r="K31" s="51">
        <v>22563.892199999998</v>
      </c>
      <c r="L31" s="52">
        <v>2.5896730095488101</v>
      </c>
      <c r="M31" s="52">
        <v>0.66151359737483595</v>
      </c>
      <c r="N31" s="51">
        <v>2714244.0614</v>
      </c>
      <c r="O31" s="51">
        <v>367971650.68379998</v>
      </c>
      <c r="P31" s="51">
        <v>27762</v>
      </c>
      <c r="Q31" s="51">
        <v>28839</v>
      </c>
      <c r="R31" s="52">
        <v>-3.7345261624882902</v>
      </c>
      <c r="S31" s="51">
        <v>24.182959545421799</v>
      </c>
      <c r="T31" s="51">
        <v>24.980708953153702</v>
      </c>
      <c r="U31" s="53">
        <v>-3.2988080149310699</v>
      </c>
    </row>
    <row r="32" spans="1:21" ht="12" thickBot="1">
      <c r="A32" s="75"/>
      <c r="B32" s="64" t="s">
        <v>30</v>
      </c>
      <c r="C32" s="65"/>
      <c r="D32" s="51">
        <v>95336.029200000004</v>
      </c>
      <c r="E32" s="51">
        <v>118732.12330000001</v>
      </c>
      <c r="F32" s="52">
        <v>80.295059626883599</v>
      </c>
      <c r="G32" s="51">
        <v>109277.57060000001</v>
      </c>
      <c r="H32" s="52">
        <v>-12.757916673524599</v>
      </c>
      <c r="I32" s="51">
        <v>23687.3809</v>
      </c>
      <c r="J32" s="52">
        <v>24.846200433109701</v>
      </c>
      <c r="K32" s="51">
        <v>31805.0648</v>
      </c>
      <c r="L32" s="52">
        <v>29.104842489973901</v>
      </c>
      <c r="M32" s="52">
        <v>-0.25523242763523601</v>
      </c>
      <c r="N32" s="51">
        <v>324266.43030000001</v>
      </c>
      <c r="O32" s="51">
        <v>38576250.405500002</v>
      </c>
      <c r="P32" s="51">
        <v>22158</v>
      </c>
      <c r="Q32" s="51">
        <v>22202</v>
      </c>
      <c r="R32" s="52">
        <v>-0.198180344113141</v>
      </c>
      <c r="S32" s="51">
        <v>4.3025556999729204</v>
      </c>
      <c r="T32" s="51">
        <v>4.3293454238356901</v>
      </c>
      <c r="U32" s="53">
        <v>-0.62264676464124302</v>
      </c>
    </row>
    <row r="33" spans="1:21" ht="12" thickBot="1">
      <c r="A33" s="75"/>
      <c r="B33" s="64" t="s">
        <v>31</v>
      </c>
      <c r="C33" s="65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1">
        <v>6.3716999999999997</v>
      </c>
      <c r="O33" s="51">
        <v>279.99040000000002</v>
      </c>
      <c r="P33" s="54"/>
      <c r="Q33" s="54"/>
      <c r="R33" s="54"/>
      <c r="S33" s="54"/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166364.6814</v>
      </c>
      <c r="E35" s="51">
        <v>184991.31959999999</v>
      </c>
      <c r="F35" s="52">
        <v>89.931074474047904</v>
      </c>
      <c r="G35" s="51">
        <v>143611.6783</v>
      </c>
      <c r="H35" s="52">
        <v>15.8434212101259</v>
      </c>
      <c r="I35" s="51">
        <v>18955.9977</v>
      </c>
      <c r="J35" s="52">
        <v>11.394243982845801</v>
      </c>
      <c r="K35" s="51">
        <v>21689.375199999999</v>
      </c>
      <c r="L35" s="52">
        <v>15.102793489183799</v>
      </c>
      <c r="M35" s="52">
        <v>-0.126023800814696</v>
      </c>
      <c r="N35" s="51">
        <v>690296.01820000005</v>
      </c>
      <c r="O35" s="51">
        <v>59463601.561999999</v>
      </c>
      <c r="P35" s="51">
        <v>12039</v>
      </c>
      <c r="Q35" s="51">
        <v>13956</v>
      </c>
      <c r="R35" s="52">
        <v>-13.736027515047301</v>
      </c>
      <c r="S35" s="51">
        <v>13.8188123099925</v>
      </c>
      <c r="T35" s="51">
        <v>13.7805386142161</v>
      </c>
      <c r="U35" s="53">
        <v>0.27696805570432498</v>
      </c>
    </row>
    <row r="36" spans="1:21" ht="12" customHeight="1" thickBot="1">
      <c r="A36" s="75"/>
      <c r="B36" s="64" t="s">
        <v>69</v>
      </c>
      <c r="C36" s="65"/>
      <c r="D36" s="51">
        <v>106612.89</v>
      </c>
      <c r="E36" s="54"/>
      <c r="F36" s="54"/>
      <c r="G36" s="54"/>
      <c r="H36" s="54"/>
      <c r="I36" s="51">
        <v>3468.45</v>
      </c>
      <c r="J36" s="52">
        <v>3.2533120526045201</v>
      </c>
      <c r="K36" s="54"/>
      <c r="L36" s="54"/>
      <c r="M36" s="54"/>
      <c r="N36" s="51">
        <v>674067.69</v>
      </c>
      <c r="O36" s="51">
        <v>28564078.09</v>
      </c>
      <c r="P36" s="51">
        <v>52</v>
      </c>
      <c r="Q36" s="51">
        <v>74</v>
      </c>
      <c r="R36" s="52">
        <v>-29.729729729729701</v>
      </c>
      <c r="S36" s="51">
        <v>2050.2478846153799</v>
      </c>
      <c r="T36" s="51">
        <v>1505.6604054054101</v>
      </c>
      <c r="U36" s="53">
        <v>26.562031025440699</v>
      </c>
    </row>
    <row r="37" spans="1:21" ht="12" thickBot="1">
      <c r="A37" s="75"/>
      <c r="B37" s="64" t="s">
        <v>36</v>
      </c>
      <c r="C37" s="65"/>
      <c r="D37" s="51">
        <v>113215.59</v>
      </c>
      <c r="E37" s="51">
        <v>55261.53</v>
      </c>
      <c r="F37" s="52">
        <v>204.87234066809199</v>
      </c>
      <c r="G37" s="51">
        <v>135241.91</v>
      </c>
      <c r="H37" s="52">
        <v>-16.286608197118799</v>
      </c>
      <c r="I37" s="51">
        <v>-11546.93</v>
      </c>
      <c r="J37" s="52">
        <v>-10.199063574195</v>
      </c>
      <c r="K37" s="51">
        <v>-13069.35</v>
      </c>
      <c r="L37" s="52">
        <v>-9.6636833951842291</v>
      </c>
      <c r="M37" s="52">
        <v>-0.11648781308940399</v>
      </c>
      <c r="N37" s="51">
        <v>968163.62</v>
      </c>
      <c r="O37" s="51">
        <v>149033718.36000001</v>
      </c>
      <c r="P37" s="51">
        <v>48</v>
      </c>
      <c r="Q37" s="51">
        <v>59</v>
      </c>
      <c r="R37" s="52">
        <v>-18.644067796610202</v>
      </c>
      <c r="S37" s="51">
        <v>2358.6581249999999</v>
      </c>
      <c r="T37" s="51">
        <v>2082.6164406779699</v>
      </c>
      <c r="U37" s="53">
        <v>11.7033359517515</v>
      </c>
    </row>
    <row r="38" spans="1:21" ht="12" thickBot="1">
      <c r="A38" s="75"/>
      <c r="B38" s="64" t="s">
        <v>37</v>
      </c>
      <c r="C38" s="65"/>
      <c r="D38" s="51">
        <v>35695.54</v>
      </c>
      <c r="E38" s="51">
        <v>30702.696499999998</v>
      </c>
      <c r="F38" s="52">
        <v>116.26190553002399</v>
      </c>
      <c r="G38" s="51">
        <v>243223.95</v>
      </c>
      <c r="H38" s="52">
        <v>-85.324002837714005</v>
      </c>
      <c r="I38" s="51">
        <v>-1583.94</v>
      </c>
      <c r="J38" s="52">
        <v>-4.4373610820847702</v>
      </c>
      <c r="K38" s="51">
        <v>-47086.5</v>
      </c>
      <c r="L38" s="52">
        <v>-19.359318849973398</v>
      </c>
      <c r="M38" s="52">
        <v>-0.96636105890223301</v>
      </c>
      <c r="N38" s="51">
        <v>564990.39</v>
      </c>
      <c r="O38" s="51">
        <v>134077175.40000001</v>
      </c>
      <c r="P38" s="51">
        <v>16</v>
      </c>
      <c r="Q38" s="51">
        <v>23</v>
      </c>
      <c r="R38" s="52">
        <v>-30.434782608695699</v>
      </c>
      <c r="S38" s="51">
        <v>2230.9712500000001</v>
      </c>
      <c r="T38" s="51">
        <v>2045.03782608696</v>
      </c>
      <c r="U38" s="53">
        <v>8.3341918419183401</v>
      </c>
    </row>
    <row r="39" spans="1:21" ht="12" thickBot="1">
      <c r="A39" s="75"/>
      <c r="B39" s="64" t="s">
        <v>38</v>
      </c>
      <c r="C39" s="65"/>
      <c r="D39" s="51">
        <v>53019.7</v>
      </c>
      <c r="E39" s="51">
        <v>28800.461599999999</v>
      </c>
      <c r="F39" s="52">
        <v>184.09322995017601</v>
      </c>
      <c r="G39" s="51">
        <v>37965.39</v>
      </c>
      <c r="H39" s="52">
        <v>39.652720543632</v>
      </c>
      <c r="I39" s="51">
        <v>-7258.17</v>
      </c>
      <c r="J39" s="52">
        <v>-13.6895719892795</v>
      </c>
      <c r="K39" s="51">
        <v>-3342.42</v>
      </c>
      <c r="L39" s="52">
        <v>-8.8038605687970009</v>
      </c>
      <c r="M39" s="52">
        <v>1.1715314053889101</v>
      </c>
      <c r="N39" s="51">
        <v>593659.19999999995</v>
      </c>
      <c r="O39" s="51">
        <v>100623078.34</v>
      </c>
      <c r="P39" s="51">
        <v>36</v>
      </c>
      <c r="Q39" s="51">
        <v>36</v>
      </c>
      <c r="R39" s="52">
        <v>0</v>
      </c>
      <c r="S39" s="51">
        <v>1472.7694444444401</v>
      </c>
      <c r="T39" s="51">
        <v>1534.4272222222201</v>
      </c>
      <c r="U39" s="53">
        <v>-4.18651935035468</v>
      </c>
    </row>
    <row r="40" spans="1:21" ht="12" thickBot="1">
      <c r="A40" s="75"/>
      <c r="B40" s="64" t="s">
        <v>72</v>
      </c>
      <c r="C40" s="65"/>
      <c r="D40" s="54"/>
      <c r="E40" s="54"/>
      <c r="F40" s="54"/>
      <c r="G40" s="51">
        <v>32.28</v>
      </c>
      <c r="H40" s="54"/>
      <c r="I40" s="54"/>
      <c r="J40" s="54"/>
      <c r="K40" s="51">
        <v>7.43</v>
      </c>
      <c r="L40" s="52">
        <v>23.0173482032218</v>
      </c>
      <c r="M40" s="54"/>
      <c r="N40" s="51">
        <v>91.71</v>
      </c>
      <c r="O40" s="51">
        <v>4353.3100000000004</v>
      </c>
      <c r="P40" s="54"/>
      <c r="Q40" s="51">
        <v>2</v>
      </c>
      <c r="R40" s="54"/>
      <c r="S40" s="54"/>
      <c r="T40" s="51">
        <v>40.854999999999997</v>
      </c>
      <c r="U40" s="55"/>
    </row>
    <row r="41" spans="1:21" ht="12" customHeight="1" thickBot="1">
      <c r="A41" s="75"/>
      <c r="B41" s="64" t="s">
        <v>33</v>
      </c>
      <c r="C41" s="65"/>
      <c r="D41" s="51">
        <v>83502.136499999993</v>
      </c>
      <c r="E41" s="51">
        <v>60818.927600000003</v>
      </c>
      <c r="F41" s="52">
        <v>137.29629869369799</v>
      </c>
      <c r="G41" s="51">
        <v>149161.5386</v>
      </c>
      <c r="H41" s="52">
        <v>-44.018989557405902</v>
      </c>
      <c r="I41" s="51">
        <v>4956.5835999999999</v>
      </c>
      <c r="J41" s="52">
        <v>5.9358763832348203</v>
      </c>
      <c r="K41" s="51">
        <v>7633.6581999999999</v>
      </c>
      <c r="L41" s="52">
        <v>5.1177121606869802</v>
      </c>
      <c r="M41" s="52">
        <v>-0.35069353773266898</v>
      </c>
      <c r="N41" s="51">
        <v>370820.93930000003</v>
      </c>
      <c r="O41" s="51">
        <v>60671460.065200001</v>
      </c>
      <c r="P41" s="51">
        <v>163</v>
      </c>
      <c r="Q41" s="51">
        <v>159</v>
      </c>
      <c r="R41" s="52">
        <v>2.5157232704402501</v>
      </c>
      <c r="S41" s="51">
        <v>512.28304601227001</v>
      </c>
      <c r="T41" s="51">
        <v>519.35171572326999</v>
      </c>
      <c r="U41" s="53">
        <v>-1.3798367457257701</v>
      </c>
    </row>
    <row r="42" spans="1:21" ht="12" thickBot="1">
      <c r="A42" s="75"/>
      <c r="B42" s="64" t="s">
        <v>34</v>
      </c>
      <c r="C42" s="65"/>
      <c r="D42" s="51">
        <v>290645.8346</v>
      </c>
      <c r="E42" s="51">
        <v>191788.51070000001</v>
      </c>
      <c r="F42" s="52">
        <v>151.54496666103</v>
      </c>
      <c r="G42" s="51">
        <v>368925.40539999999</v>
      </c>
      <c r="H42" s="52">
        <v>-21.2182651707401</v>
      </c>
      <c r="I42" s="51">
        <v>22418.876899999999</v>
      </c>
      <c r="J42" s="52">
        <v>7.7134691886618203</v>
      </c>
      <c r="K42" s="51">
        <v>30917.3292</v>
      </c>
      <c r="L42" s="52">
        <v>8.3803741210173595</v>
      </c>
      <c r="M42" s="52">
        <v>-0.274876663667313</v>
      </c>
      <c r="N42" s="51">
        <v>1257571.675</v>
      </c>
      <c r="O42" s="51">
        <v>150528667.8026</v>
      </c>
      <c r="P42" s="51">
        <v>1588</v>
      </c>
      <c r="Q42" s="51">
        <v>1716</v>
      </c>
      <c r="R42" s="52">
        <v>-7.4592074592074598</v>
      </c>
      <c r="S42" s="51">
        <v>183.026344206549</v>
      </c>
      <c r="T42" s="51">
        <v>178.665807051282</v>
      </c>
      <c r="U42" s="53">
        <v>2.3824642152859101</v>
      </c>
    </row>
    <row r="43" spans="1:21" ht="12" thickBot="1">
      <c r="A43" s="75"/>
      <c r="B43" s="64" t="s">
        <v>39</v>
      </c>
      <c r="C43" s="65"/>
      <c r="D43" s="51">
        <v>120763.23</v>
      </c>
      <c r="E43" s="51">
        <v>24835.575799999999</v>
      </c>
      <c r="F43" s="52">
        <v>486.25097711646401</v>
      </c>
      <c r="G43" s="51">
        <v>91903.47</v>
      </c>
      <c r="H43" s="52">
        <v>31.402252820268899</v>
      </c>
      <c r="I43" s="51">
        <v>-9385.58</v>
      </c>
      <c r="J43" s="52">
        <v>-7.7718855317135898</v>
      </c>
      <c r="K43" s="51">
        <v>-12170.6</v>
      </c>
      <c r="L43" s="52">
        <v>-13.2428079157403</v>
      </c>
      <c r="M43" s="52">
        <v>-0.228831774933035</v>
      </c>
      <c r="N43" s="51">
        <v>709753.03</v>
      </c>
      <c r="O43" s="51">
        <v>69324885.180000007</v>
      </c>
      <c r="P43" s="51">
        <v>90</v>
      </c>
      <c r="Q43" s="51">
        <v>97</v>
      </c>
      <c r="R43" s="52">
        <v>-7.2164948453608204</v>
      </c>
      <c r="S43" s="51">
        <v>1341.8136666666701</v>
      </c>
      <c r="T43" s="51">
        <v>1118.73340206186</v>
      </c>
      <c r="U43" s="53">
        <v>16.6252789151408</v>
      </c>
    </row>
    <row r="44" spans="1:21" ht="12" thickBot="1">
      <c r="A44" s="75"/>
      <c r="B44" s="64" t="s">
        <v>40</v>
      </c>
      <c r="C44" s="65"/>
      <c r="D44" s="51">
        <v>55170.97</v>
      </c>
      <c r="E44" s="51">
        <v>5147.5096999999996</v>
      </c>
      <c r="F44" s="52">
        <v>1071.7992430397901</v>
      </c>
      <c r="G44" s="51">
        <v>82106.89</v>
      </c>
      <c r="H44" s="52">
        <v>-32.805919210921303</v>
      </c>
      <c r="I44" s="51">
        <v>5956.86</v>
      </c>
      <c r="J44" s="52">
        <v>10.7970912963829</v>
      </c>
      <c r="K44" s="51">
        <v>11234.5</v>
      </c>
      <c r="L44" s="52">
        <v>13.6827737599122</v>
      </c>
      <c r="M44" s="52">
        <v>-0.46977079531799398</v>
      </c>
      <c r="N44" s="51">
        <v>348193.35</v>
      </c>
      <c r="O44" s="51">
        <v>27627090.41</v>
      </c>
      <c r="P44" s="51">
        <v>50</v>
      </c>
      <c r="Q44" s="51">
        <v>48</v>
      </c>
      <c r="R44" s="52">
        <v>4.1666666666666696</v>
      </c>
      <c r="S44" s="51">
        <v>1103.4194</v>
      </c>
      <c r="T44" s="51">
        <v>902.56479166666702</v>
      </c>
      <c r="U44" s="53">
        <v>18.202925228007899</v>
      </c>
    </row>
    <row r="45" spans="1:21" ht="12" thickBot="1">
      <c r="A45" s="76"/>
      <c r="B45" s="64" t="s">
        <v>35</v>
      </c>
      <c r="C45" s="65"/>
      <c r="D45" s="56">
        <v>15046.607099999999</v>
      </c>
      <c r="E45" s="57"/>
      <c r="F45" s="57"/>
      <c r="G45" s="56">
        <v>19760.675999999999</v>
      </c>
      <c r="H45" s="58">
        <v>-23.855807868111398</v>
      </c>
      <c r="I45" s="56">
        <v>2260.3569000000002</v>
      </c>
      <c r="J45" s="58">
        <v>15.022369395157501</v>
      </c>
      <c r="K45" s="56">
        <v>2764.8015999999998</v>
      </c>
      <c r="L45" s="58">
        <v>13.991432276912001</v>
      </c>
      <c r="M45" s="58">
        <v>-0.18245240454143299</v>
      </c>
      <c r="N45" s="56">
        <v>54611.311900000001</v>
      </c>
      <c r="O45" s="56">
        <v>8332759.4666999998</v>
      </c>
      <c r="P45" s="56">
        <v>21</v>
      </c>
      <c r="Q45" s="56">
        <v>25</v>
      </c>
      <c r="R45" s="58">
        <v>-16</v>
      </c>
      <c r="S45" s="56">
        <v>716.50509999999997</v>
      </c>
      <c r="T45" s="56">
        <v>697.10388799999998</v>
      </c>
      <c r="U45" s="59">
        <v>2.7077563020835398</v>
      </c>
    </row>
  </sheetData>
  <mergeCells count="43">
    <mergeCell ref="B22:C22"/>
    <mergeCell ref="B23:C23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9:C19"/>
    <mergeCell ref="B20:C20"/>
    <mergeCell ref="B21:C21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F29" sqref="F29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47653</v>
      </c>
      <c r="D2" s="37">
        <v>513707.40892564098</v>
      </c>
      <c r="E2" s="37">
        <v>378373.52667606802</v>
      </c>
      <c r="F2" s="37">
        <v>135333.88224957301</v>
      </c>
      <c r="G2" s="37">
        <v>378373.52667606802</v>
      </c>
      <c r="H2" s="37">
        <v>0.263445455327591</v>
      </c>
    </row>
    <row r="3" spans="1:8">
      <c r="A3" s="37">
        <v>2</v>
      </c>
      <c r="B3" s="37">
        <v>13</v>
      </c>
      <c r="C3" s="37">
        <v>6436</v>
      </c>
      <c r="D3" s="37">
        <v>56239.398442772901</v>
      </c>
      <c r="E3" s="37">
        <v>43017.096269049202</v>
      </c>
      <c r="F3" s="37">
        <v>13222.302173723599</v>
      </c>
      <c r="G3" s="37">
        <v>43017.096269049202</v>
      </c>
      <c r="H3" s="37">
        <v>0.23510746095867599</v>
      </c>
    </row>
    <row r="4" spans="1:8">
      <c r="A4" s="37">
        <v>3</v>
      </c>
      <c r="B4" s="37">
        <v>14</v>
      </c>
      <c r="C4" s="37">
        <v>95210</v>
      </c>
      <c r="D4" s="37">
        <v>85582.6638831405</v>
      </c>
      <c r="E4" s="37">
        <v>60297.524243980697</v>
      </c>
      <c r="F4" s="37">
        <v>25285.139639159701</v>
      </c>
      <c r="G4" s="37">
        <v>60297.524243980697</v>
      </c>
      <c r="H4" s="37">
        <v>0.29544698063717101</v>
      </c>
    </row>
    <row r="5" spans="1:8">
      <c r="A5" s="37">
        <v>4</v>
      </c>
      <c r="B5" s="37">
        <v>15</v>
      </c>
      <c r="C5" s="37">
        <v>3038</v>
      </c>
      <c r="D5" s="37">
        <v>49724.377888888899</v>
      </c>
      <c r="E5" s="37">
        <v>38653.604940170902</v>
      </c>
      <c r="F5" s="37">
        <v>11070.7729487179</v>
      </c>
      <c r="G5" s="37">
        <v>38653.604940170902</v>
      </c>
      <c r="H5" s="37">
        <v>0.22264276434902899</v>
      </c>
    </row>
    <row r="6" spans="1:8">
      <c r="A6" s="37">
        <v>5</v>
      </c>
      <c r="B6" s="37">
        <v>16</v>
      </c>
      <c r="C6" s="37">
        <v>5428</v>
      </c>
      <c r="D6" s="37">
        <v>227516.76354615399</v>
      </c>
      <c r="E6" s="37">
        <v>187692.84285982899</v>
      </c>
      <c r="F6" s="37">
        <v>39823.920686324796</v>
      </c>
      <c r="G6" s="37">
        <v>187692.84285982899</v>
      </c>
      <c r="H6" s="37">
        <v>0.175037303034799</v>
      </c>
    </row>
    <row r="7" spans="1:8">
      <c r="A7" s="37">
        <v>6</v>
      </c>
      <c r="B7" s="37">
        <v>17</v>
      </c>
      <c r="C7" s="37">
        <v>17400</v>
      </c>
      <c r="D7" s="37">
        <v>289942.99970341899</v>
      </c>
      <c r="E7" s="37">
        <v>213172.71775641001</v>
      </c>
      <c r="F7" s="37">
        <v>76770.281947008494</v>
      </c>
      <c r="G7" s="37">
        <v>213172.71775641001</v>
      </c>
      <c r="H7" s="37">
        <v>0.264777152838787</v>
      </c>
    </row>
    <row r="8" spans="1:8">
      <c r="A8" s="37">
        <v>7</v>
      </c>
      <c r="B8" s="37">
        <v>18</v>
      </c>
      <c r="C8" s="37">
        <v>63935</v>
      </c>
      <c r="D8" s="37">
        <v>128827.567367521</v>
      </c>
      <c r="E8" s="37">
        <v>101961.942428205</v>
      </c>
      <c r="F8" s="37">
        <v>26865.6249393162</v>
      </c>
      <c r="G8" s="37">
        <v>101961.942428205</v>
      </c>
      <c r="H8" s="37">
        <v>0.20853941037847601</v>
      </c>
    </row>
    <row r="9" spans="1:8">
      <c r="A9" s="37">
        <v>8</v>
      </c>
      <c r="B9" s="37">
        <v>19</v>
      </c>
      <c r="C9" s="37">
        <v>21406</v>
      </c>
      <c r="D9" s="37">
        <v>135765.62398547001</v>
      </c>
      <c r="E9" s="37">
        <v>106182.872622222</v>
      </c>
      <c r="F9" s="37">
        <v>29582.751363247899</v>
      </c>
      <c r="G9" s="37">
        <v>106182.872622222</v>
      </c>
      <c r="H9" s="37">
        <v>0.21789574190307501</v>
      </c>
    </row>
    <row r="10" spans="1:8">
      <c r="A10" s="37">
        <v>9</v>
      </c>
      <c r="B10" s="37">
        <v>21</v>
      </c>
      <c r="C10" s="37">
        <v>128998</v>
      </c>
      <c r="D10" s="37">
        <v>568162.55597863195</v>
      </c>
      <c r="E10" s="37">
        <v>528340.26805812004</v>
      </c>
      <c r="F10" s="37">
        <v>39822.287920512797</v>
      </c>
      <c r="G10" s="37">
        <v>528340.26805812004</v>
      </c>
      <c r="H10" s="37">
        <v>7.0089602881205096E-2</v>
      </c>
    </row>
    <row r="11" spans="1:8">
      <c r="A11" s="37">
        <v>10</v>
      </c>
      <c r="B11" s="37">
        <v>22</v>
      </c>
      <c r="C11" s="37">
        <v>23651</v>
      </c>
      <c r="D11" s="37">
        <v>380078.032038462</v>
      </c>
      <c r="E11" s="37">
        <v>329138.03185042698</v>
      </c>
      <c r="F11" s="37">
        <v>50940.000188034202</v>
      </c>
      <c r="G11" s="37">
        <v>329138.03185042698</v>
      </c>
      <c r="H11" s="37">
        <v>0.134025110356495</v>
      </c>
    </row>
    <row r="12" spans="1:8">
      <c r="A12" s="37">
        <v>11</v>
      </c>
      <c r="B12" s="37">
        <v>23</v>
      </c>
      <c r="C12" s="37">
        <v>136484.93100000001</v>
      </c>
      <c r="D12" s="37">
        <v>1181627.9291453001</v>
      </c>
      <c r="E12" s="37">
        <v>986597.47742820496</v>
      </c>
      <c r="F12" s="37">
        <v>195030.45171709399</v>
      </c>
      <c r="G12" s="37">
        <v>986597.47742820496</v>
      </c>
      <c r="H12" s="37">
        <v>0.16505233746308301</v>
      </c>
    </row>
    <row r="13" spans="1:8">
      <c r="A13" s="37">
        <v>12</v>
      </c>
      <c r="B13" s="37">
        <v>24</v>
      </c>
      <c r="C13" s="37">
        <v>28790</v>
      </c>
      <c r="D13" s="37">
        <v>487902.74577265</v>
      </c>
      <c r="E13" s="37">
        <v>439580.37850854697</v>
      </c>
      <c r="F13" s="37">
        <v>48322.367264102599</v>
      </c>
      <c r="G13" s="37">
        <v>439580.37850854697</v>
      </c>
      <c r="H13" s="37">
        <v>9.9040982414596995E-2</v>
      </c>
    </row>
    <row r="14" spans="1:8">
      <c r="A14" s="37">
        <v>13</v>
      </c>
      <c r="B14" s="37">
        <v>25</v>
      </c>
      <c r="C14" s="37">
        <v>72794</v>
      </c>
      <c r="D14" s="37">
        <v>854958.86</v>
      </c>
      <c r="E14" s="37">
        <v>774205.60089999996</v>
      </c>
      <c r="F14" s="37">
        <v>80753.259099999996</v>
      </c>
      <c r="G14" s="37">
        <v>774205.60089999996</v>
      </c>
      <c r="H14" s="37">
        <v>9.4452801038871007E-2</v>
      </c>
    </row>
    <row r="15" spans="1:8">
      <c r="A15" s="37">
        <v>14</v>
      </c>
      <c r="B15" s="37">
        <v>26</v>
      </c>
      <c r="C15" s="37">
        <v>44024</v>
      </c>
      <c r="D15" s="37">
        <v>281725.96240940201</v>
      </c>
      <c r="E15" s="37">
        <v>236261.706482051</v>
      </c>
      <c r="F15" s="37">
        <v>45464.255927350401</v>
      </c>
      <c r="G15" s="37">
        <v>236261.706482051</v>
      </c>
      <c r="H15" s="37">
        <v>0.16137758671060001</v>
      </c>
    </row>
    <row r="16" spans="1:8">
      <c r="A16" s="37">
        <v>15</v>
      </c>
      <c r="B16" s="37">
        <v>27</v>
      </c>
      <c r="C16" s="37">
        <v>112640.178</v>
      </c>
      <c r="D16" s="37">
        <v>860934.14029999997</v>
      </c>
      <c r="E16" s="37">
        <v>751229.08299999998</v>
      </c>
      <c r="F16" s="37">
        <v>109705.0573</v>
      </c>
      <c r="G16" s="37">
        <v>751229.08299999998</v>
      </c>
      <c r="H16" s="37">
        <v>0.127425609189772</v>
      </c>
    </row>
    <row r="17" spans="1:8">
      <c r="A17" s="37">
        <v>16</v>
      </c>
      <c r="B17" s="37">
        <v>29</v>
      </c>
      <c r="C17" s="37">
        <v>168246</v>
      </c>
      <c r="D17" s="37">
        <v>2228976.5320367501</v>
      </c>
      <c r="E17" s="37">
        <v>1930430.84741624</v>
      </c>
      <c r="F17" s="37">
        <v>298545.684620513</v>
      </c>
      <c r="G17" s="37">
        <v>1930430.84741624</v>
      </c>
      <c r="H17" s="37">
        <v>0.13393846024377501</v>
      </c>
    </row>
    <row r="18" spans="1:8">
      <c r="A18" s="37">
        <v>17</v>
      </c>
      <c r="B18" s="37">
        <v>31</v>
      </c>
      <c r="C18" s="37">
        <v>23955.465</v>
      </c>
      <c r="D18" s="37">
        <v>220348.368157847</v>
      </c>
      <c r="E18" s="37">
        <v>188172.76246636</v>
      </c>
      <c r="F18" s="37">
        <v>32175.605691487301</v>
      </c>
      <c r="G18" s="37">
        <v>188172.76246636</v>
      </c>
      <c r="H18" s="37">
        <v>0.14602152927421799</v>
      </c>
    </row>
    <row r="19" spans="1:8">
      <c r="A19" s="37">
        <v>18</v>
      </c>
      <c r="B19" s="37">
        <v>32</v>
      </c>
      <c r="C19" s="37">
        <v>17758.355</v>
      </c>
      <c r="D19" s="37">
        <v>261311.39927010101</v>
      </c>
      <c r="E19" s="37">
        <v>240393.28870602101</v>
      </c>
      <c r="F19" s="37">
        <v>20918.110564079601</v>
      </c>
      <c r="G19" s="37">
        <v>240393.28870602101</v>
      </c>
      <c r="H19" s="37">
        <v>8.0050509172230694E-2</v>
      </c>
    </row>
    <row r="20" spans="1:8">
      <c r="A20" s="37">
        <v>19</v>
      </c>
      <c r="B20" s="37">
        <v>33</v>
      </c>
      <c r="C20" s="37">
        <v>30042.491999999998</v>
      </c>
      <c r="D20" s="37">
        <v>502562.70454213</v>
      </c>
      <c r="E20" s="37">
        <v>407926.95479100599</v>
      </c>
      <c r="F20" s="37">
        <v>94635.749751123702</v>
      </c>
      <c r="G20" s="37">
        <v>407926.95479100599</v>
      </c>
      <c r="H20" s="37">
        <v>0.188306352412966</v>
      </c>
    </row>
    <row r="21" spans="1:8">
      <c r="A21" s="37">
        <v>20</v>
      </c>
      <c r="B21" s="37">
        <v>34</v>
      </c>
      <c r="C21" s="37">
        <v>34248.464</v>
      </c>
      <c r="D21" s="37">
        <v>199447.02344715199</v>
      </c>
      <c r="E21" s="37">
        <v>144177.21865933601</v>
      </c>
      <c r="F21" s="37">
        <v>55269.804787816</v>
      </c>
      <c r="G21" s="37">
        <v>144177.21865933601</v>
      </c>
      <c r="H21" s="37">
        <v>0.277115215020799</v>
      </c>
    </row>
    <row r="22" spans="1:8">
      <c r="A22" s="37">
        <v>21</v>
      </c>
      <c r="B22" s="37">
        <v>35</v>
      </c>
      <c r="C22" s="37">
        <v>35190.959999999999</v>
      </c>
      <c r="D22" s="37">
        <v>939690.83414070797</v>
      </c>
      <c r="E22" s="37">
        <v>892403.76415221195</v>
      </c>
      <c r="F22" s="37">
        <v>47287.069988495597</v>
      </c>
      <c r="G22" s="37">
        <v>892403.76415221195</v>
      </c>
      <c r="H22" s="37">
        <v>5.0321944484790902E-2</v>
      </c>
    </row>
    <row r="23" spans="1:8">
      <c r="A23" s="37">
        <v>22</v>
      </c>
      <c r="B23" s="37">
        <v>36</v>
      </c>
      <c r="C23" s="37">
        <v>155131.372</v>
      </c>
      <c r="D23" s="37">
        <v>618854.82446902699</v>
      </c>
      <c r="E23" s="37">
        <v>527960.29844663304</v>
      </c>
      <c r="F23" s="37">
        <v>90894.526022393504</v>
      </c>
      <c r="G23" s="37">
        <v>527960.29844663304</v>
      </c>
      <c r="H23" s="37">
        <v>0.14687536143938201</v>
      </c>
    </row>
    <row r="24" spans="1:8">
      <c r="A24" s="37">
        <v>23</v>
      </c>
      <c r="B24" s="37">
        <v>37</v>
      </c>
      <c r="C24" s="37">
        <v>108465.876</v>
      </c>
      <c r="D24" s="37">
        <v>703586.79891858401</v>
      </c>
      <c r="E24" s="37">
        <v>606953.42382406001</v>
      </c>
      <c r="F24" s="37">
        <v>96633.375094524003</v>
      </c>
      <c r="G24" s="37">
        <v>606953.42382406001</v>
      </c>
      <c r="H24" s="37">
        <v>0.13734392862835099</v>
      </c>
    </row>
    <row r="25" spans="1:8">
      <c r="A25" s="37">
        <v>24</v>
      </c>
      <c r="B25" s="37">
        <v>38</v>
      </c>
      <c r="C25" s="37">
        <v>139221.992</v>
      </c>
      <c r="D25" s="37">
        <v>671367.23496460204</v>
      </c>
      <c r="E25" s="37">
        <v>633877.09155309701</v>
      </c>
      <c r="F25" s="37">
        <v>37490.143411504403</v>
      </c>
      <c r="G25" s="37">
        <v>633877.09155309701</v>
      </c>
      <c r="H25" s="37">
        <v>5.5841485045782902E-2</v>
      </c>
    </row>
    <row r="26" spans="1:8">
      <c r="A26" s="37">
        <v>25</v>
      </c>
      <c r="B26" s="37">
        <v>39</v>
      </c>
      <c r="C26" s="37">
        <v>76086.608999999997</v>
      </c>
      <c r="D26" s="37">
        <v>95336.019448733103</v>
      </c>
      <c r="E26" s="37">
        <v>71648.639656782601</v>
      </c>
      <c r="F26" s="37">
        <v>23687.379791950501</v>
      </c>
      <c r="G26" s="37">
        <v>71648.639656782601</v>
      </c>
      <c r="H26" s="37">
        <v>0.248462018122</v>
      </c>
    </row>
    <row r="27" spans="1:8">
      <c r="A27" s="37">
        <v>26</v>
      </c>
      <c r="B27" s="37">
        <v>42</v>
      </c>
      <c r="C27" s="37">
        <v>9970.4519999999993</v>
      </c>
      <c r="D27" s="37">
        <v>166364.68090000001</v>
      </c>
      <c r="E27" s="37">
        <v>147408.70009999999</v>
      </c>
      <c r="F27" s="37">
        <v>18955.980800000001</v>
      </c>
      <c r="G27" s="37">
        <v>147408.70009999999</v>
      </c>
      <c r="H27" s="37">
        <v>0.11394233858684399</v>
      </c>
    </row>
    <row r="28" spans="1:8">
      <c r="A28" s="37">
        <v>27</v>
      </c>
      <c r="B28" s="37">
        <v>75</v>
      </c>
      <c r="C28" s="37">
        <v>176</v>
      </c>
      <c r="D28" s="37">
        <v>83502.136752136794</v>
      </c>
      <c r="E28" s="37">
        <v>78545.551282051296</v>
      </c>
      <c r="F28" s="37">
        <v>4956.5854700854698</v>
      </c>
      <c r="G28" s="37">
        <v>78545.551282051296</v>
      </c>
      <c r="H28" s="37">
        <v>5.9358786048773003E-2</v>
      </c>
    </row>
    <row r="29" spans="1:8">
      <c r="A29" s="37">
        <v>28</v>
      </c>
      <c r="B29" s="37">
        <v>76</v>
      </c>
      <c r="C29" s="37">
        <v>1854</v>
      </c>
      <c r="D29" s="37">
        <v>290645.82698547002</v>
      </c>
      <c r="E29" s="37">
        <v>268226.96165555599</v>
      </c>
      <c r="F29" s="37">
        <v>22418.865329914501</v>
      </c>
      <c r="G29" s="37">
        <v>268226.96165555599</v>
      </c>
      <c r="H29" s="37">
        <v>7.7134654099249397E-2</v>
      </c>
    </row>
    <row r="30" spans="1:8">
      <c r="A30" s="37">
        <v>29</v>
      </c>
      <c r="B30" s="37">
        <v>99</v>
      </c>
      <c r="C30" s="37">
        <v>21</v>
      </c>
      <c r="D30" s="37">
        <v>15046.606913244101</v>
      </c>
      <c r="E30" s="37">
        <v>12786.250147492599</v>
      </c>
      <c r="F30" s="37">
        <v>2260.35676575146</v>
      </c>
      <c r="G30" s="37">
        <v>12786.250147492599</v>
      </c>
      <c r="H30" s="37">
        <v>0.150223686893945</v>
      </c>
    </row>
    <row r="31" spans="1:8" ht="14.25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>
      <c r="A32" s="30"/>
      <c r="B32" s="33">
        <v>70</v>
      </c>
      <c r="C32" s="34">
        <v>52</v>
      </c>
      <c r="D32" s="34">
        <v>106612.89</v>
      </c>
      <c r="E32" s="34">
        <v>103144.44</v>
      </c>
      <c r="F32" s="30"/>
      <c r="G32" s="30"/>
      <c r="H32" s="30"/>
    </row>
    <row r="33" spans="1:8" ht="14.25">
      <c r="A33" s="30"/>
      <c r="B33" s="33">
        <v>71</v>
      </c>
      <c r="C33" s="34">
        <v>44</v>
      </c>
      <c r="D33" s="34">
        <v>113215.59</v>
      </c>
      <c r="E33" s="34">
        <v>124762.52</v>
      </c>
      <c r="F33" s="30"/>
      <c r="G33" s="30"/>
      <c r="H33" s="30"/>
    </row>
    <row r="34" spans="1:8" ht="14.25">
      <c r="A34" s="30"/>
      <c r="B34" s="33">
        <v>72</v>
      </c>
      <c r="C34" s="34">
        <v>8</v>
      </c>
      <c r="D34" s="34">
        <v>35695.54</v>
      </c>
      <c r="E34" s="34">
        <v>37279.480000000003</v>
      </c>
      <c r="F34" s="30"/>
      <c r="G34" s="30"/>
      <c r="H34" s="30"/>
    </row>
    <row r="35" spans="1:8" ht="14.25">
      <c r="A35" s="30"/>
      <c r="B35" s="33">
        <v>73</v>
      </c>
      <c r="C35" s="34">
        <v>32</v>
      </c>
      <c r="D35" s="34">
        <v>53019.7</v>
      </c>
      <c r="E35" s="34">
        <v>60277.87</v>
      </c>
      <c r="F35" s="30"/>
      <c r="G35" s="30"/>
      <c r="H35" s="30"/>
    </row>
    <row r="36" spans="1:8" ht="14.25">
      <c r="A36" s="30"/>
      <c r="B36" s="33">
        <v>77</v>
      </c>
      <c r="C36" s="34">
        <v>86</v>
      </c>
      <c r="D36" s="34">
        <v>120763.23</v>
      </c>
      <c r="E36" s="34">
        <v>130148.81</v>
      </c>
      <c r="F36" s="30"/>
      <c r="G36" s="30"/>
      <c r="H36" s="30"/>
    </row>
    <row r="37" spans="1:8" ht="14.25">
      <c r="A37" s="30"/>
      <c r="B37" s="33">
        <v>78</v>
      </c>
      <c r="C37" s="34">
        <v>48</v>
      </c>
      <c r="D37" s="34">
        <v>55170.97</v>
      </c>
      <c r="E37" s="34">
        <v>49214.11</v>
      </c>
      <c r="F37" s="30"/>
      <c r="G37" s="30"/>
      <c r="H37" s="30"/>
    </row>
    <row r="38" spans="1:8" ht="14.25">
      <c r="A38" s="30"/>
      <c r="B38" s="33">
        <v>74</v>
      </c>
      <c r="C38" s="34">
        <v>0</v>
      </c>
      <c r="D38" s="34">
        <v>0</v>
      </c>
      <c r="E38" s="34">
        <v>0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2015-11-04T00:23:49Z</dcterms:modified>
</cp:coreProperties>
</file>