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<sst xmlns="http://schemas.openxmlformats.org/spreadsheetml/2006/main" count="118" uniqueCount="76">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</sst>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0" fontId="21" fillId="33" borderId="18" xfId="0" applyFont="1" applyFill="1" applyBorder="1" applyAlignment="1">
      <alignment vertical="center" wrapText="1"/>
    </xf>
    <xf numFmtId="49" fontId="21" fillId="33" borderId="18" xfId="0" applyNumberFormat="1" applyFont="1" applyFill="1" applyBorder="1" applyAlignment="1">
      <alignment horizontal="left" vertical="top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446" Type="http://schemas.openxmlformats.org/officeDocument/2006/relationships/image" Target="cid:edd0fa3b13" TargetMode="External"/><Relationship Id="rId467" Type="http://schemas.openxmlformats.org/officeDocument/2006/relationships/hyperlink" Target="cid:f70f25d6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457" Type="http://schemas.openxmlformats.org/officeDocument/2006/relationships/hyperlink" Target="cid:9ab5e2f8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478" Type="http://schemas.openxmlformats.org/officeDocument/2006/relationships/image" Target="cid:d507c84813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10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60" t="s">
        <v>4</v>
      </c>
      <c r="D2" s="60"/>
      <c r="E2" s="13"/>
      <c r="F2" s="24"/>
      <c r="G2" s="14"/>
      <c r="H2" s="24"/>
      <c r="I2" s="20"/>
      <c r="J2" s="21"/>
      <c r="K2" s="22"/>
      <c r="L2" s="22"/>
    </row>
    <row r="3" spans="1:13">
      <c r="A3" s="62" t="s">
        <v>5</v>
      </c>
      <c r="B3" s="62"/>
      <c r="C3" s="62"/>
      <c r="D3" s="62"/>
      <c r="E3" s="15">
        <f>SUM(E4:E40)</f>
        <v>36328626.518799998</v>
      </c>
      <c r="F3" s="25">
        <f>RA!I7</f>
        <v>587332.18310000002</v>
      </c>
      <c r="G3" s="16">
        <f>SUM(G4:G40)</f>
        <v>35741294.335700013</v>
      </c>
      <c r="H3" s="27">
        <f>RA!J7</f>
        <v>1.6167200342574399</v>
      </c>
      <c r="I3" s="20">
        <f>SUM(I4:I40)</f>
        <v>36328632.71221967</v>
      </c>
      <c r="J3" s="21">
        <f>SUM(J4:J40)</f>
        <v>35741293.692966446</v>
      </c>
      <c r="K3" s="22">
        <f>E3-I3</f>
        <v>-6.1934196725487709</v>
      </c>
      <c r="L3" s="22">
        <f>G3-J3</f>
        <v>0.64273356646299362</v>
      </c>
    </row>
    <row r="4" spans="1:13">
      <c r="A4" s="63">
        <f>RA!A8</f>
        <v>42316</v>
      </c>
      <c r="B4" s="12">
        <v>12</v>
      </c>
      <c r="C4" s="61" t="s">
        <v>6</v>
      </c>
      <c r="D4" s="61"/>
      <c r="E4" s="15">
        <f>VLOOKUP(C4,RA!B8:D36,3,0)</f>
        <v>1020170.9566</v>
      </c>
      <c r="F4" s="25">
        <f>VLOOKUP(C4,RA!B8:I39,8,0)</f>
        <v>264877.89260000002</v>
      </c>
      <c r="G4" s="16">
        <f t="shared" ref="G4:G40" si="0">E4-F4</f>
        <v>755293.06400000001</v>
      </c>
      <c r="H4" s="27">
        <f>RA!J8</f>
        <v>25.964069148055199</v>
      </c>
      <c r="I4" s="20">
        <f>VLOOKUP(B4,RMS!B:D,3,FALSE)</f>
        <v>1020171.97992222</v>
      </c>
      <c r="J4" s="21">
        <f>VLOOKUP(B4,RMS!B:E,4,FALSE)</f>
        <v>755293.08452478598</v>
      </c>
      <c r="K4" s="22">
        <f t="shared" ref="K4:K40" si="1">E4-I4</f>
        <v>-1.0233222199603915</v>
      </c>
      <c r="L4" s="22">
        <f t="shared" ref="L4:L40" si="2">G4-J4</f>
        <v>-2.0524785970337689E-2</v>
      </c>
    </row>
    <row r="5" spans="1:13">
      <c r="A5" s="63"/>
      <c r="B5" s="12">
        <v>13</v>
      </c>
      <c r="C5" s="61" t="s">
        <v>7</v>
      </c>
      <c r="D5" s="61"/>
      <c r="E5" s="15">
        <f>VLOOKUP(C5,RA!B8:D37,3,0)</f>
        <v>134507.88029999999</v>
      </c>
      <c r="F5" s="25">
        <f>VLOOKUP(C5,RA!B9:I40,8,0)</f>
        <v>31943.6538</v>
      </c>
      <c r="G5" s="16">
        <f t="shared" si="0"/>
        <v>102564.22649999999</v>
      </c>
      <c r="H5" s="27">
        <f>RA!J9</f>
        <v>23.748537058761499</v>
      </c>
      <c r="I5" s="20">
        <f>VLOOKUP(B5,RMS!B:D,3,FALSE)</f>
        <v>134507.95835849</v>
      </c>
      <c r="J5" s="21">
        <f>VLOOKUP(B5,RMS!B:E,4,FALSE)</f>
        <v>102564.240466531</v>
      </c>
      <c r="K5" s="22">
        <f t="shared" si="1"/>
        <v>-7.8058490005787462E-2</v>
      </c>
      <c r="L5" s="22">
        <f t="shared" si="2"/>
        <v>-1.3966531012556516E-2</v>
      </c>
      <c r="M5" s="32"/>
    </row>
    <row r="6" spans="1:13">
      <c r="A6" s="63"/>
      <c r="B6" s="12">
        <v>14</v>
      </c>
      <c r="C6" s="61" t="s">
        <v>8</v>
      </c>
      <c r="D6" s="61"/>
      <c r="E6" s="15">
        <f>VLOOKUP(C6,RA!B10:D38,3,0)</f>
        <v>202487.80319999999</v>
      </c>
      <c r="F6" s="25">
        <f>VLOOKUP(C6,RA!B10:I41,8,0)</f>
        <v>58441.942300000002</v>
      </c>
      <c r="G6" s="16">
        <f t="shared" si="0"/>
        <v>144045.8609</v>
      </c>
      <c r="H6" s="27">
        <f>RA!J10</f>
        <v>28.8619568074804</v>
      </c>
      <c r="I6" s="20">
        <f>VLOOKUP(B6,RMS!B:D,3,FALSE)</f>
        <v>202490.32481888699</v>
      </c>
      <c r="J6" s="21">
        <f>VLOOKUP(B6,RMS!B:E,4,FALSE)</f>
        <v>144045.85904106099</v>
      </c>
      <c r="K6" s="22">
        <f>E6-I6</f>
        <v>-2.5216188869962934</v>
      </c>
      <c r="L6" s="22">
        <f t="shared" si="2"/>
        <v>1.8589390092529356E-3</v>
      </c>
      <c r="M6" s="32"/>
    </row>
    <row r="7" spans="1:13">
      <c r="A7" s="63"/>
      <c r="B7" s="12">
        <v>15</v>
      </c>
      <c r="C7" s="61" t="s">
        <v>9</v>
      </c>
      <c r="D7" s="61"/>
      <c r="E7" s="15">
        <f>VLOOKUP(C7,RA!B10:D39,3,0)</f>
        <v>88480.739199999996</v>
      </c>
      <c r="F7" s="25">
        <f>VLOOKUP(C7,RA!B11:I42,8,0)</f>
        <v>21882.888900000002</v>
      </c>
      <c r="G7" s="16">
        <f t="shared" si="0"/>
        <v>66597.850299999991</v>
      </c>
      <c r="H7" s="27">
        <f>RA!J11</f>
        <v>24.731810671853001</v>
      </c>
      <c r="I7" s="20">
        <f>VLOOKUP(B7,RMS!B:D,3,FALSE)</f>
        <v>88480.796013675194</v>
      </c>
      <c r="J7" s="21">
        <f>VLOOKUP(B7,RMS!B:E,4,FALSE)</f>
        <v>66597.849492307694</v>
      </c>
      <c r="K7" s="22">
        <f t="shared" si="1"/>
        <v>-5.6813675197190605E-2</v>
      </c>
      <c r="L7" s="22">
        <f t="shared" si="2"/>
        <v>8.0769229680299759E-4</v>
      </c>
      <c r="M7" s="32"/>
    </row>
    <row r="8" spans="1:13">
      <c r="A8" s="63"/>
      <c r="B8" s="12">
        <v>16</v>
      </c>
      <c r="C8" s="61" t="s">
        <v>10</v>
      </c>
      <c r="D8" s="61"/>
      <c r="E8" s="15">
        <f>VLOOKUP(C8,RA!B12:D39,3,0)</f>
        <v>482346.19189999998</v>
      </c>
      <c r="F8" s="25">
        <f>VLOOKUP(C8,RA!B12:I43,8,0)</f>
        <v>135287.44</v>
      </c>
      <c r="G8" s="16">
        <f t="shared" si="0"/>
        <v>347058.75189999997</v>
      </c>
      <c r="H8" s="27">
        <f>RA!J12</f>
        <v>28.0477885535059</v>
      </c>
      <c r="I8" s="20">
        <f>VLOOKUP(B8,RMS!B:D,3,FALSE)</f>
        <v>482346.24888205098</v>
      </c>
      <c r="J8" s="21">
        <f>VLOOKUP(B8,RMS!B:E,4,FALSE)</f>
        <v>347058.752930769</v>
      </c>
      <c r="K8" s="22">
        <f t="shared" si="1"/>
        <v>-5.6982050999067724E-2</v>
      </c>
      <c r="L8" s="22">
        <f t="shared" si="2"/>
        <v>-1.0307690245099366E-3</v>
      </c>
      <c r="M8" s="32"/>
    </row>
    <row r="9" spans="1:13">
      <c r="A9" s="63"/>
      <c r="B9" s="12">
        <v>17</v>
      </c>
      <c r="C9" s="61" t="s">
        <v>11</v>
      </c>
      <c r="D9" s="61"/>
      <c r="E9" s="15">
        <f>VLOOKUP(C9,RA!B12:D40,3,0)</f>
        <v>908929.96299999999</v>
      </c>
      <c r="F9" s="25">
        <f>VLOOKUP(C9,RA!B13:I44,8,0)</f>
        <v>200635.73920000001</v>
      </c>
      <c r="G9" s="16">
        <f t="shared" si="0"/>
        <v>708294.22380000004</v>
      </c>
      <c r="H9" s="27">
        <f>RA!J13</f>
        <v>22.073839279957799</v>
      </c>
      <c r="I9" s="20">
        <f>VLOOKUP(B9,RMS!B:D,3,FALSE)</f>
        <v>908930.27464187995</v>
      </c>
      <c r="J9" s="21">
        <f>VLOOKUP(B9,RMS!B:E,4,FALSE)</f>
        <v>708294.21939401701</v>
      </c>
      <c r="K9" s="22">
        <f t="shared" si="1"/>
        <v>-0.31164187996182591</v>
      </c>
      <c r="L9" s="22">
        <f t="shared" si="2"/>
        <v>4.4059830252081156E-3</v>
      </c>
      <c r="M9" s="32"/>
    </row>
    <row r="10" spans="1:13">
      <c r="A10" s="63"/>
      <c r="B10" s="12">
        <v>18</v>
      </c>
      <c r="C10" s="61" t="s">
        <v>12</v>
      </c>
      <c r="D10" s="61"/>
      <c r="E10" s="15">
        <f>VLOOKUP(C10,RA!B14:D41,3,0)</f>
        <v>329135.61949999997</v>
      </c>
      <c r="F10" s="25">
        <f>VLOOKUP(C10,RA!B14:I45,8,0)</f>
        <v>72075.763999999996</v>
      </c>
      <c r="G10" s="16">
        <f t="shared" si="0"/>
        <v>257059.85549999998</v>
      </c>
      <c r="H10" s="27">
        <f>RA!J14</f>
        <v>21.898500110529699</v>
      </c>
      <c r="I10" s="20">
        <f>VLOOKUP(B10,RMS!B:D,3,FALSE)</f>
        <v>329135.59298205102</v>
      </c>
      <c r="J10" s="21">
        <f>VLOOKUP(B10,RMS!B:E,4,FALSE)</f>
        <v>257059.85162905999</v>
      </c>
      <c r="K10" s="22">
        <f t="shared" si="1"/>
        <v>2.6517948950640857E-2</v>
      </c>
      <c r="L10" s="22">
        <f t="shared" si="2"/>
        <v>3.870939981425181E-3</v>
      </c>
      <c r="M10" s="32"/>
    </row>
    <row r="11" spans="1:13">
      <c r="A11" s="63"/>
      <c r="B11" s="12">
        <v>19</v>
      </c>
      <c r="C11" s="61" t="s">
        <v>13</v>
      </c>
      <c r="D11" s="61"/>
      <c r="E11" s="15">
        <f>VLOOKUP(C11,RA!B14:D42,3,0)</f>
        <v>299113.21179999999</v>
      </c>
      <c r="F11" s="25">
        <f>VLOOKUP(C11,RA!B15:I46,8,0)</f>
        <v>38480.070299999999</v>
      </c>
      <c r="G11" s="16">
        <f t="shared" si="0"/>
        <v>260633.1415</v>
      </c>
      <c r="H11" s="27">
        <f>RA!J15</f>
        <v>12.8647176995075</v>
      </c>
      <c r="I11" s="20">
        <f>VLOOKUP(B11,RMS!B:D,3,FALSE)</f>
        <v>299113.47040512803</v>
      </c>
      <c r="J11" s="21">
        <f>VLOOKUP(B11,RMS!B:E,4,FALSE)</f>
        <v>260633.14136410301</v>
      </c>
      <c r="K11" s="22">
        <f t="shared" si="1"/>
        <v>-0.25860512803774327</v>
      </c>
      <c r="L11" s="22">
        <f t="shared" si="2"/>
        <v>1.358969893772155E-4</v>
      </c>
      <c r="M11" s="32"/>
    </row>
    <row r="12" spans="1:13">
      <c r="A12" s="63"/>
      <c r="B12" s="12">
        <v>21</v>
      </c>
      <c r="C12" s="61" t="s">
        <v>14</v>
      </c>
      <c r="D12" s="61"/>
      <c r="E12" s="15">
        <f>VLOOKUP(C12,RA!B16:D43,3,0)</f>
        <v>1653769.4897</v>
      </c>
      <c r="F12" s="25">
        <f>VLOOKUP(C12,RA!B16:I47,8,0)</f>
        <v>-194426.33720000001</v>
      </c>
      <c r="G12" s="16">
        <f t="shared" si="0"/>
        <v>1848195.8269</v>
      </c>
      <c r="H12" s="27">
        <f>RA!J16</f>
        <v>-11.7565560624334</v>
      </c>
      <c r="I12" s="20">
        <f>VLOOKUP(B12,RMS!B:D,3,FALSE)</f>
        <v>1653769.3048213699</v>
      </c>
      <c r="J12" s="21">
        <f>VLOOKUP(B12,RMS!B:E,4,FALSE)</f>
        <v>1848195.8272418799</v>
      </c>
      <c r="K12" s="22">
        <f t="shared" si="1"/>
        <v>0.18487863009795547</v>
      </c>
      <c r="L12" s="22">
        <f t="shared" si="2"/>
        <v>-3.4187990240752697E-4</v>
      </c>
      <c r="M12" s="32"/>
    </row>
    <row r="13" spans="1:13">
      <c r="A13" s="63"/>
      <c r="B13" s="12">
        <v>22</v>
      </c>
      <c r="C13" s="61" t="s">
        <v>15</v>
      </c>
      <c r="D13" s="61"/>
      <c r="E13" s="15">
        <f>VLOOKUP(C13,RA!B16:D44,3,0)</f>
        <v>444027.42940000002</v>
      </c>
      <c r="F13" s="25">
        <f>VLOOKUP(C13,RA!B17:I48,8,0)</f>
        <v>52672.832499999997</v>
      </c>
      <c r="G13" s="16">
        <f t="shared" si="0"/>
        <v>391354.5969</v>
      </c>
      <c r="H13" s="27">
        <f>RA!J17</f>
        <v>11.8625177212982</v>
      </c>
      <c r="I13" s="20">
        <f>VLOOKUP(B13,RMS!B:D,3,FALSE)</f>
        <v>444027.34251965798</v>
      </c>
      <c r="J13" s="21">
        <f>VLOOKUP(B13,RMS!B:E,4,FALSE)</f>
        <v>391354.598476068</v>
      </c>
      <c r="K13" s="22">
        <f t="shared" si="1"/>
        <v>8.6880342045333236E-2</v>
      </c>
      <c r="L13" s="22">
        <f t="shared" si="2"/>
        <v>-1.57606799621135E-3</v>
      </c>
      <c r="M13" s="32"/>
    </row>
    <row r="14" spans="1:13">
      <c r="A14" s="63"/>
      <c r="B14" s="12">
        <v>23</v>
      </c>
      <c r="C14" s="61" t="s">
        <v>16</v>
      </c>
      <c r="D14" s="61"/>
      <c r="E14" s="15">
        <f>VLOOKUP(C14,RA!B18:D45,3,0)</f>
        <v>2928981.9501</v>
      </c>
      <c r="F14" s="25">
        <f>VLOOKUP(C14,RA!B18:I49,8,0)</f>
        <v>238797.99299999999</v>
      </c>
      <c r="G14" s="16">
        <f t="shared" si="0"/>
        <v>2690183.9571000002</v>
      </c>
      <c r="H14" s="27">
        <f>RA!J18</f>
        <v>8.1529349469650008</v>
      </c>
      <c r="I14" s="20">
        <f>VLOOKUP(B14,RMS!B:D,3,FALSE)</f>
        <v>2928982.43254701</v>
      </c>
      <c r="J14" s="21">
        <f>VLOOKUP(B14,RMS!B:E,4,FALSE)</f>
        <v>2690183.7870572601</v>
      </c>
      <c r="K14" s="22">
        <f t="shared" si="1"/>
        <v>-0.48244700999930501</v>
      </c>
      <c r="L14" s="22">
        <f t="shared" si="2"/>
        <v>0.17004274018108845</v>
      </c>
      <c r="M14" s="32"/>
    </row>
    <row r="15" spans="1:13">
      <c r="A15" s="63"/>
      <c r="B15" s="12">
        <v>24</v>
      </c>
      <c r="C15" s="61" t="s">
        <v>17</v>
      </c>
      <c r="D15" s="61"/>
      <c r="E15" s="15">
        <f>VLOOKUP(C15,RA!B18:D46,3,0)</f>
        <v>1422190.2142</v>
      </c>
      <c r="F15" s="25">
        <f>VLOOKUP(C15,RA!B19:I50,8,0)</f>
        <v>-59401.958200000001</v>
      </c>
      <c r="G15" s="16">
        <f t="shared" si="0"/>
        <v>1481592.1724</v>
      </c>
      <c r="H15" s="27">
        <f>RA!J19</f>
        <v>-4.1767941873664496</v>
      </c>
      <c r="I15" s="20">
        <f>VLOOKUP(B15,RMS!B:D,3,FALSE)</f>
        <v>1422190.2237162399</v>
      </c>
      <c r="J15" s="21">
        <f>VLOOKUP(B15,RMS!B:E,4,FALSE)</f>
        <v>1481592.1714196601</v>
      </c>
      <c r="K15" s="22">
        <f t="shared" si="1"/>
        <v>-9.5162398647516966E-3</v>
      </c>
      <c r="L15" s="22">
        <f t="shared" si="2"/>
        <v>9.8033994436264038E-4</v>
      </c>
      <c r="M15" s="32"/>
    </row>
    <row r="16" spans="1:13">
      <c r="A16" s="63"/>
      <c r="B16" s="12">
        <v>25</v>
      </c>
      <c r="C16" s="61" t="s">
        <v>18</v>
      </c>
      <c r="D16" s="61"/>
      <c r="E16" s="15">
        <f>VLOOKUP(C16,RA!B20:D47,3,0)</f>
        <v>5121420.2324999999</v>
      </c>
      <c r="F16" s="25">
        <f>VLOOKUP(C16,RA!B20:I51,8,0)</f>
        <v>-523824.7403</v>
      </c>
      <c r="G16" s="16">
        <f t="shared" si="0"/>
        <v>5645244.9727999996</v>
      </c>
      <c r="H16" s="27">
        <f>RA!J20</f>
        <v>-10.228114790812601</v>
      </c>
      <c r="I16" s="20">
        <f>VLOOKUP(B16,RMS!B:D,3,FALSE)</f>
        <v>5121419.7174000004</v>
      </c>
      <c r="J16" s="21">
        <f>VLOOKUP(B16,RMS!B:E,4,FALSE)</f>
        <v>5645244.9727999996</v>
      </c>
      <c r="K16" s="22">
        <f t="shared" si="1"/>
        <v>0.51509999949485064</v>
      </c>
      <c r="L16" s="22">
        <f t="shared" si="2"/>
        <v>0</v>
      </c>
      <c r="M16" s="32"/>
    </row>
    <row r="17" spans="1:13">
      <c r="A17" s="63"/>
      <c r="B17" s="12">
        <v>26</v>
      </c>
      <c r="C17" s="61" t="s">
        <v>19</v>
      </c>
      <c r="D17" s="61"/>
      <c r="E17" s="15">
        <f>VLOOKUP(C17,RA!B20:D48,3,0)</f>
        <v>609124.53260000004</v>
      </c>
      <c r="F17" s="25">
        <f>VLOOKUP(C17,RA!B21:I52,8,0)</f>
        <v>34867.109299999996</v>
      </c>
      <c r="G17" s="16">
        <f t="shared" si="0"/>
        <v>574257.42330000002</v>
      </c>
      <c r="H17" s="27">
        <f>RA!J21</f>
        <v>5.7241347924655903</v>
      </c>
      <c r="I17" s="20">
        <f>VLOOKUP(B17,RMS!B:D,3,FALSE)</f>
        <v>609123.290654724</v>
      </c>
      <c r="J17" s="21">
        <f>VLOOKUP(B17,RMS!B:E,4,FALSE)</f>
        <v>574257.42331604299</v>
      </c>
      <c r="K17" s="22">
        <f t="shared" si="1"/>
        <v>1.2419452760368586</v>
      </c>
      <c r="L17" s="22">
        <f t="shared" si="2"/>
        <v>-1.6042962670326233E-5</v>
      </c>
      <c r="M17" s="32"/>
    </row>
    <row r="18" spans="1:13">
      <c r="A18" s="63"/>
      <c r="B18" s="12">
        <v>27</v>
      </c>
      <c r="C18" s="61" t="s">
        <v>20</v>
      </c>
      <c r="D18" s="61"/>
      <c r="E18" s="15">
        <f>VLOOKUP(C18,RA!B22:D49,3,0)</f>
        <v>1398579.4564</v>
      </c>
      <c r="F18" s="25">
        <f>VLOOKUP(C18,RA!B22:I53,8,0)</f>
        <v>131334.94630000001</v>
      </c>
      <c r="G18" s="16">
        <f t="shared" si="0"/>
        <v>1267244.5101000001</v>
      </c>
      <c r="H18" s="27">
        <f>RA!J22</f>
        <v>9.3905959864490995</v>
      </c>
      <c r="I18" s="20">
        <f>VLOOKUP(B18,RMS!B:D,3,FALSE)</f>
        <v>1398581.2398999999</v>
      </c>
      <c r="J18" s="21">
        <f>VLOOKUP(B18,RMS!B:E,4,FALSE)</f>
        <v>1267244.5051</v>
      </c>
      <c r="K18" s="22">
        <f t="shared" si="1"/>
        <v>-1.7834999999031425</v>
      </c>
      <c r="L18" s="22">
        <f t="shared" si="2"/>
        <v>5.0000001210719347E-3</v>
      </c>
      <c r="M18" s="32"/>
    </row>
    <row r="19" spans="1:13">
      <c r="A19" s="63"/>
      <c r="B19" s="12">
        <v>29</v>
      </c>
      <c r="C19" s="61" t="s">
        <v>21</v>
      </c>
      <c r="D19" s="61"/>
      <c r="E19" s="15">
        <f>VLOOKUP(C19,RA!B22:D50,3,0)</f>
        <v>4671568.8263999997</v>
      </c>
      <c r="F19" s="25">
        <f>VLOOKUP(C19,RA!B23:I54,8,0)</f>
        <v>288895.43890000001</v>
      </c>
      <c r="G19" s="16">
        <f t="shared" si="0"/>
        <v>4382673.3874999993</v>
      </c>
      <c r="H19" s="27">
        <f>RA!J23</f>
        <v>6.1841203594687997</v>
      </c>
      <c r="I19" s="20">
        <f>VLOOKUP(B19,RMS!B:D,3,FALSE)</f>
        <v>4671570.8118829103</v>
      </c>
      <c r="J19" s="21">
        <f>VLOOKUP(B19,RMS!B:E,4,FALSE)</f>
        <v>4382673.4233187996</v>
      </c>
      <c r="K19" s="22">
        <f t="shared" si="1"/>
        <v>-1.9854829106479883</v>
      </c>
      <c r="L19" s="22">
        <f t="shared" si="2"/>
        <v>-3.5818800330162048E-2</v>
      </c>
      <c r="M19" s="32"/>
    </row>
    <row r="20" spans="1:13">
      <c r="A20" s="63"/>
      <c r="B20" s="12">
        <v>31</v>
      </c>
      <c r="C20" s="61" t="s">
        <v>22</v>
      </c>
      <c r="D20" s="61"/>
      <c r="E20" s="15">
        <f>VLOOKUP(C20,RA!B24:D51,3,0)</f>
        <v>397922.91350000002</v>
      </c>
      <c r="F20" s="25">
        <f>VLOOKUP(C20,RA!B24:I55,8,0)</f>
        <v>37846.805500000002</v>
      </c>
      <c r="G20" s="16">
        <f t="shared" si="0"/>
        <v>360076.10800000001</v>
      </c>
      <c r="H20" s="27">
        <f>RA!J24</f>
        <v>9.5110897653799</v>
      </c>
      <c r="I20" s="20">
        <f>VLOOKUP(B20,RMS!B:D,3,FALSE)</f>
        <v>397923.07391642098</v>
      </c>
      <c r="J20" s="21">
        <f>VLOOKUP(B20,RMS!B:E,4,FALSE)</f>
        <v>360076.11165406299</v>
      </c>
      <c r="K20" s="22">
        <f t="shared" si="1"/>
        <v>-0.16041642095660791</v>
      </c>
      <c r="L20" s="22">
        <f t="shared" si="2"/>
        <v>-3.6540629807859659E-3</v>
      </c>
      <c r="M20" s="32"/>
    </row>
    <row r="21" spans="1:13">
      <c r="A21" s="63"/>
      <c r="B21" s="12">
        <v>32</v>
      </c>
      <c r="C21" s="61" t="s">
        <v>23</v>
      </c>
      <c r="D21" s="61"/>
      <c r="E21" s="15">
        <f>VLOOKUP(C21,RA!B24:D52,3,0)</f>
        <v>623826.89580000006</v>
      </c>
      <c r="F21" s="25">
        <f>VLOOKUP(C21,RA!B25:I56,8,0)</f>
        <v>24078.348300000001</v>
      </c>
      <c r="G21" s="16">
        <f t="shared" si="0"/>
        <v>599748.5475000001</v>
      </c>
      <c r="H21" s="27">
        <f>RA!J25</f>
        <v>3.8597804073711401</v>
      </c>
      <c r="I21" s="20">
        <f>VLOOKUP(B21,RMS!B:D,3,FALSE)</f>
        <v>623826.85425239406</v>
      </c>
      <c r="J21" s="21">
        <f>VLOOKUP(B21,RMS!B:E,4,FALSE)</f>
        <v>599748.54189970798</v>
      </c>
      <c r="K21" s="22">
        <f t="shared" si="1"/>
        <v>4.1547606000676751E-2</v>
      </c>
      <c r="L21" s="22">
        <f t="shared" si="2"/>
        <v>5.6002921191975474E-3</v>
      </c>
      <c r="M21" s="32"/>
    </row>
    <row r="22" spans="1:13">
      <c r="A22" s="63"/>
      <c r="B22" s="12">
        <v>33</v>
      </c>
      <c r="C22" s="61" t="s">
        <v>24</v>
      </c>
      <c r="D22" s="61"/>
      <c r="E22" s="15">
        <f>VLOOKUP(C22,RA!B26:D53,3,0)</f>
        <v>667203.30090000003</v>
      </c>
      <c r="F22" s="25">
        <f>VLOOKUP(C22,RA!B26:I57,8,0)</f>
        <v>133625.91409999999</v>
      </c>
      <c r="G22" s="16">
        <f t="shared" si="0"/>
        <v>533577.38679999998</v>
      </c>
      <c r="H22" s="27">
        <f>RA!J26</f>
        <v>20.027765737931801</v>
      </c>
      <c r="I22" s="20">
        <f>VLOOKUP(B22,RMS!B:D,3,FALSE)</f>
        <v>667203.24916165904</v>
      </c>
      <c r="J22" s="21">
        <f>VLOOKUP(B22,RMS!B:E,4,FALSE)</f>
        <v>533577.38080368401</v>
      </c>
      <c r="K22" s="22">
        <f t="shared" si="1"/>
        <v>5.1738340989686549E-2</v>
      </c>
      <c r="L22" s="22">
        <f t="shared" si="2"/>
        <v>5.996315972879529E-3</v>
      </c>
      <c r="M22" s="32"/>
    </row>
    <row r="23" spans="1:13">
      <c r="A23" s="63"/>
      <c r="B23" s="12">
        <v>34</v>
      </c>
      <c r="C23" s="61" t="s">
        <v>25</v>
      </c>
      <c r="D23" s="61"/>
      <c r="E23" s="15">
        <f>VLOOKUP(C23,RA!B26:D54,3,0)</f>
        <v>375836.95990000002</v>
      </c>
      <c r="F23" s="25">
        <f>VLOOKUP(C23,RA!B27:I58,8,0)</f>
        <v>72964.200700000001</v>
      </c>
      <c r="G23" s="16">
        <f t="shared" si="0"/>
        <v>302872.75920000003</v>
      </c>
      <c r="H23" s="27">
        <f>RA!J27</f>
        <v>19.413790681846098</v>
      </c>
      <c r="I23" s="20">
        <f>VLOOKUP(B23,RMS!B:D,3,FALSE)</f>
        <v>375836.78683740302</v>
      </c>
      <c r="J23" s="21">
        <f>VLOOKUP(B23,RMS!B:E,4,FALSE)</f>
        <v>302872.79894482403</v>
      </c>
      <c r="K23" s="22">
        <f t="shared" si="1"/>
        <v>0.17306259699398652</v>
      </c>
      <c r="L23" s="22">
        <f t="shared" si="2"/>
        <v>-3.9744823996443301E-2</v>
      </c>
      <c r="M23" s="32"/>
    </row>
    <row r="24" spans="1:13">
      <c r="A24" s="63"/>
      <c r="B24" s="12">
        <v>35</v>
      </c>
      <c r="C24" s="61" t="s">
        <v>26</v>
      </c>
      <c r="D24" s="61"/>
      <c r="E24" s="15">
        <f>VLOOKUP(C24,RA!B28:D55,3,0)</f>
        <v>2491050.1102999998</v>
      </c>
      <c r="F24" s="25">
        <f>VLOOKUP(C24,RA!B28:I59,8,0)</f>
        <v>-127410.7782</v>
      </c>
      <c r="G24" s="16">
        <f t="shared" si="0"/>
        <v>2618460.8884999999</v>
      </c>
      <c r="H24" s="27">
        <f>RA!J28</f>
        <v>-5.1147416775431997</v>
      </c>
      <c r="I24" s="20">
        <f>VLOOKUP(B24,RMS!B:D,3,FALSE)</f>
        <v>2491050.1104000001</v>
      </c>
      <c r="J24" s="21">
        <f>VLOOKUP(B24,RMS!B:E,4,FALSE)</f>
        <v>2618460.8704203502</v>
      </c>
      <c r="K24" s="22">
        <f t="shared" si="1"/>
        <v>-1.000002957880497E-4</v>
      </c>
      <c r="L24" s="22">
        <f t="shared" si="2"/>
        <v>1.8079649657011032E-2</v>
      </c>
      <c r="M24" s="32"/>
    </row>
    <row r="25" spans="1:13">
      <c r="A25" s="63"/>
      <c r="B25" s="12">
        <v>36</v>
      </c>
      <c r="C25" s="61" t="s">
        <v>27</v>
      </c>
      <c r="D25" s="61"/>
      <c r="E25" s="15">
        <f>VLOOKUP(C25,RA!B28:D56,3,0)</f>
        <v>1093200.3891</v>
      </c>
      <c r="F25" s="25">
        <f>VLOOKUP(C25,RA!B29:I60,8,0)</f>
        <v>109786.1482</v>
      </c>
      <c r="G25" s="16">
        <f t="shared" si="0"/>
        <v>983414.24090000009</v>
      </c>
      <c r="H25" s="27">
        <f>RA!J29</f>
        <v>10.0426371317324</v>
      </c>
      <c r="I25" s="20">
        <f>VLOOKUP(B25,RMS!B:D,3,FALSE)</f>
        <v>1093200.39278584</v>
      </c>
      <c r="J25" s="21">
        <f>VLOOKUP(B25,RMS!B:E,4,FALSE)</f>
        <v>983414.11920038296</v>
      </c>
      <c r="K25" s="22">
        <f t="shared" si="1"/>
        <v>-3.6858399398624897E-3</v>
      </c>
      <c r="L25" s="22">
        <f t="shared" si="2"/>
        <v>0.1216996171278879</v>
      </c>
      <c r="M25" s="32"/>
    </row>
    <row r="26" spans="1:13">
      <c r="A26" s="63"/>
      <c r="B26" s="12">
        <v>37</v>
      </c>
      <c r="C26" s="61" t="s">
        <v>73</v>
      </c>
      <c r="D26" s="61"/>
      <c r="E26" s="15">
        <f>VLOOKUP(C26,RA!B30:D57,3,0)</f>
        <v>1248339.6194</v>
      </c>
      <c r="F26" s="25">
        <f>VLOOKUP(C26,RA!B30:I61,8,0)</f>
        <v>133330.56839999999</v>
      </c>
      <c r="G26" s="16">
        <f t="shared" si="0"/>
        <v>1115009.051</v>
      </c>
      <c r="H26" s="27">
        <f>RA!J30</f>
        <v>10.680632604137299</v>
      </c>
      <c r="I26" s="20">
        <f>VLOOKUP(B26,RMS!B:D,3,FALSE)</f>
        <v>1248339.61968496</v>
      </c>
      <c r="J26" s="21">
        <f>VLOOKUP(B26,RMS!B:E,4,FALSE)</f>
        <v>1115009.0223775001</v>
      </c>
      <c r="K26" s="22">
        <f t="shared" si="1"/>
        <v>-2.8496002778410912E-4</v>
      </c>
      <c r="L26" s="22">
        <f t="shared" si="2"/>
        <v>2.8622499899938703E-2</v>
      </c>
      <c r="M26" s="32"/>
    </row>
    <row r="27" spans="1:13">
      <c r="A27" s="63"/>
      <c r="B27" s="12">
        <v>38</v>
      </c>
      <c r="C27" s="61" t="s">
        <v>29</v>
      </c>
      <c r="D27" s="61"/>
      <c r="E27" s="15">
        <f>VLOOKUP(C27,RA!B30:D58,3,0)</f>
        <v>4158434.0218000002</v>
      </c>
      <c r="F27" s="25">
        <f>VLOOKUP(C27,RA!B31:I62,8,0)</f>
        <v>-352570.47009999998</v>
      </c>
      <c r="G27" s="16">
        <f t="shared" si="0"/>
        <v>4511004.4918999998</v>
      </c>
      <c r="H27" s="27">
        <f>RA!J31</f>
        <v>-8.4784432854218501</v>
      </c>
      <c r="I27" s="20">
        <f>VLOOKUP(B27,RMS!B:D,3,FALSE)</f>
        <v>4158433.8679017699</v>
      </c>
      <c r="J27" s="21">
        <f>VLOOKUP(B27,RMS!B:E,4,FALSE)</f>
        <v>4511004.1070814198</v>
      </c>
      <c r="K27" s="22">
        <f t="shared" si="1"/>
        <v>0.15389823028817773</v>
      </c>
      <c r="L27" s="22">
        <f t="shared" si="2"/>
        <v>0.38481858000159264</v>
      </c>
      <c r="M27" s="32"/>
    </row>
    <row r="28" spans="1:13">
      <c r="A28" s="63"/>
      <c r="B28" s="12">
        <v>39</v>
      </c>
      <c r="C28" s="61" t="s">
        <v>30</v>
      </c>
      <c r="D28" s="61"/>
      <c r="E28" s="15">
        <f>VLOOKUP(C28,RA!B32:D59,3,0)</f>
        <v>129059.9736</v>
      </c>
      <c r="F28" s="25">
        <f>VLOOKUP(C28,RA!B32:I63,8,0)</f>
        <v>32534.5736</v>
      </c>
      <c r="G28" s="16">
        <f t="shared" si="0"/>
        <v>96525.4</v>
      </c>
      <c r="H28" s="27">
        <f>RA!J32</f>
        <v>25.208879788582301</v>
      </c>
      <c r="I28" s="20">
        <f>VLOOKUP(B28,RMS!B:D,3,FALSE)</f>
        <v>129059.92527392</v>
      </c>
      <c r="J28" s="21">
        <f>VLOOKUP(B28,RMS!B:E,4,FALSE)</f>
        <v>96525.394215200897</v>
      </c>
      <c r="K28" s="22">
        <f t="shared" si="1"/>
        <v>4.8326079995604232E-2</v>
      </c>
      <c r="L28" s="22">
        <f t="shared" si="2"/>
        <v>5.7847990974551067E-3</v>
      </c>
      <c r="M28" s="32"/>
    </row>
    <row r="29" spans="1:13">
      <c r="A29" s="63"/>
      <c r="B29" s="12">
        <v>40</v>
      </c>
      <c r="C29" s="61" t="s">
        <v>31</v>
      </c>
      <c r="D29" s="6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63"/>
      <c r="B30" s="12">
        <v>42</v>
      </c>
      <c r="C30" s="61" t="s">
        <v>32</v>
      </c>
      <c r="D30" s="61"/>
      <c r="E30" s="15">
        <f>VLOOKUP(C30,RA!B34:D62,3,0)</f>
        <v>386299.45510000002</v>
      </c>
      <c r="F30" s="25">
        <f>VLOOKUP(C30,RA!B34:I66,8,0)</f>
        <v>-18177.1757</v>
      </c>
      <c r="G30" s="16">
        <f t="shared" si="0"/>
        <v>404476.63080000004</v>
      </c>
      <c r="H30" s="27">
        <f>RA!J34</f>
        <v>0</v>
      </c>
      <c r="I30" s="20">
        <f>VLOOKUP(B30,RMS!B:D,3,FALSE)</f>
        <v>386299.45510000002</v>
      </c>
      <c r="J30" s="21">
        <f>VLOOKUP(B30,RMS!B:E,4,FALSE)</f>
        <v>404476.63329999999</v>
      </c>
      <c r="K30" s="22">
        <f t="shared" si="1"/>
        <v>0</v>
      </c>
      <c r="L30" s="22">
        <f t="shared" si="2"/>
        <v>-2.4999999441206455E-3</v>
      </c>
      <c r="M30" s="32"/>
    </row>
    <row r="31" spans="1:13" s="35" customFormat="1" ht="12" thickBot="1">
      <c r="A31" s="63"/>
      <c r="B31" s="12">
        <v>70</v>
      </c>
      <c r="C31" s="64" t="s">
        <v>69</v>
      </c>
      <c r="D31" s="65"/>
      <c r="E31" s="15">
        <f>VLOOKUP(C31,RA!B35:D63,3,0)</f>
        <v>88735.95</v>
      </c>
      <c r="F31" s="25">
        <f>VLOOKUP(C31,RA!B35:I67,8,0)</f>
        <v>3185.28</v>
      </c>
      <c r="G31" s="16">
        <f t="shared" si="0"/>
        <v>85550.67</v>
      </c>
      <c r="H31" s="27">
        <f>RA!J35</f>
        <v>-4.7054624230040796</v>
      </c>
      <c r="I31" s="20">
        <f>VLOOKUP(B31,RMS!B:D,3,FALSE)</f>
        <v>88735.95</v>
      </c>
      <c r="J31" s="21">
        <f>VLOOKUP(B31,RMS!B:E,4,FALSE)</f>
        <v>85550.67</v>
      </c>
      <c r="K31" s="22">
        <f t="shared" si="1"/>
        <v>0</v>
      </c>
      <c r="L31" s="22">
        <f t="shared" si="2"/>
        <v>0</v>
      </c>
    </row>
    <row r="32" spans="1:13">
      <c r="A32" s="63"/>
      <c r="B32" s="12">
        <v>71</v>
      </c>
      <c r="C32" s="61" t="s">
        <v>36</v>
      </c>
      <c r="D32" s="61"/>
      <c r="E32" s="15">
        <f>VLOOKUP(C32,RA!B34:D63,3,0)</f>
        <v>743616.3</v>
      </c>
      <c r="F32" s="25">
        <f>VLOOKUP(C32,RA!B34:I67,8,0)</f>
        <v>-126357.4</v>
      </c>
      <c r="G32" s="16">
        <f t="shared" si="0"/>
        <v>869973.70000000007</v>
      </c>
      <c r="H32" s="27">
        <f>RA!J35</f>
        <v>-4.7054624230040796</v>
      </c>
      <c r="I32" s="20">
        <f>VLOOKUP(B32,RMS!B:D,3,FALSE)</f>
        <v>743616.3</v>
      </c>
      <c r="J32" s="21">
        <f>VLOOKUP(B32,RMS!B:E,4,FALSE)</f>
        <v>869973.7</v>
      </c>
      <c r="K32" s="22">
        <f t="shared" si="1"/>
        <v>0</v>
      </c>
      <c r="L32" s="22">
        <f t="shared" si="2"/>
        <v>0</v>
      </c>
      <c r="M32" s="32"/>
    </row>
    <row r="33" spans="1:13">
      <c r="A33" s="63"/>
      <c r="B33" s="12">
        <v>72</v>
      </c>
      <c r="C33" s="61" t="s">
        <v>37</v>
      </c>
      <c r="D33" s="61"/>
      <c r="E33" s="15">
        <f>VLOOKUP(C33,RA!B34:D64,3,0)</f>
        <v>488222.19</v>
      </c>
      <c r="F33" s="25">
        <f>VLOOKUP(C33,RA!B34:I68,8,0)</f>
        <v>-37275.21</v>
      </c>
      <c r="G33" s="16">
        <f t="shared" si="0"/>
        <v>525497.4</v>
      </c>
      <c r="H33" s="27">
        <f>RA!J34</f>
        <v>0</v>
      </c>
      <c r="I33" s="20">
        <f>VLOOKUP(B33,RMS!B:D,3,FALSE)</f>
        <v>488222.19</v>
      </c>
      <c r="J33" s="21">
        <f>VLOOKUP(B33,RMS!B:E,4,FALSE)</f>
        <v>525497.4</v>
      </c>
      <c r="K33" s="22">
        <f t="shared" si="1"/>
        <v>0</v>
      </c>
      <c r="L33" s="22">
        <f t="shared" si="2"/>
        <v>0</v>
      </c>
      <c r="M33" s="32"/>
    </row>
    <row r="34" spans="1:13">
      <c r="A34" s="63"/>
      <c r="B34" s="12">
        <v>73</v>
      </c>
      <c r="C34" s="61" t="s">
        <v>38</v>
      </c>
      <c r="D34" s="61"/>
      <c r="E34" s="15">
        <f>VLOOKUP(C34,RA!B35:D65,3,0)</f>
        <v>447335.11</v>
      </c>
      <c r="F34" s="25">
        <f>VLOOKUP(C34,RA!B35:I69,8,0)</f>
        <v>-101996.74</v>
      </c>
      <c r="G34" s="16">
        <f t="shared" si="0"/>
        <v>549331.85</v>
      </c>
      <c r="H34" s="27">
        <f>RA!J35</f>
        <v>-4.7054624230040796</v>
      </c>
      <c r="I34" s="20">
        <f>VLOOKUP(B34,RMS!B:D,3,FALSE)</f>
        <v>447335.11</v>
      </c>
      <c r="J34" s="21">
        <f>VLOOKUP(B34,RMS!B:E,4,FALSE)</f>
        <v>549331.85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63"/>
      <c r="B35" s="12">
        <v>74</v>
      </c>
      <c r="C35" s="61" t="s">
        <v>71</v>
      </c>
      <c r="D35" s="61"/>
      <c r="E35" s="15">
        <f>VLOOKUP(C35,RA!B36:D66,3,0)</f>
        <v>4.32</v>
      </c>
      <c r="F35" s="25">
        <f>VLOOKUP(C35,RA!B36:I70,8,0)</f>
        <v>-273.48</v>
      </c>
      <c r="G35" s="16">
        <f t="shared" si="0"/>
        <v>277.8</v>
      </c>
      <c r="H35" s="27">
        <f>RA!J36</f>
        <v>3.5896161589524902</v>
      </c>
      <c r="I35" s="20">
        <f>VLOOKUP(B35,RMS!B:D,3,FALSE)</f>
        <v>4.32</v>
      </c>
      <c r="J35" s="21">
        <f>VLOOKUP(B35,RMS!B:E,4,FALSE)</f>
        <v>277.8</v>
      </c>
      <c r="K35" s="22">
        <f t="shared" si="1"/>
        <v>0</v>
      </c>
      <c r="L35" s="22">
        <f t="shared" si="2"/>
        <v>0</v>
      </c>
    </row>
    <row r="36" spans="1:13" ht="11.25" customHeight="1">
      <c r="A36" s="63"/>
      <c r="B36" s="12">
        <v>75</v>
      </c>
      <c r="C36" s="61" t="s">
        <v>33</v>
      </c>
      <c r="D36" s="61"/>
      <c r="E36" s="15">
        <f>VLOOKUP(C36,RA!B8:D66,3,0)</f>
        <v>122359.82859999999</v>
      </c>
      <c r="F36" s="25">
        <f>VLOOKUP(C36,RA!B8:I70,8,0)</f>
        <v>8157.8324000000002</v>
      </c>
      <c r="G36" s="16">
        <f t="shared" si="0"/>
        <v>114201.99619999999</v>
      </c>
      <c r="H36" s="27">
        <f>RA!J36</f>
        <v>3.5896161589524902</v>
      </c>
      <c r="I36" s="20">
        <f>VLOOKUP(B36,RMS!B:D,3,FALSE)</f>
        <v>122359.829059829</v>
      </c>
      <c r="J36" s="21">
        <f>VLOOKUP(B36,RMS!B:E,4,FALSE)</f>
        <v>114201.995726496</v>
      </c>
      <c r="K36" s="22">
        <f t="shared" si="1"/>
        <v>-4.5982901065144688E-4</v>
      </c>
      <c r="L36" s="22">
        <f t="shared" si="2"/>
        <v>4.7350399836432189E-4</v>
      </c>
      <c r="M36" s="32"/>
    </row>
    <row r="37" spans="1:13">
      <c r="A37" s="63"/>
      <c r="B37" s="12">
        <v>76</v>
      </c>
      <c r="C37" s="61" t="s">
        <v>34</v>
      </c>
      <c r="D37" s="61"/>
      <c r="E37" s="15">
        <f>VLOOKUP(C37,RA!B8:D67,3,0)</f>
        <v>555991.56579999998</v>
      </c>
      <c r="F37" s="25">
        <f>VLOOKUP(C37,RA!B8:I71,8,0)</f>
        <v>42769.248399999997</v>
      </c>
      <c r="G37" s="16">
        <f t="shared" si="0"/>
        <v>513222.3174</v>
      </c>
      <c r="H37" s="27">
        <f>RA!J37</f>
        <v>-16.992284865191898</v>
      </c>
      <c r="I37" s="20">
        <f>VLOOKUP(B37,RMS!B:D,3,FALSE)</f>
        <v>555991.55012564105</v>
      </c>
      <c r="J37" s="21">
        <f>VLOOKUP(B37,RMS!B:E,4,FALSE)</f>
        <v>513222.31365897402</v>
      </c>
      <c r="K37" s="22">
        <f t="shared" si="1"/>
        <v>1.5674358932301402E-2</v>
      </c>
      <c r="L37" s="22">
        <f t="shared" si="2"/>
        <v>3.7410259828902781E-3</v>
      </c>
      <c r="M37" s="32"/>
    </row>
    <row r="38" spans="1:13">
      <c r="A38" s="63"/>
      <c r="B38" s="12">
        <v>77</v>
      </c>
      <c r="C38" s="61" t="s">
        <v>39</v>
      </c>
      <c r="D38" s="61"/>
      <c r="E38" s="15">
        <f>VLOOKUP(C38,RA!B9:D68,3,0)</f>
        <v>426280.36</v>
      </c>
      <c r="F38" s="25">
        <f>VLOOKUP(C38,RA!B9:I72,8,0)</f>
        <v>-60005.84</v>
      </c>
      <c r="G38" s="16">
        <f t="shared" si="0"/>
        <v>486286.19999999995</v>
      </c>
      <c r="H38" s="27">
        <f>RA!J38</f>
        <v>-7.6348864847785798</v>
      </c>
      <c r="I38" s="20">
        <f>VLOOKUP(B38,RMS!B:D,3,FALSE)</f>
        <v>426280.36</v>
      </c>
      <c r="J38" s="21">
        <f>VLOOKUP(B38,RMS!B:E,4,FALSE)</f>
        <v>486286.2</v>
      </c>
      <c r="K38" s="22">
        <f t="shared" si="1"/>
        <v>0</v>
      </c>
      <c r="L38" s="22">
        <f t="shared" si="2"/>
        <v>0</v>
      </c>
      <c r="M38" s="32"/>
    </row>
    <row r="39" spans="1:13">
      <c r="A39" s="63"/>
      <c r="B39" s="12">
        <v>78</v>
      </c>
      <c r="C39" s="61" t="s">
        <v>40</v>
      </c>
      <c r="D39" s="61"/>
      <c r="E39" s="15">
        <f>VLOOKUP(C39,RA!B10:D69,3,0)</f>
        <v>162003.47</v>
      </c>
      <c r="F39" s="25">
        <f>VLOOKUP(C39,RA!B10:I73,8,0)</f>
        <v>19857.2</v>
      </c>
      <c r="G39" s="16">
        <f t="shared" si="0"/>
        <v>142146.26999999999</v>
      </c>
      <c r="H39" s="27">
        <f>RA!J39</f>
        <v>-22.800969054273398</v>
      </c>
      <c r="I39" s="20">
        <f>VLOOKUP(B39,RMS!B:D,3,FALSE)</f>
        <v>162003.47</v>
      </c>
      <c r="J39" s="21">
        <f>VLOOKUP(B39,RMS!B:E,4,FALSE)</f>
        <v>142146.26999999999</v>
      </c>
      <c r="K39" s="22">
        <f t="shared" si="1"/>
        <v>0</v>
      </c>
      <c r="L39" s="22">
        <f t="shared" si="2"/>
        <v>0</v>
      </c>
      <c r="M39" s="32"/>
    </row>
    <row r="40" spans="1:13">
      <c r="A40" s="63"/>
      <c r="B40" s="12">
        <v>99</v>
      </c>
      <c r="C40" s="61" t="s">
        <v>35</v>
      </c>
      <c r="D40" s="61"/>
      <c r="E40" s="15">
        <f>VLOOKUP(C40,RA!B8:D70,3,0)</f>
        <v>8069.2882</v>
      </c>
      <c r="F40" s="25">
        <f>VLOOKUP(C40,RA!B8:I74,8,0)</f>
        <v>722.48209999999995</v>
      </c>
      <c r="G40" s="16">
        <f t="shared" si="0"/>
        <v>7346.8060999999998</v>
      </c>
      <c r="H40" s="27">
        <f>RA!J40</f>
        <v>-6330.5555555555602</v>
      </c>
      <c r="I40" s="20">
        <f>VLOOKUP(B40,RMS!B:D,3,FALSE)</f>
        <v>8069.2882535360404</v>
      </c>
      <c r="J40" s="21">
        <f>VLOOKUP(B40,RMS!B:E,4,FALSE)</f>
        <v>7346.8061114892998</v>
      </c>
      <c r="K40" s="22">
        <f t="shared" si="1"/>
        <v>-5.353604046831606E-5</v>
      </c>
      <c r="L40" s="22">
        <f t="shared" si="2"/>
        <v>-1.1489300050016027E-5</v>
      </c>
      <c r="M40" s="32"/>
    </row>
  </sheetData>
  <mergeCells count="40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6"/>
  <sheetViews>
    <sheetView workbookViewId="0">
      <selection sqref="A1:XFD1048576"/>
    </sheetView>
  </sheetViews>
  <sheetFormatPr defaultRowHeight="11.2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39" t="s">
        <v>46</v>
      </c>
      <c r="W1" s="68"/>
    </row>
    <row r="2" spans="1:23" ht="12.7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39"/>
      <c r="W2" s="68"/>
    </row>
    <row r="3" spans="1:23" ht="23.25" thickBot="1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40" t="s">
        <v>47</v>
      </c>
      <c r="W3" s="68"/>
    </row>
    <row r="4" spans="1:23" ht="12.75" thickTop="1" thickBot="1">
      <c r="A4" s="67"/>
      <c r="B4" s="67"/>
      <c r="C4" s="67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W4" s="68"/>
    </row>
    <row r="5" spans="1:23" ht="12.75" thickTop="1" thickBot="1">
      <c r="A5" s="41"/>
      <c r="B5" s="42"/>
      <c r="C5" s="43"/>
      <c r="D5" s="44" t="s">
        <v>0</v>
      </c>
      <c r="E5" s="44" t="s">
        <v>59</v>
      </c>
      <c r="F5" s="44" t="s">
        <v>60</v>
      </c>
      <c r="G5" s="44" t="s">
        <v>48</v>
      </c>
      <c r="H5" s="44" t="s">
        <v>49</v>
      </c>
      <c r="I5" s="44" t="s">
        <v>1</v>
      </c>
      <c r="J5" s="44" t="s">
        <v>2</v>
      </c>
      <c r="K5" s="44" t="s">
        <v>50</v>
      </c>
      <c r="L5" s="44" t="s">
        <v>51</v>
      </c>
      <c r="M5" s="44" t="s">
        <v>52</v>
      </c>
      <c r="N5" s="44" t="s">
        <v>53</v>
      </c>
      <c r="O5" s="44" t="s">
        <v>54</v>
      </c>
      <c r="P5" s="44" t="s">
        <v>61</v>
      </c>
      <c r="Q5" s="44" t="s">
        <v>62</v>
      </c>
      <c r="R5" s="44" t="s">
        <v>55</v>
      </c>
      <c r="S5" s="44" t="s">
        <v>56</v>
      </c>
      <c r="T5" s="44" t="s">
        <v>57</v>
      </c>
      <c r="U5" s="45" t="s">
        <v>58</v>
      </c>
    </row>
    <row r="6" spans="1:23" ht="12" thickBot="1">
      <c r="A6" s="46" t="s">
        <v>3</v>
      </c>
      <c r="B6" s="69" t="s">
        <v>4</v>
      </c>
      <c r="C6" s="70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</row>
    <row r="7" spans="1:23" ht="12" thickBot="1">
      <c r="A7" s="71" t="s">
        <v>5</v>
      </c>
      <c r="B7" s="72"/>
      <c r="C7" s="73"/>
      <c r="D7" s="48">
        <v>36328626.518799998</v>
      </c>
      <c r="E7" s="48">
        <v>48511674.6153</v>
      </c>
      <c r="F7" s="49">
        <v>74.886358401122706</v>
      </c>
      <c r="G7" s="48">
        <v>49662210.344999999</v>
      </c>
      <c r="H7" s="49">
        <v>-26.848550907364999</v>
      </c>
      <c r="I7" s="48">
        <v>587332.18310000002</v>
      </c>
      <c r="J7" s="49">
        <v>1.6167200342574399</v>
      </c>
      <c r="K7" s="48">
        <v>-1912263.0973</v>
      </c>
      <c r="L7" s="49">
        <v>-3.8505396437565702</v>
      </c>
      <c r="M7" s="49">
        <v>-1.30713984070983</v>
      </c>
      <c r="N7" s="48">
        <v>197549856.39520001</v>
      </c>
      <c r="O7" s="48">
        <v>6801436198.6084995</v>
      </c>
      <c r="P7" s="48">
        <v>1288849</v>
      </c>
      <c r="Q7" s="48">
        <v>1370297</v>
      </c>
      <c r="R7" s="49">
        <v>-5.94382093808861</v>
      </c>
      <c r="S7" s="48">
        <v>28.186875668755601</v>
      </c>
      <c r="T7" s="48">
        <v>28.5316048485839</v>
      </c>
      <c r="U7" s="50">
        <v>-1.22301309261614</v>
      </c>
    </row>
    <row r="8" spans="1:23" ht="12" thickBot="1">
      <c r="A8" s="74">
        <v>42316</v>
      </c>
      <c r="B8" s="64" t="s">
        <v>6</v>
      </c>
      <c r="C8" s="65"/>
      <c r="D8" s="51">
        <v>1020170.9566</v>
      </c>
      <c r="E8" s="51">
        <v>1022766.885</v>
      </c>
      <c r="F8" s="52">
        <v>99.746185720512401</v>
      </c>
      <c r="G8" s="51">
        <v>861342.42229999998</v>
      </c>
      <c r="H8" s="52">
        <v>18.439650734476501</v>
      </c>
      <c r="I8" s="51">
        <v>264877.89260000002</v>
      </c>
      <c r="J8" s="52">
        <v>25.964069148055199</v>
      </c>
      <c r="K8" s="51">
        <v>174188.66</v>
      </c>
      <c r="L8" s="52">
        <v>20.2229282443645</v>
      </c>
      <c r="M8" s="52">
        <v>0.52063798297776698</v>
      </c>
      <c r="N8" s="51">
        <v>5121750.2363</v>
      </c>
      <c r="O8" s="51">
        <v>241179229.4427</v>
      </c>
      <c r="P8" s="51">
        <v>31242</v>
      </c>
      <c r="Q8" s="51">
        <v>27999</v>
      </c>
      <c r="R8" s="52">
        <v>11.5825565198757</v>
      </c>
      <c r="S8" s="51">
        <v>32.653829991677902</v>
      </c>
      <c r="T8" s="51">
        <v>24.712441144326601</v>
      </c>
      <c r="U8" s="53">
        <v>24.319930768841601</v>
      </c>
    </row>
    <row r="9" spans="1:23" ht="12" thickBot="1">
      <c r="A9" s="75"/>
      <c r="B9" s="64" t="s">
        <v>7</v>
      </c>
      <c r="C9" s="65"/>
      <c r="D9" s="51">
        <v>134507.88029999999</v>
      </c>
      <c r="E9" s="51">
        <v>159711.94330000001</v>
      </c>
      <c r="F9" s="52">
        <v>84.2190493214041</v>
      </c>
      <c r="G9" s="51">
        <v>167538.4921</v>
      </c>
      <c r="H9" s="52">
        <v>-19.7152376065822</v>
      </c>
      <c r="I9" s="51">
        <v>31943.6538</v>
      </c>
      <c r="J9" s="52">
        <v>23.748537058761499</v>
      </c>
      <c r="K9" s="51">
        <v>36375.71</v>
      </c>
      <c r="L9" s="52">
        <v>21.711852329605598</v>
      </c>
      <c r="M9" s="52">
        <v>-0.12184109121169</v>
      </c>
      <c r="N9" s="51">
        <v>699887.18169999996</v>
      </c>
      <c r="O9" s="51">
        <v>39371679.369999997</v>
      </c>
      <c r="P9" s="51">
        <v>7535</v>
      </c>
      <c r="Q9" s="51">
        <v>7304</v>
      </c>
      <c r="R9" s="52">
        <v>3.1626506024096299</v>
      </c>
      <c r="S9" s="51">
        <v>17.851079004645001</v>
      </c>
      <c r="T9" s="51">
        <v>17.395579586527901</v>
      </c>
      <c r="U9" s="53">
        <v>2.5516632243828998</v>
      </c>
    </row>
    <row r="10" spans="1:23" ht="12" thickBot="1">
      <c r="A10" s="75"/>
      <c r="B10" s="64" t="s">
        <v>8</v>
      </c>
      <c r="C10" s="65"/>
      <c r="D10" s="51">
        <v>202487.80319999999</v>
      </c>
      <c r="E10" s="51">
        <v>192736.2475</v>
      </c>
      <c r="F10" s="52">
        <v>105.05953385857001</v>
      </c>
      <c r="G10" s="51">
        <v>232676.16269999999</v>
      </c>
      <c r="H10" s="52">
        <v>-12.974410076946</v>
      </c>
      <c r="I10" s="51">
        <v>58441.942300000002</v>
      </c>
      <c r="J10" s="52">
        <v>28.8619568074804</v>
      </c>
      <c r="K10" s="51">
        <v>32258.865099999999</v>
      </c>
      <c r="L10" s="52">
        <v>13.8642758783988</v>
      </c>
      <c r="M10" s="52">
        <v>0.81165524945885403</v>
      </c>
      <c r="N10" s="51">
        <v>1010000.7665</v>
      </c>
      <c r="O10" s="51">
        <v>60142985.548199996</v>
      </c>
      <c r="P10" s="51">
        <v>113105</v>
      </c>
      <c r="Q10" s="51">
        <v>115152</v>
      </c>
      <c r="R10" s="52">
        <v>-1.7776504098930099</v>
      </c>
      <c r="S10" s="51">
        <v>1.79026394235445</v>
      </c>
      <c r="T10" s="51">
        <v>1.52460468424343</v>
      </c>
      <c r="U10" s="53">
        <v>14.8391112520333</v>
      </c>
    </row>
    <row r="11" spans="1:23" ht="12" thickBot="1">
      <c r="A11" s="75"/>
      <c r="B11" s="64" t="s">
        <v>9</v>
      </c>
      <c r="C11" s="65"/>
      <c r="D11" s="51">
        <v>88480.739199999996</v>
      </c>
      <c r="E11" s="51">
        <v>126045.42290000001</v>
      </c>
      <c r="F11" s="52">
        <v>70.197502744861694</v>
      </c>
      <c r="G11" s="51">
        <v>83240.638200000001</v>
      </c>
      <c r="H11" s="52">
        <v>6.2951235277770801</v>
      </c>
      <c r="I11" s="51">
        <v>21882.888900000002</v>
      </c>
      <c r="J11" s="52">
        <v>24.731810671853001</v>
      </c>
      <c r="K11" s="51">
        <v>20319.315999999999</v>
      </c>
      <c r="L11" s="52">
        <v>24.410331827561599</v>
      </c>
      <c r="M11" s="52">
        <v>7.6950075484823993E-2</v>
      </c>
      <c r="N11" s="51">
        <v>464449.73719999997</v>
      </c>
      <c r="O11" s="51">
        <v>19802897.206700001</v>
      </c>
      <c r="P11" s="51">
        <v>3841</v>
      </c>
      <c r="Q11" s="51">
        <v>3015</v>
      </c>
      <c r="R11" s="52">
        <v>27.396351575456102</v>
      </c>
      <c r="S11" s="51">
        <v>23.0358602447279</v>
      </c>
      <c r="T11" s="51">
        <v>21.823152238805999</v>
      </c>
      <c r="U11" s="53">
        <v>5.2644355063731902</v>
      </c>
    </row>
    <row r="12" spans="1:23" ht="12" thickBot="1">
      <c r="A12" s="75"/>
      <c r="B12" s="64" t="s">
        <v>10</v>
      </c>
      <c r="C12" s="65"/>
      <c r="D12" s="51">
        <v>482346.19189999998</v>
      </c>
      <c r="E12" s="51">
        <v>1837934.7146000001</v>
      </c>
      <c r="F12" s="52">
        <v>26.243924121373102</v>
      </c>
      <c r="G12" s="51">
        <v>743381.93350000004</v>
      </c>
      <c r="H12" s="52">
        <v>-35.114620067639898</v>
      </c>
      <c r="I12" s="51">
        <v>135287.44</v>
      </c>
      <c r="J12" s="52">
        <v>28.0477885535059</v>
      </c>
      <c r="K12" s="51">
        <v>68254.141699999993</v>
      </c>
      <c r="L12" s="52">
        <v>9.1815712252576596</v>
      </c>
      <c r="M12" s="52">
        <v>0.98211327005815996</v>
      </c>
      <c r="N12" s="51">
        <v>2418158.1436999999</v>
      </c>
      <c r="O12" s="51">
        <v>73466235.694000006</v>
      </c>
      <c r="P12" s="51">
        <v>4812</v>
      </c>
      <c r="Q12" s="51">
        <v>4080</v>
      </c>
      <c r="R12" s="52">
        <v>17.9411764705882</v>
      </c>
      <c r="S12" s="51">
        <v>100.238194492934</v>
      </c>
      <c r="T12" s="51">
        <v>82.728973382353004</v>
      </c>
      <c r="U12" s="53">
        <v>17.467614215473098</v>
      </c>
    </row>
    <row r="13" spans="1:23" ht="12" thickBot="1">
      <c r="A13" s="75"/>
      <c r="B13" s="64" t="s">
        <v>11</v>
      </c>
      <c r="C13" s="65"/>
      <c r="D13" s="51">
        <v>908929.96299999999</v>
      </c>
      <c r="E13" s="51">
        <v>1354725.7747</v>
      </c>
      <c r="F13" s="52">
        <v>67.093280424319104</v>
      </c>
      <c r="G13" s="51">
        <v>2032983.6137999999</v>
      </c>
      <c r="H13" s="52">
        <v>-55.290836737190801</v>
      </c>
      <c r="I13" s="51">
        <v>200635.73920000001</v>
      </c>
      <c r="J13" s="52">
        <v>22.073839279957799</v>
      </c>
      <c r="K13" s="51">
        <v>-104481.33379999999</v>
      </c>
      <c r="L13" s="52">
        <v>-5.1393101789298798</v>
      </c>
      <c r="M13" s="52">
        <v>-2.9203022387143398</v>
      </c>
      <c r="N13" s="51">
        <v>3541368.4907999998</v>
      </c>
      <c r="O13" s="51">
        <v>111877673.61390001</v>
      </c>
      <c r="P13" s="51">
        <v>19436</v>
      </c>
      <c r="Q13" s="51">
        <v>14410</v>
      </c>
      <c r="R13" s="52">
        <v>34.878556557945899</v>
      </c>
      <c r="S13" s="51">
        <v>46.765279018316498</v>
      </c>
      <c r="T13" s="51">
        <v>36.111392109646097</v>
      </c>
      <c r="U13" s="53">
        <v>22.781617328740101</v>
      </c>
    </row>
    <row r="14" spans="1:23" ht="12" thickBot="1">
      <c r="A14" s="75"/>
      <c r="B14" s="64" t="s">
        <v>12</v>
      </c>
      <c r="C14" s="65"/>
      <c r="D14" s="51">
        <v>329135.61949999997</v>
      </c>
      <c r="E14" s="51">
        <v>565560.35820000002</v>
      </c>
      <c r="F14" s="52">
        <v>58.196373689898401</v>
      </c>
      <c r="G14" s="51">
        <v>367234.46260000003</v>
      </c>
      <c r="H14" s="52">
        <v>-10.374528259211401</v>
      </c>
      <c r="I14" s="51">
        <v>72075.763999999996</v>
      </c>
      <c r="J14" s="52">
        <v>21.898500110529699</v>
      </c>
      <c r="K14" s="51">
        <v>58926.5141</v>
      </c>
      <c r="L14" s="52">
        <v>16.0460196689612</v>
      </c>
      <c r="M14" s="52">
        <v>0.22314657672920099</v>
      </c>
      <c r="N14" s="51">
        <v>1359508.9072</v>
      </c>
      <c r="O14" s="51">
        <v>56695693.729099996</v>
      </c>
      <c r="P14" s="51">
        <v>5536</v>
      </c>
      <c r="Q14" s="51">
        <v>3324</v>
      </c>
      <c r="R14" s="52">
        <v>66.546329723225</v>
      </c>
      <c r="S14" s="51">
        <v>59.453688493497097</v>
      </c>
      <c r="T14" s="51">
        <v>58.8304160048135</v>
      </c>
      <c r="U14" s="53">
        <v>1.0483327518894201</v>
      </c>
    </row>
    <row r="15" spans="1:23" ht="12" thickBot="1">
      <c r="A15" s="75"/>
      <c r="B15" s="64" t="s">
        <v>13</v>
      </c>
      <c r="C15" s="65"/>
      <c r="D15" s="51">
        <v>299113.21179999999</v>
      </c>
      <c r="E15" s="51">
        <v>577123.81590000005</v>
      </c>
      <c r="F15" s="52">
        <v>51.828256529934698</v>
      </c>
      <c r="G15" s="51">
        <v>308664.46889999998</v>
      </c>
      <c r="H15" s="52">
        <v>-3.0943817842196699</v>
      </c>
      <c r="I15" s="51">
        <v>38480.070299999999</v>
      </c>
      <c r="J15" s="52">
        <v>12.8647176995075</v>
      </c>
      <c r="K15" s="51">
        <v>50942.473700000002</v>
      </c>
      <c r="L15" s="52">
        <v>16.504158668325399</v>
      </c>
      <c r="M15" s="52">
        <v>-0.24463679312848099</v>
      </c>
      <c r="N15" s="51">
        <v>2002996.4879999999</v>
      </c>
      <c r="O15" s="51">
        <v>44366899.853100002</v>
      </c>
      <c r="P15" s="51">
        <v>8227</v>
      </c>
      <c r="Q15" s="51">
        <v>13969</v>
      </c>
      <c r="R15" s="52">
        <v>-41.105304603049603</v>
      </c>
      <c r="S15" s="51">
        <v>36.357507207973804</v>
      </c>
      <c r="T15" s="51">
        <v>24.0002153196363</v>
      </c>
      <c r="U15" s="53">
        <v>33.988281478294702</v>
      </c>
    </row>
    <row r="16" spans="1:23" ht="12" thickBot="1">
      <c r="A16" s="75"/>
      <c r="B16" s="64" t="s">
        <v>14</v>
      </c>
      <c r="C16" s="65"/>
      <c r="D16" s="51">
        <v>1653769.4897</v>
      </c>
      <c r="E16" s="51">
        <v>2506223.8377999999</v>
      </c>
      <c r="F16" s="52">
        <v>65.986503869171699</v>
      </c>
      <c r="G16" s="51">
        <v>3999554.5849000001</v>
      </c>
      <c r="H16" s="52">
        <v>-58.651158407896901</v>
      </c>
      <c r="I16" s="51">
        <v>-194426.33720000001</v>
      </c>
      <c r="J16" s="52">
        <v>-11.7565560624334</v>
      </c>
      <c r="K16" s="51">
        <v>-476482.18099999998</v>
      </c>
      <c r="L16" s="52">
        <v>-11.913381124961299</v>
      </c>
      <c r="M16" s="52">
        <v>-0.59195465233987399</v>
      </c>
      <c r="N16" s="51">
        <v>8418869.4473000001</v>
      </c>
      <c r="O16" s="51">
        <v>340585333.7877</v>
      </c>
      <c r="P16" s="51">
        <v>53981</v>
      </c>
      <c r="Q16" s="51">
        <v>63841</v>
      </c>
      <c r="R16" s="52">
        <v>-15.4446202283799</v>
      </c>
      <c r="S16" s="51">
        <v>30.636140303069599</v>
      </c>
      <c r="T16" s="51">
        <v>33.800489115145403</v>
      </c>
      <c r="U16" s="53">
        <v>-10.328810289979</v>
      </c>
    </row>
    <row r="17" spans="1:21" ht="12" thickBot="1">
      <c r="A17" s="75"/>
      <c r="B17" s="64" t="s">
        <v>15</v>
      </c>
      <c r="C17" s="65"/>
      <c r="D17" s="51">
        <v>444027.42940000002</v>
      </c>
      <c r="E17" s="51">
        <v>978550.05559999996</v>
      </c>
      <c r="F17" s="52">
        <v>45.376056836228301</v>
      </c>
      <c r="G17" s="51">
        <v>628323.60279999999</v>
      </c>
      <c r="H17" s="52">
        <v>-29.331410212622998</v>
      </c>
      <c r="I17" s="51">
        <v>52672.832499999997</v>
      </c>
      <c r="J17" s="52">
        <v>11.8625177212982</v>
      </c>
      <c r="K17" s="51">
        <v>24826.234499999999</v>
      </c>
      <c r="L17" s="52">
        <v>3.9511860432055701</v>
      </c>
      <c r="M17" s="52">
        <v>1.1216601534960899</v>
      </c>
      <c r="N17" s="51">
        <v>3139665.4706999999</v>
      </c>
      <c r="O17" s="51">
        <v>324986849.2561</v>
      </c>
      <c r="P17" s="51">
        <v>10680</v>
      </c>
      <c r="Q17" s="51">
        <v>10638</v>
      </c>
      <c r="R17" s="52">
        <v>0.39481105470953198</v>
      </c>
      <c r="S17" s="51">
        <v>41.575602003745303</v>
      </c>
      <c r="T17" s="51">
        <v>42.964534903177302</v>
      </c>
      <c r="U17" s="53">
        <v>-3.34074032002433</v>
      </c>
    </row>
    <row r="18" spans="1:21" ht="12" thickBot="1">
      <c r="A18" s="75"/>
      <c r="B18" s="64" t="s">
        <v>16</v>
      </c>
      <c r="C18" s="65"/>
      <c r="D18" s="51">
        <v>2928981.9501</v>
      </c>
      <c r="E18" s="51">
        <v>5907912.9068999998</v>
      </c>
      <c r="F18" s="52">
        <v>49.5772702857412</v>
      </c>
      <c r="G18" s="51">
        <v>4527385.9666999998</v>
      </c>
      <c r="H18" s="52">
        <v>-35.305229736466998</v>
      </c>
      <c r="I18" s="51">
        <v>238797.99299999999</v>
      </c>
      <c r="J18" s="52">
        <v>8.1529349469650008</v>
      </c>
      <c r="K18" s="51">
        <v>-607774.25910000002</v>
      </c>
      <c r="L18" s="52">
        <v>-13.4243968499775</v>
      </c>
      <c r="M18" s="52">
        <v>-1.39290573666877</v>
      </c>
      <c r="N18" s="51">
        <v>14879126.293400001</v>
      </c>
      <c r="O18" s="51">
        <v>698465320.42470002</v>
      </c>
      <c r="P18" s="51">
        <v>106226</v>
      </c>
      <c r="Q18" s="51">
        <v>120660</v>
      </c>
      <c r="R18" s="52">
        <v>-11.9625393668159</v>
      </c>
      <c r="S18" s="51">
        <v>27.573117222713801</v>
      </c>
      <c r="T18" s="51">
        <v>22.888091108072299</v>
      </c>
      <c r="U18" s="53">
        <v>16.991282040400499</v>
      </c>
    </row>
    <row r="19" spans="1:21" ht="12" thickBot="1">
      <c r="A19" s="75"/>
      <c r="B19" s="64" t="s">
        <v>17</v>
      </c>
      <c r="C19" s="65"/>
      <c r="D19" s="51">
        <v>1422190.2142</v>
      </c>
      <c r="E19" s="51">
        <v>1503712.692</v>
      </c>
      <c r="F19" s="52">
        <v>94.578586838183099</v>
      </c>
      <c r="G19" s="51">
        <v>1112606.7614</v>
      </c>
      <c r="H19" s="52">
        <v>27.825055854455702</v>
      </c>
      <c r="I19" s="51">
        <v>-59401.958200000001</v>
      </c>
      <c r="J19" s="52">
        <v>-4.1767941873664496</v>
      </c>
      <c r="K19" s="51">
        <v>-15689.8462</v>
      </c>
      <c r="L19" s="52">
        <v>-1.41018792482057</v>
      </c>
      <c r="M19" s="52">
        <v>2.7860127781239798</v>
      </c>
      <c r="N19" s="51">
        <v>7414127.6410999997</v>
      </c>
      <c r="O19" s="51">
        <v>220437878.95249999</v>
      </c>
      <c r="P19" s="51">
        <v>22295</v>
      </c>
      <c r="Q19" s="51">
        <v>24341</v>
      </c>
      <c r="R19" s="52">
        <v>-8.4055708475411901</v>
      </c>
      <c r="S19" s="51">
        <v>63.789648540031401</v>
      </c>
      <c r="T19" s="51">
        <v>60.197938560453601</v>
      </c>
      <c r="U19" s="53">
        <v>5.6305530157041996</v>
      </c>
    </row>
    <row r="20" spans="1:21" ht="12" thickBot="1">
      <c r="A20" s="75"/>
      <c r="B20" s="64" t="s">
        <v>18</v>
      </c>
      <c r="C20" s="65"/>
      <c r="D20" s="51">
        <v>5121420.2324999999</v>
      </c>
      <c r="E20" s="51">
        <v>6593740.9545</v>
      </c>
      <c r="F20" s="52">
        <v>77.670934721886596</v>
      </c>
      <c r="G20" s="51">
        <v>5782097.4857999999</v>
      </c>
      <c r="H20" s="52">
        <v>-11.4262558686105</v>
      </c>
      <c r="I20" s="51">
        <v>-523824.7403</v>
      </c>
      <c r="J20" s="52">
        <v>-10.228114790812601</v>
      </c>
      <c r="K20" s="51">
        <v>-483467.7083</v>
      </c>
      <c r="L20" s="52">
        <v>-8.3614589599592009</v>
      </c>
      <c r="M20" s="52">
        <v>8.3474100352857003E-2</v>
      </c>
      <c r="N20" s="51">
        <v>19675824.255199999</v>
      </c>
      <c r="O20" s="51">
        <v>379408728.08999997</v>
      </c>
      <c r="P20" s="51">
        <v>79308</v>
      </c>
      <c r="Q20" s="51">
        <v>89190</v>
      </c>
      <c r="R20" s="52">
        <v>-11.079717457114</v>
      </c>
      <c r="S20" s="51">
        <v>64.576338231956399</v>
      </c>
      <c r="T20" s="51">
        <v>68.351023174122702</v>
      </c>
      <c r="U20" s="53">
        <v>-5.8453065712826104</v>
      </c>
    </row>
    <row r="21" spans="1:21" ht="12" thickBot="1">
      <c r="A21" s="75"/>
      <c r="B21" s="64" t="s">
        <v>19</v>
      </c>
      <c r="C21" s="65"/>
      <c r="D21" s="51">
        <v>609124.53260000004</v>
      </c>
      <c r="E21" s="51">
        <v>1022935.8772</v>
      </c>
      <c r="F21" s="52">
        <v>59.546697518060199</v>
      </c>
      <c r="G21" s="51">
        <v>1012951.9624</v>
      </c>
      <c r="H21" s="52">
        <v>-39.866394931819499</v>
      </c>
      <c r="I21" s="51">
        <v>34867.109299999996</v>
      </c>
      <c r="J21" s="52">
        <v>5.7241347924655903</v>
      </c>
      <c r="K21" s="51">
        <v>-52362.86</v>
      </c>
      <c r="L21" s="52">
        <v>-5.1693329934359404</v>
      </c>
      <c r="M21" s="52">
        <v>-1.6658748070674501</v>
      </c>
      <c r="N21" s="51">
        <v>3916407.3616999998</v>
      </c>
      <c r="O21" s="51">
        <v>133911634.007</v>
      </c>
      <c r="P21" s="51">
        <v>52555</v>
      </c>
      <c r="Q21" s="51">
        <v>58151</v>
      </c>
      <c r="R21" s="52">
        <v>-9.6232223005623307</v>
      </c>
      <c r="S21" s="51">
        <v>11.590229903910201</v>
      </c>
      <c r="T21" s="51">
        <v>11.500513803717901</v>
      </c>
      <c r="U21" s="53">
        <v>0.77406661417488098</v>
      </c>
    </row>
    <row r="22" spans="1:21" ht="12" thickBot="1">
      <c r="A22" s="75"/>
      <c r="B22" s="64" t="s">
        <v>20</v>
      </c>
      <c r="C22" s="65"/>
      <c r="D22" s="51">
        <v>1398579.4564</v>
      </c>
      <c r="E22" s="51">
        <v>1728621.3888999999</v>
      </c>
      <c r="F22" s="52">
        <v>80.907216894381904</v>
      </c>
      <c r="G22" s="51">
        <v>1803767.2627999999</v>
      </c>
      <c r="H22" s="52">
        <v>-22.4634194641622</v>
      </c>
      <c r="I22" s="51">
        <v>131334.94630000001</v>
      </c>
      <c r="J22" s="52">
        <v>9.3905959864490995</v>
      </c>
      <c r="K22" s="51">
        <v>29910.818800000001</v>
      </c>
      <c r="L22" s="52">
        <v>1.6582415823186201</v>
      </c>
      <c r="M22" s="52">
        <v>3.3908843545265999</v>
      </c>
      <c r="N22" s="51">
        <v>9150354.4376999997</v>
      </c>
      <c r="O22" s="51">
        <v>444599163.84140003</v>
      </c>
      <c r="P22" s="51">
        <v>80311</v>
      </c>
      <c r="Q22" s="51">
        <v>88371</v>
      </c>
      <c r="R22" s="52">
        <v>-9.1206391236944295</v>
      </c>
      <c r="S22" s="51">
        <v>17.414544164560301</v>
      </c>
      <c r="T22" s="51">
        <v>17.1314690645121</v>
      </c>
      <c r="U22" s="53">
        <v>1.62550967382904</v>
      </c>
    </row>
    <row r="23" spans="1:21" ht="12" thickBot="1">
      <c r="A23" s="75"/>
      <c r="B23" s="64" t="s">
        <v>21</v>
      </c>
      <c r="C23" s="65"/>
      <c r="D23" s="51">
        <v>4671568.8263999997</v>
      </c>
      <c r="E23" s="51">
        <v>5731609.1454999996</v>
      </c>
      <c r="F23" s="52">
        <v>81.505362766540699</v>
      </c>
      <c r="G23" s="51">
        <v>8348664.1716</v>
      </c>
      <c r="H23" s="52">
        <v>-44.044116155833997</v>
      </c>
      <c r="I23" s="51">
        <v>288895.43890000001</v>
      </c>
      <c r="J23" s="52">
        <v>6.1841203594687997</v>
      </c>
      <c r="K23" s="51">
        <v>-219830.26389999999</v>
      </c>
      <c r="L23" s="52">
        <v>-2.6331190161871101</v>
      </c>
      <c r="M23" s="52">
        <v>-2.3141750083665298</v>
      </c>
      <c r="N23" s="51">
        <v>28976526.3156</v>
      </c>
      <c r="O23" s="51">
        <v>985284714.18480003</v>
      </c>
      <c r="P23" s="51">
        <v>118653</v>
      </c>
      <c r="Q23" s="51">
        <v>125722</v>
      </c>
      <c r="R23" s="52">
        <v>-5.62272315107937</v>
      </c>
      <c r="S23" s="51">
        <v>39.371687411190599</v>
      </c>
      <c r="T23" s="51">
        <v>35.786940223668097</v>
      </c>
      <c r="U23" s="53">
        <v>9.1048858284484702</v>
      </c>
    </row>
    <row r="24" spans="1:21" ht="12" thickBot="1">
      <c r="A24" s="75"/>
      <c r="B24" s="64" t="s">
        <v>22</v>
      </c>
      <c r="C24" s="65"/>
      <c r="D24" s="51">
        <v>397922.91350000002</v>
      </c>
      <c r="E24" s="51">
        <v>503275.71970000002</v>
      </c>
      <c r="F24" s="52">
        <v>79.066582774388493</v>
      </c>
      <c r="G24" s="51">
        <v>475504.66800000001</v>
      </c>
      <c r="H24" s="52">
        <v>-16.315666221808801</v>
      </c>
      <c r="I24" s="51">
        <v>37846.805500000002</v>
      </c>
      <c r="J24" s="52">
        <v>9.5110897653799</v>
      </c>
      <c r="K24" s="51">
        <v>40677.286999999997</v>
      </c>
      <c r="L24" s="52">
        <v>8.5545505096913192</v>
      </c>
      <c r="M24" s="52">
        <v>-6.9583831881412997E-2</v>
      </c>
      <c r="N24" s="51">
        <v>2389944.1438000002</v>
      </c>
      <c r="O24" s="51">
        <v>91418371.0977</v>
      </c>
      <c r="P24" s="51">
        <v>35672</v>
      </c>
      <c r="Q24" s="51">
        <v>36427</v>
      </c>
      <c r="R24" s="52">
        <v>-2.07263842754001</v>
      </c>
      <c r="S24" s="51">
        <v>11.155049156200899</v>
      </c>
      <c r="T24" s="51">
        <v>11.1628487166113</v>
      </c>
      <c r="U24" s="53">
        <v>-6.9919552134168006E-2</v>
      </c>
    </row>
    <row r="25" spans="1:21" ht="12" thickBot="1">
      <c r="A25" s="75"/>
      <c r="B25" s="64" t="s">
        <v>23</v>
      </c>
      <c r="C25" s="65"/>
      <c r="D25" s="51">
        <v>623826.89580000006</v>
      </c>
      <c r="E25" s="51">
        <v>641428.49589999998</v>
      </c>
      <c r="F25" s="52">
        <v>97.255874939684006</v>
      </c>
      <c r="G25" s="51">
        <v>634109.59970000002</v>
      </c>
      <c r="H25" s="52">
        <v>-1.6215972609253599</v>
      </c>
      <c r="I25" s="51">
        <v>24078.348300000001</v>
      </c>
      <c r="J25" s="52">
        <v>3.8597804073711401</v>
      </c>
      <c r="K25" s="51">
        <v>10200.632600000001</v>
      </c>
      <c r="L25" s="52">
        <v>1.6086544983431801</v>
      </c>
      <c r="M25" s="52">
        <v>1.3604759865579299</v>
      </c>
      <c r="N25" s="51">
        <v>3352024.8388</v>
      </c>
      <c r="O25" s="51">
        <v>101745211.4522</v>
      </c>
      <c r="P25" s="51">
        <v>32728</v>
      </c>
      <c r="Q25" s="51">
        <v>33529</v>
      </c>
      <c r="R25" s="52">
        <v>-2.38897670673148</v>
      </c>
      <c r="S25" s="51">
        <v>19.060953794915701</v>
      </c>
      <c r="T25" s="51">
        <v>20.514939553819101</v>
      </c>
      <c r="U25" s="53">
        <v>-7.6280850084807996</v>
      </c>
    </row>
    <row r="26" spans="1:21" ht="12" thickBot="1">
      <c r="A26" s="75"/>
      <c r="B26" s="64" t="s">
        <v>24</v>
      </c>
      <c r="C26" s="65"/>
      <c r="D26" s="51">
        <v>667203.30090000003</v>
      </c>
      <c r="E26" s="51">
        <v>981891.50120000006</v>
      </c>
      <c r="F26" s="52">
        <v>67.950817385076704</v>
      </c>
      <c r="G26" s="51">
        <v>878540.97739999997</v>
      </c>
      <c r="H26" s="52">
        <v>-24.055528647672599</v>
      </c>
      <c r="I26" s="51">
        <v>133625.91409999999</v>
      </c>
      <c r="J26" s="52">
        <v>20.027765737931801</v>
      </c>
      <c r="K26" s="51">
        <v>159404.6679</v>
      </c>
      <c r="L26" s="52">
        <v>18.144249613916799</v>
      </c>
      <c r="M26" s="52">
        <v>-0.16171893922310901</v>
      </c>
      <c r="N26" s="51">
        <v>4835321.1787999999</v>
      </c>
      <c r="O26" s="51">
        <v>204732429.26730001</v>
      </c>
      <c r="P26" s="51">
        <v>52614</v>
      </c>
      <c r="Q26" s="51">
        <v>53175</v>
      </c>
      <c r="R26" s="52">
        <v>-1.0550070521861701</v>
      </c>
      <c r="S26" s="51">
        <v>12.681098203900101</v>
      </c>
      <c r="T26" s="51">
        <v>13.837647849553401</v>
      </c>
      <c r="U26" s="53">
        <v>-9.1202640895688294</v>
      </c>
    </row>
    <row r="27" spans="1:21" ht="12" thickBot="1">
      <c r="A27" s="75"/>
      <c r="B27" s="64" t="s">
        <v>25</v>
      </c>
      <c r="C27" s="65"/>
      <c r="D27" s="51">
        <v>375836.95990000002</v>
      </c>
      <c r="E27" s="51">
        <v>509187.86040000001</v>
      </c>
      <c r="F27" s="52">
        <v>73.811060539572907</v>
      </c>
      <c r="G27" s="51">
        <v>454395.59529999999</v>
      </c>
      <c r="H27" s="52">
        <v>-17.288599672304102</v>
      </c>
      <c r="I27" s="51">
        <v>72964.200700000001</v>
      </c>
      <c r="J27" s="52">
        <v>19.413790681846098</v>
      </c>
      <c r="K27" s="51">
        <v>76731.032900000006</v>
      </c>
      <c r="L27" s="52">
        <v>16.8863945191504</v>
      </c>
      <c r="M27" s="52">
        <v>-4.9091378776422001E-2</v>
      </c>
      <c r="N27" s="51">
        <v>2166849.4578</v>
      </c>
      <c r="O27" s="51">
        <v>83009392.119299993</v>
      </c>
      <c r="P27" s="51">
        <v>46794</v>
      </c>
      <c r="Q27" s="51">
        <v>47621</v>
      </c>
      <c r="R27" s="52">
        <v>-1.7366287982192801</v>
      </c>
      <c r="S27" s="51">
        <v>8.0317339808522501</v>
      </c>
      <c r="T27" s="51">
        <v>7.57735064572352</v>
      </c>
      <c r="U27" s="53">
        <v>5.6573504079191101</v>
      </c>
    </row>
    <row r="28" spans="1:21" ht="12" thickBot="1">
      <c r="A28" s="75"/>
      <c r="B28" s="64" t="s">
        <v>26</v>
      </c>
      <c r="C28" s="65"/>
      <c r="D28" s="51">
        <v>2491050.1102999998</v>
      </c>
      <c r="E28" s="51">
        <v>2862441.2083999999</v>
      </c>
      <c r="F28" s="52">
        <v>87.025372014274694</v>
      </c>
      <c r="G28" s="51">
        <v>2883132.0194999999</v>
      </c>
      <c r="H28" s="52">
        <v>-13.599165995457801</v>
      </c>
      <c r="I28" s="51">
        <v>-127410.7782</v>
      </c>
      <c r="J28" s="52">
        <v>-5.1147416775431997</v>
      </c>
      <c r="K28" s="51">
        <v>-69809.858300000007</v>
      </c>
      <c r="L28" s="52">
        <v>-2.4213202110705501</v>
      </c>
      <c r="M28" s="52">
        <v>0.82511154302113798</v>
      </c>
      <c r="N28" s="51">
        <v>13195149.3046</v>
      </c>
      <c r="O28" s="51">
        <v>307206757.90020001</v>
      </c>
      <c r="P28" s="51">
        <v>70996</v>
      </c>
      <c r="Q28" s="51">
        <v>73353</v>
      </c>
      <c r="R28" s="52">
        <v>-3.21322917944733</v>
      </c>
      <c r="S28" s="51">
        <v>35.087189564200798</v>
      </c>
      <c r="T28" s="51">
        <v>32.311592431120701</v>
      </c>
      <c r="U28" s="53">
        <v>7.9105712584970798</v>
      </c>
    </row>
    <row r="29" spans="1:21" ht="12" thickBot="1">
      <c r="A29" s="75"/>
      <c r="B29" s="64" t="s">
        <v>27</v>
      </c>
      <c r="C29" s="65"/>
      <c r="D29" s="51">
        <v>1093200.3891</v>
      </c>
      <c r="E29" s="51">
        <v>1190736.7853999999</v>
      </c>
      <c r="F29" s="52">
        <v>91.808735776376096</v>
      </c>
      <c r="G29" s="51">
        <v>954548.25970000005</v>
      </c>
      <c r="H29" s="52">
        <v>14.525418488906601</v>
      </c>
      <c r="I29" s="51">
        <v>109786.1482</v>
      </c>
      <c r="J29" s="52">
        <v>10.0426371317324</v>
      </c>
      <c r="K29" s="51">
        <v>107231.0727</v>
      </c>
      <c r="L29" s="52">
        <v>11.2336984128703</v>
      </c>
      <c r="M29" s="52">
        <v>2.3827752867382999E-2</v>
      </c>
      <c r="N29" s="51">
        <v>5886739.1074000001</v>
      </c>
      <c r="O29" s="51">
        <v>218633514.98590001</v>
      </c>
      <c r="P29" s="51">
        <v>126600</v>
      </c>
      <c r="Q29" s="51">
        <v>129551</v>
      </c>
      <c r="R29" s="52">
        <v>-2.2778674035708</v>
      </c>
      <c r="S29" s="51">
        <v>8.6350741635071095</v>
      </c>
      <c r="T29" s="51">
        <v>6.1369068312865203</v>
      </c>
      <c r="U29" s="53">
        <v>28.930467589707</v>
      </c>
    </row>
    <row r="30" spans="1:21" ht="12" thickBot="1">
      <c r="A30" s="75"/>
      <c r="B30" s="64" t="s">
        <v>28</v>
      </c>
      <c r="C30" s="65"/>
      <c r="D30" s="51">
        <v>1248339.6194</v>
      </c>
      <c r="E30" s="51">
        <v>1597094.7535999999</v>
      </c>
      <c r="F30" s="52">
        <v>78.163153224699201</v>
      </c>
      <c r="G30" s="51">
        <v>1517975.0795</v>
      </c>
      <c r="H30" s="52">
        <v>-17.762838385253001</v>
      </c>
      <c r="I30" s="51">
        <v>133330.56839999999</v>
      </c>
      <c r="J30" s="52">
        <v>10.680632604137299</v>
      </c>
      <c r="K30" s="51">
        <v>123939.3594</v>
      </c>
      <c r="L30" s="52">
        <v>8.1647822203263001</v>
      </c>
      <c r="M30" s="52">
        <v>7.5772612069835002E-2</v>
      </c>
      <c r="N30" s="51">
        <v>8197243.6398999998</v>
      </c>
      <c r="O30" s="51">
        <v>389241726.96560001</v>
      </c>
      <c r="P30" s="51">
        <v>87990</v>
      </c>
      <c r="Q30" s="51">
        <v>94526</v>
      </c>
      <c r="R30" s="52">
        <v>-6.9144997143643003</v>
      </c>
      <c r="S30" s="51">
        <v>14.1872896851915</v>
      </c>
      <c r="T30" s="51">
        <v>14.598798070372199</v>
      </c>
      <c r="U30" s="53">
        <v>-2.90054262873198</v>
      </c>
    </row>
    <row r="31" spans="1:21" ht="12" thickBot="1">
      <c r="A31" s="75"/>
      <c r="B31" s="64" t="s">
        <v>29</v>
      </c>
      <c r="C31" s="65"/>
      <c r="D31" s="51">
        <v>4158434.0218000002</v>
      </c>
      <c r="E31" s="51">
        <v>5924873.6141999997</v>
      </c>
      <c r="F31" s="52">
        <v>70.1860375862463</v>
      </c>
      <c r="G31" s="51">
        <v>5630162.8400999997</v>
      </c>
      <c r="H31" s="52">
        <v>-26.140075519980201</v>
      </c>
      <c r="I31" s="51">
        <v>-352570.47009999998</v>
      </c>
      <c r="J31" s="52">
        <v>-8.4784432854218501</v>
      </c>
      <c r="K31" s="51">
        <v>-637580.59019999998</v>
      </c>
      <c r="L31" s="52">
        <v>-11.3243721062369</v>
      </c>
      <c r="M31" s="52">
        <v>-0.447018187944831</v>
      </c>
      <c r="N31" s="51">
        <v>26999144.1505</v>
      </c>
      <c r="O31" s="51">
        <v>392256550.77289999</v>
      </c>
      <c r="P31" s="51">
        <v>61168</v>
      </c>
      <c r="Q31" s="51">
        <v>71916</v>
      </c>
      <c r="R31" s="52">
        <v>-14.945213860615199</v>
      </c>
      <c r="S31" s="51">
        <v>67.983815423096999</v>
      </c>
      <c r="T31" s="51">
        <v>74.844094376772901</v>
      </c>
      <c r="U31" s="53">
        <v>-10.0910472749741</v>
      </c>
    </row>
    <row r="32" spans="1:21" ht="12" thickBot="1">
      <c r="A32" s="75"/>
      <c r="B32" s="64" t="s">
        <v>30</v>
      </c>
      <c r="C32" s="65"/>
      <c r="D32" s="51">
        <v>129059.9736</v>
      </c>
      <c r="E32" s="51">
        <v>191426.7476</v>
      </c>
      <c r="F32" s="52">
        <v>67.420031535864595</v>
      </c>
      <c r="G32" s="51">
        <v>169414.90770000001</v>
      </c>
      <c r="H32" s="52">
        <v>-23.820178901528902</v>
      </c>
      <c r="I32" s="51">
        <v>32534.5736</v>
      </c>
      <c r="J32" s="52">
        <v>25.208879788582301</v>
      </c>
      <c r="K32" s="51">
        <v>41730.055699999997</v>
      </c>
      <c r="L32" s="52">
        <v>24.6318675649817</v>
      </c>
      <c r="M32" s="52">
        <v>-0.22035633419966899</v>
      </c>
      <c r="N32" s="51">
        <v>853511.3872</v>
      </c>
      <c r="O32" s="51">
        <v>39105495.362400003</v>
      </c>
      <c r="P32" s="51">
        <v>25738</v>
      </c>
      <c r="Q32" s="51">
        <v>25387</v>
      </c>
      <c r="R32" s="52">
        <v>1.3825973923661701</v>
      </c>
      <c r="S32" s="51">
        <v>5.0143746056414598</v>
      </c>
      <c r="T32" s="51">
        <v>4.8364196793634502</v>
      </c>
      <c r="U32" s="53">
        <v>3.5488957302432298</v>
      </c>
    </row>
    <row r="33" spans="1:21" ht="12" thickBot="1">
      <c r="A33" s="75"/>
      <c r="B33" s="64" t="s">
        <v>31</v>
      </c>
      <c r="C33" s="65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1">
        <v>6.3716999999999997</v>
      </c>
      <c r="O33" s="51">
        <v>279.99040000000002</v>
      </c>
      <c r="P33" s="54"/>
      <c r="Q33" s="54"/>
      <c r="R33" s="54"/>
      <c r="S33" s="54"/>
      <c r="T33" s="54"/>
      <c r="U33" s="55"/>
    </row>
    <row r="34" spans="1:21" ht="12" thickBot="1">
      <c r="A34" s="75"/>
      <c r="B34" s="64" t="s">
        <v>70</v>
      </c>
      <c r="C34" s="65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1">
        <v>1</v>
      </c>
      <c r="P34" s="54"/>
      <c r="Q34" s="54"/>
      <c r="R34" s="54"/>
      <c r="S34" s="54"/>
      <c r="T34" s="54"/>
      <c r="U34" s="55"/>
    </row>
    <row r="35" spans="1:21" ht="12" thickBot="1">
      <c r="A35" s="75"/>
      <c r="B35" s="64" t="s">
        <v>32</v>
      </c>
      <c r="C35" s="65"/>
      <c r="D35" s="51">
        <v>386299.45510000002</v>
      </c>
      <c r="E35" s="51">
        <v>563847.92779999995</v>
      </c>
      <c r="F35" s="52">
        <v>68.511283992343195</v>
      </c>
      <c r="G35" s="51">
        <v>516986.03210000001</v>
      </c>
      <c r="H35" s="52">
        <v>-25.2785508477184</v>
      </c>
      <c r="I35" s="51">
        <v>-18177.1757</v>
      </c>
      <c r="J35" s="52">
        <v>-4.7054624230040796</v>
      </c>
      <c r="K35" s="51">
        <v>-8259.7196000000004</v>
      </c>
      <c r="L35" s="52">
        <v>-1.5976678453862601</v>
      </c>
      <c r="M35" s="52">
        <v>1.2007013046786701</v>
      </c>
      <c r="N35" s="51">
        <v>2464915.8092999998</v>
      </c>
      <c r="O35" s="51">
        <v>61238221.353100002</v>
      </c>
      <c r="P35" s="51">
        <v>26856</v>
      </c>
      <c r="Q35" s="51">
        <v>30359</v>
      </c>
      <c r="R35" s="52">
        <v>-11.5385882275437</v>
      </c>
      <c r="S35" s="51">
        <v>14.384102438933599</v>
      </c>
      <c r="T35" s="51">
        <v>13.9651958990744</v>
      </c>
      <c r="U35" s="53">
        <v>2.9122883519329301</v>
      </c>
    </row>
    <row r="36" spans="1:21" ht="12" customHeight="1" thickBot="1">
      <c r="A36" s="75"/>
      <c r="B36" s="64" t="s">
        <v>69</v>
      </c>
      <c r="C36" s="65"/>
      <c r="D36" s="51">
        <v>88735.95</v>
      </c>
      <c r="E36" s="54"/>
      <c r="F36" s="54"/>
      <c r="G36" s="51">
        <v>3066.67</v>
      </c>
      <c r="H36" s="52">
        <v>2793.5604417821301</v>
      </c>
      <c r="I36" s="51">
        <v>3185.28</v>
      </c>
      <c r="J36" s="52">
        <v>3.5896161589524902</v>
      </c>
      <c r="K36" s="51">
        <v>117.95</v>
      </c>
      <c r="L36" s="52">
        <v>3.8461914715310099</v>
      </c>
      <c r="M36" s="52">
        <v>26.005341246290801</v>
      </c>
      <c r="N36" s="51">
        <v>1098138.01</v>
      </c>
      <c r="O36" s="51">
        <v>28988148.41</v>
      </c>
      <c r="P36" s="51">
        <v>46</v>
      </c>
      <c r="Q36" s="51">
        <v>71</v>
      </c>
      <c r="R36" s="52">
        <v>-35.2112676056338</v>
      </c>
      <c r="S36" s="51">
        <v>1929.0423913043501</v>
      </c>
      <c r="T36" s="51">
        <v>1456.05</v>
      </c>
      <c r="U36" s="53">
        <v>24.519543657333902</v>
      </c>
    </row>
    <row r="37" spans="1:21" ht="12" thickBot="1">
      <c r="A37" s="75"/>
      <c r="B37" s="64" t="s">
        <v>36</v>
      </c>
      <c r="C37" s="65"/>
      <c r="D37" s="51">
        <v>743616.3</v>
      </c>
      <c r="E37" s="51">
        <v>445721.83970000001</v>
      </c>
      <c r="F37" s="52">
        <v>166.83416287173699</v>
      </c>
      <c r="G37" s="51">
        <v>747142.09</v>
      </c>
      <c r="H37" s="52">
        <v>-0.47190354380917099</v>
      </c>
      <c r="I37" s="51">
        <v>-126357.4</v>
      </c>
      <c r="J37" s="52">
        <v>-16.992284865191898</v>
      </c>
      <c r="K37" s="51">
        <v>-84886.73</v>
      </c>
      <c r="L37" s="52">
        <v>-11.3615242851597</v>
      </c>
      <c r="M37" s="52">
        <v>0.48854125962915501</v>
      </c>
      <c r="N37" s="51">
        <v>3211883.01</v>
      </c>
      <c r="O37" s="51">
        <v>151277437.75</v>
      </c>
      <c r="P37" s="51">
        <v>232</v>
      </c>
      <c r="Q37" s="51">
        <v>380</v>
      </c>
      <c r="R37" s="52">
        <v>-38.947368421052602</v>
      </c>
      <c r="S37" s="51">
        <v>3205.2426724137899</v>
      </c>
      <c r="T37" s="51">
        <v>3273.0420526315802</v>
      </c>
      <c r="U37" s="53">
        <v>-2.11526511865411</v>
      </c>
    </row>
    <row r="38" spans="1:21" ht="12" thickBot="1">
      <c r="A38" s="75"/>
      <c r="B38" s="64" t="s">
        <v>37</v>
      </c>
      <c r="C38" s="65"/>
      <c r="D38" s="51">
        <v>488222.19</v>
      </c>
      <c r="E38" s="51">
        <v>247638.13699999999</v>
      </c>
      <c r="F38" s="52">
        <v>197.15145490696401</v>
      </c>
      <c r="G38" s="51">
        <v>638059.82999999996</v>
      </c>
      <c r="H38" s="52">
        <v>-23.483321305464401</v>
      </c>
      <c r="I38" s="51">
        <v>-37275.21</v>
      </c>
      <c r="J38" s="52">
        <v>-7.6348864847785798</v>
      </c>
      <c r="K38" s="51">
        <v>-116256.51</v>
      </c>
      <c r="L38" s="52">
        <v>-18.220314856680499</v>
      </c>
      <c r="M38" s="52">
        <v>-0.67937098748276603</v>
      </c>
      <c r="N38" s="51">
        <v>2014302.48</v>
      </c>
      <c r="O38" s="51">
        <v>135526487.49000001</v>
      </c>
      <c r="P38" s="51">
        <v>147</v>
      </c>
      <c r="Q38" s="51">
        <v>304</v>
      </c>
      <c r="R38" s="52">
        <v>-51.644736842105303</v>
      </c>
      <c r="S38" s="51">
        <v>3321.2393877550999</v>
      </c>
      <c r="T38" s="51">
        <v>2719.2928289473698</v>
      </c>
      <c r="U38" s="53">
        <v>18.1241545257779</v>
      </c>
    </row>
    <row r="39" spans="1:21" ht="12" thickBot="1">
      <c r="A39" s="75"/>
      <c r="B39" s="64" t="s">
        <v>38</v>
      </c>
      <c r="C39" s="65"/>
      <c r="D39" s="51">
        <v>447335.11</v>
      </c>
      <c r="E39" s="51">
        <v>232295.3204</v>
      </c>
      <c r="F39" s="52">
        <v>192.57172689906699</v>
      </c>
      <c r="G39" s="51">
        <v>438721.63</v>
      </c>
      <c r="H39" s="52">
        <v>1.9633132745244399</v>
      </c>
      <c r="I39" s="51">
        <v>-101996.74</v>
      </c>
      <c r="J39" s="52">
        <v>-22.800969054273398</v>
      </c>
      <c r="K39" s="51">
        <v>-96144.47</v>
      </c>
      <c r="L39" s="52">
        <v>-21.9146865405291</v>
      </c>
      <c r="M39" s="52">
        <v>6.0869543510927E-2</v>
      </c>
      <c r="N39" s="51">
        <v>1802885.07</v>
      </c>
      <c r="O39" s="51">
        <v>101832304.20999999</v>
      </c>
      <c r="P39" s="51">
        <v>162</v>
      </c>
      <c r="Q39" s="51">
        <v>251</v>
      </c>
      <c r="R39" s="52">
        <v>-35.458167330677298</v>
      </c>
      <c r="S39" s="51">
        <v>2761.3278395061702</v>
      </c>
      <c r="T39" s="51">
        <v>2452.5863346613501</v>
      </c>
      <c r="U39" s="53">
        <v>11.1809072587351</v>
      </c>
    </row>
    <row r="40" spans="1:21" ht="12" thickBot="1">
      <c r="A40" s="75"/>
      <c r="B40" s="64" t="s">
        <v>72</v>
      </c>
      <c r="C40" s="65"/>
      <c r="D40" s="51">
        <v>4.32</v>
      </c>
      <c r="E40" s="54"/>
      <c r="F40" s="54"/>
      <c r="G40" s="51">
        <v>4.1900000000000004</v>
      </c>
      <c r="H40" s="52">
        <v>3.1026252983293601</v>
      </c>
      <c r="I40" s="51">
        <v>-273.48</v>
      </c>
      <c r="J40" s="52">
        <v>-6330.5555555555602</v>
      </c>
      <c r="K40" s="51">
        <v>3.94</v>
      </c>
      <c r="L40" s="52">
        <v>94.033412887828206</v>
      </c>
      <c r="M40" s="52">
        <v>-70.411167512690398</v>
      </c>
      <c r="N40" s="51">
        <v>117.31</v>
      </c>
      <c r="O40" s="51">
        <v>4378.91</v>
      </c>
      <c r="P40" s="51">
        <v>7</v>
      </c>
      <c r="Q40" s="51">
        <v>2</v>
      </c>
      <c r="R40" s="52">
        <v>250</v>
      </c>
      <c r="S40" s="51">
        <v>0.61714285714285699</v>
      </c>
      <c r="T40" s="51">
        <v>9.3149999999999995</v>
      </c>
      <c r="U40" s="53">
        <v>-1409.375</v>
      </c>
    </row>
    <row r="41" spans="1:21" ht="12" customHeight="1" thickBot="1">
      <c r="A41" s="75"/>
      <c r="B41" s="64" t="s">
        <v>33</v>
      </c>
      <c r="C41" s="65"/>
      <c r="D41" s="51">
        <v>122359.82859999999</v>
      </c>
      <c r="E41" s="51">
        <v>136770.83069999999</v>
      </c>
      <c r="F41" s="52">
        <v>89.463395062935803</v>
      </c>
      <c r="G41" s="51">
        <v>293782.05190000002</v>
      </c>
      <c r="H41" s="52">
        <v>-58.350134799368298</v>
      </c>
      <c r="I41" s="51">
        <v>8157.8324000000002</v>
      </c>
      <c r="J41" s="52">
        <v>6.6670838733097098</v>
      </c>
      <c r="K41" s="51">
        <v>18129.583600000002</v>
      </c>
      <c r="L41" s="52">
        <v>6.1710997941328003</v>
      </c>
      <c r="M41" s="52">
        <v>-0.55002648819799704</v>
      </c>
      <c r="N41" s="51">
        <v>831671.36349999998</v>
      </c>
      <c r="O41" s="51">
        <v>61132310.489399999</v>
      </c>
      <c r="P41" s="51">
        <v>254</v>
      </c>
      <c r="Q41" s="51">
        <v>241</v>
      </c>
      <c r="R41" s="52">
        <v>5.3941908713693003</v>
      </c>
      <c r="S41" s="51">
        <v>481.731608661417</v>
      </c>
      <c r="T41" s="51">
        <v>653.06592655601696</v>
      </c>
      <c r="U41" s="53">
        <v>-35.566343336008998</v>
      </c>
    </row>
    <row r="42" spans="1:21" ht="12" thickBot="1">
      <c r="A42" s="75"/>
      <c r="B42" s="64" t="s">
        <v>34</v>
      </c>
      <c r="C42" s="65"/>
      <c r="D42" s="51">
        <v>555991.56579999998</v>
      </c>
      <c r="E42" s="51">
        <v>431297.86829999997</v>
      </c>
      <c r="F42" s="52">
        <v>128.911271458747</v>
      </c>
      <c r="G42" s="51">
        <v>686636.81850000005</v>
      </c>
      <c r="H42" s="52">
        <v>-19.026834737088901</v>
      </c>
      <c r="I42" s="51">
        <v>42769.248399999997</v>
      </c>
      <c r="J42" s="52">
        <v>7.6924275530080397</v>
      </c>
      <c r="K42" s="51">
        <v>51811.721100000002</v>
      </c>
      <c r="L42" s="52">
        <v>7.5457242757802998</v>
      </c>
      <c r="M42" s="52">
        <v>-0.174525619068848</v>
      </c>
      <c r="N42" s="51">
        <v>3082856.9687000001</v>
      </c>
      <c r="O42" s="51">
        <v>152353953.09630001</v>
      </c>
      <c r="P42" s="51">
        <v>2702</v>
      </c>
      <c r="Q42" s="51">
        <v>2438</v>
      </c>
      <c r="R42" s="52">
        <v>10.828547990155901</v>
      </c>
      <c r="S42" s="51">
        <v>205.77037964470799</v>
      </c>
      <c r="T42" s="51">
        <v>213.51889704676</v>
      </c>
      <c r="U42" s="53">
        <v>-3.7656136006702998</v>
      </c>
    </row>
    <row r="43" spans="1:21" ht="12" thickBot="1">
      <c r="A43" s="75"/>
      <c r="B43" s="64" t="s">
        <v>39</v>
      </c>
      <c r="C43" s="65"/>
      <c r="D43" s="51">
        <v>426280.36</v>
      </c>
      <c r="E43" s="51">
        <v>200315.81760000001</v>
      </c>
      <c r="F43" s="52">
        <v>212.80414353060101</v>
      </c>
      <c r="G43" s="51">
        <v>543478.69999999995</v>
      </c>
      <c r="H43" s="52">
        <v>-21.5644771359025</v>
      </c>
      <c r="I43" s="51">
        <v>-60005.84</v>
      </c>
      <c r="J43" s="52">
        <v>-14.0766138041171</v>
      </c>
      <c r="K43" s="51">
        <v>-88875.45</v>
      </c>
      <c r="L43" s="52">
        <v>-16.353069586719801</v>
      </c>
      <c r="M43" s="52">
        <v>-0.32483222307172599</v>
      </c>
      <c r="N43" s="51">
        <v>2076447.89</v>
      </c>
      <c r="O43" s="51">
        <v>70691580.040000007</v>
      </c>
      <c r="P43" s="51">
        <v>257</v>
      </c>
      <c r="Q43" s="51">
        <v>448</v>
      </c>
      <c r="R43" s="52">
        <v>-42.633928571428598</v>
      </c>
      <c r="S43" s="51">
        <v>1658.6784435797699</v>
      </c>
      <c r="T43" s="51">
        <v>1605.7307589285699</v>
      </c>
      <c r="U43" s="53">
        <v>3.1921608950872402</v>
      </c>
    </row>
    <row r="44" spans="1:21" ht="12" thickBot="1">
      <c r="A44" s="75"/>
      <c r="B44" s="64" t="s">
        <v>40</v>
      </c>
      <c r="C44" s="65"/>
      <c r="D44" s="51">
        <v>162003.47</v>
      </c>
      <c r="E44" s="51">
        <v>41518.166899999997</v>
      </c>
      <c r="F44" s="52">
        <v>390.19899503318402</v>
      </c>
      <c r="G44" s="51">
        <v>169771.08</v>
      </c>
      <c r="H44" s="52">
        <v>-4.5753434566122699</v>
      </c>
      <c r="I44" s="51">
        <v>19857.2</v>
      </c>
      <c r="J44" s="52">
        <v>12.257268316536701</v>
      </c>
      <c r="K44" s="51">
        <v>22001.11</v>
      </c>
      <c r="L44" s="52">
        <v>12.959280226055</v>
      </c>
      <c r="M44" s="52">
        <v>-9.7445537975129004E-2</v>
      </c>
      <c r="N44" s="51">
        <v>786760.99</v>
      </c>
      <c r="O44" s="51">
        <v>28065658.050000001</v>
      </c>
      <c r="P44" s="51">
        <v>121</v>
      </c>
      <c r="Q44" s="51">
        <v>119</v>
      </c>
      <c r="R44" s="52">
        <v>1.6806722689075599</v>
      </c>
      <c r="S44" s="51">
        <v>1338.87165289256</v>
      </c>
      <c r="T44" s="51">
        <v>1329.82151260504</v>
      </c>
      <c r="U44" s="53">
        <v>0.67595278964698602</v>
      </c>
    </row>
    <row r="45" spans="1:21" ht="12" thickBot="1">
      <c r="A45" s="75"/>
      <c r="B45" s="64" t="s">
        <v>75</v>
      </c>
      <c r="C45" s="65"/>
      <c r="D45" s="54"/>
      <c r="E45" s="54"/>
      <c r="F45" s="54"/>
      <c r="G45" s="51">
        <v>598.29060000000004</v>
      </c>
      <c r="H45" s="54"/>
      <c r="I45" s="54"/>
      <c r="J45" s="54"/>
      <c r="K45" s="51">
        <v>598.29039999999998</v>
      </c>
      <c r="L45" s="52">
        <v>99.9999665714287</v>
      </c>
      <c r="M45" s="54"/>
      <c r="N45" s="54"/>
      <c r="O45" s="54"/>
      <c r="P45" s="54"/>
      <c r="Q45" s="54"/>
      <c r="R45" s="54"/>
      <c r="S45" s="54"/>
      <c r="T45" s="54"/>
      <c r="U45" s="55"/>
    </row>
    <row r="46" spans="1:21" ht="12" thickBot="1">
      <c r="A46" s="76"/>
      <c r="B46" s="64" t="s">
        <v>35</v>
      </c>
      <c r="C46" s="65"/>
      <c r="D46" s="56">
        <v>8069.2882</v>
      </c>
      <c r="E46" s="57"/>
      <c r="F46" s="57"/>
      <c r="G46" s="56">
        <v>13765.022499999999</v>
      </c>
      <c r="H46" s="58">
        <v>-41.378314492402701</v>
      </c>
      <c r="I46" s="56">
        <v>722.48209999999995</v>
      </c>
      <c r="J46" s="58">
        <v>8.9534799364335491</v>
      </c>
      <c r="K46" s="56">
        <v>1059.2458999999999</v>
      </c>
      <c r="L46" s="58">
        <v>7.69519919055708</v>
      </c>
      <c r="M46" s="58">
        <v>-0.31792787680367701</v>
      </c>
      <c r="N46" s="56">
        <v>114922.73910000001</v>
      </c>
      <c r="O46" s="56">
        <v>8393070.8938999996</v>
      </c>
      <c r="P46" s="56">
        <v>22</v>
      </c>
      <c r="Q46" s="56">
        <v>32</v>
      </c>
      <c r="R46" s="58">
        <v>-31.25</v>
      </c>
      <c r="S46" s="56">
        <v>366.78582727272698</v>
      </c>
      <c r="T46" s="56">
        <v>537.94034999999997</v>
      </c>
      <c r="U46" s="59">
        <v>-46.663341383692298</v>
      </c>
    </row>
  </sheetData>
  <mergeCells count="44">
    <mergeCell ref="A8:A46"/>
    <mergeCell ref="B46:C46"/>
    <mergeCell ref="B36:C36"/>
    <mergeCell ref="B25:C25"/>
    <mergeCell ref="B26:C26"/>
    <mergeCell ref="B27:C27"/>
    <mergeCell ref="B28:C28"/>
    <mergeCell ref="B31:C31"/>
    <mergeCell ref="B32:C32"/>
    <mergeCell ref="B33:C33"/>
    <mergeCell ref="B34:C34"/>
    <mergeCell ref="B35:C35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29:C29"/>
    <mergeCell ref="B30:C30"/>
    <mergeCell ref="B19:C19"/>
    <mergeCell ref="B20:C20"/>
    <mergeCell ref="B21:C21"/>
    <mergeCell ref="B22:C22"/>
    <mergeCell ref="B23:C23"/>
    <mergeCell ref="B24:C24"/>
    <mergeCell ref="B18:C18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16" workbookViewId="0">
      <selection activeCell="B32" sqref="B32:E38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87073</v>
      </c>
      <c r="D2" s="37">
        <v>1020171.97992222</v>
      </c>
      <c r="E2" s="37">
        <v>755293.08452478598</v>
      </c>
      <c r="F2" s="37">
        <v>264878.89539743599</v>
      </c>
      <c r="G2" s="37">
        <v>755293.08452478598</v>
      </c>
      <c r="H2" s="37">
        <v>0.259641414007107</v>
      </c>
    </row>
    <row r="3" spans="1:8">
      <c r="A3" s="37">
        <v>2</v>
      </c>
      <c r="B3" s="37">
        <v>13</v>
      </c>
      <c r="C3" s="37">
        <v>14148</v>
      </c>
      <c r="D3" s="37">
        <v>134507.95835849</v>
      </c>
      <c r="E3" s="37">
        <v>102564.240466531</v>
      </c>
      <c r="F3" s="37">
        <v>31943.717891959801</v>
      </c>
      <c r="G3" s="37">
        <v>102564.240466531</v>
      </c>
      <c r="H3" s="37">
        <v>0.23748570926058801</v>
      </c>
    </row>
    <row r="4" spans="1:8">
      <c r="A4" s="37">
        <v>3</v>
      </c>
      <c r="B4" s="37">
        <v>14</v>
      </c>
      <c r="C4" s="37">
        <v>149634</v>
      </c>
      <c r="D4" s="37">
        <v>202490.32481888699</v>
      </c>
      <c r="E4" s="37">
        <v>144045.85904106099</v>
      </c>
      <c r="F4" s="37">
        <v>58444.465777825702</v>
      </c>
      <c r="G4" s="37">
        <v>144045.85904106099</v>
      </c>
      <c r="H4" s="37">
        <v>0.28862843609984901</v>
      </c>
    </row>
    <row r="5" spans="1:8">
      <c r="A5" s="37">
        <v>4</v>
      </c>
      <c r="B5" s="37">
        <v>15</v>
      </c>
      <c r="C5" s="37">
        <v>4844</v>
      </c>
      <c r="D5" s="37">
        <v>88480.796013675194</v>
      </c>
      <c r="E5" s="37">
        <v>66597.849492307694</v>
      </c>
      <c r="F5" s="37">
        <v>21882.946521367499</v>
      </c>
      <c r="G5" s="37">
        <v>66597.849492307694</v>
      </c>
      <c r="H5" s="37">
        <v>0.24731859914534901</v>
      </c>
    </row>
    <row r="6" spans="1:8">
      <c r="A6" s="37">
        <v>5</v>
      </c>
      <c r="B6" s="37">
        <v>16</v>
      </c>
      <c r="C6" s="37">
        <v>8083</v>
      </c>
      <c r="D6" s="37">
        <v>482346.24888205098</v>
      </c>
      <c r="E6" s="37">
        <v>347058.752930769</v>
      </c>
      <c r="F6" s="37">
        <v>135287.49595128201</v>
      </c>
      <c r="G6" s="37">
        <v>347058.752930769</v>
      </c>
      <c r="H6" s="37">
        <v>0.28047796839892902</v>
      </c>
    </row>
    <row r="7" spans="1:8">
      <c r="A7" s="37">
        <v>6</v>
      </c>
      <c r="B7" s="37">
        <v>17</v>
      </c>
      <c r="C7" s="37">
        <v>39807</v>
      </c>
      <c r="D7" s="37">
        <v>908930.27464187995</v>
      </c>
      <c r="E7" s="37">
        <v>708294.21939401701</v>
      </c>
      <c r="F7" s="37">
        <v>200636.055247863</v>
      </c>
      <c r="G7" s="37">
        <v>708294.21939401701</v>
      </c>
      <c r="H7" s="37">
        <v>0.22073866482983401</v>
      </c>
    </row>
    <row r="8" spans="1:8">
      <c r="A8" s="37">
        <v>7</v>
      </c>
      <c r="B8" s="37">
        <v>18</v>
      </c>
      <c r="C8" s="37">
        <v>149320</v>
      </c>
      <c r="D8" s="37">
        <v>329135.59298205102</v>
      </c>
      <c r="E8" s="37">
        <v>257059.85162905999</v>
      </c>
      <c r="F8" s="37">
        <v>72075.741352991507</v>
      </c>
      <c r="G8" s="37">
        <v>257059.85162905999</v>
      </c>
      <c r="H8" s="37">
        <v>0.218984949941047</v>
      </c>
    </row>
    <row r="9" spans="1:8">
      <c r="A9" s="37">
        <v>8</v>
      </c>
      <c r="B9" s="37">
        <v>19</v>
      </c>
      <c r="C9" s="37">
        <v>37319</v>
      </c>
      <c r="D9" s="37">
        <v>299113.47040512803</v>
      </c>
      <c r="E9" s="37">
        <v>260633.14136410301</v>
      </c>
      <c r="F9" s="37">
        <v>38480.329041025601</v>
      </c>
      <c r="G9" s="37">
        <v>260633.14136410301</v>
      </c>
      <c r="H9" s="37">
        <v>0.12864793079665299</v>
      </c>
    </row>
    <row r="10" spans="1:8">
      <c r="A10" s="37">
        <v>9</v>
      </c>
      <c r="B10" s="37">
        <v>21</v>
      </c>
      <c r="C10" s="37">
        <v>431979</v>
      </c>
      <c r="D10" s="37">
        <v>1653769.3048213699</v>
      </c>
      <c r="E10" s="37">
        <v>1848195.8272418799</v>
      </c>
      <c r="F10" s="37">
        <v>-194426.52242051301</v>
      </c>
      <c r="G10" s="37">
        <v>1848195.8272418799</v>
      </c>
      <c r="H10" s="37">
        <v>-0.117565685766259</v>
      </c>
    </row>
    <row r="11" spans="1:8">
      <c r="A11" s="37">
        <v>10</v>
      </c>
      <c r="B11" s="37">
        <v>22</v>
      </c>
      <c r="C11" s="37">
        <v>23346</v>
      </c>
      <c r="D11" s="37">
        <v>444027.34251965798</v>
      </c>
      <c r="E11" s="37">
        <v>391354.598476068</v>
      </c>
      <c r="F11" s="37">
        <v>52672.744043589701</v>
      </c>
      <c r="G11" s="37">
        <v>391354.598476068</v>
      </c>
      <c r="H11" s="37">
        <v>0.118625001209825</v>
      </c>
    </row>
    <row r="12" spans="1:8">
      <c r="A12" s="37">
        <v>11</v>
      </c>
      <c r="B12" s="37">
        <v>23</v>
      </c>
      <c r="C12" s="37">
        <v>293409.18300000002</v>
      </c>
      <c r="D12" s="37">
        <v>2928982.43254701</v>
      </c>
      <c r="E12" s="37">
        <v>2690183.7870572601</v>
      </c>
      <c r="F12" s="37">
        <v>238798.645489744</v>
      </c>
      <c r="G12" s="37">
        <v>2690183.7870572601</v>
      </c>
      <c r="H12" s="37">
        <v>8.1529558810664204E-2</v>
      </c>
    </row>
    <row r="13" spans="1:8">
      <c r="A13" s="37">
        <v>12</v>
      </c>
      <c r="B13" s="37">
        <v>24</v>
      </c>
      <c r="C13" s="37">
        <v>42479</v>
      </c>
      <c r="D13" s="37">
        <v>1422190.2237162399</v>
      </c>
      <c r="E13" s="37">
        <v>1481592.1714196601</v>
      </c>
      <c r="F13" s="37">
        <v>-59401.947703418802</v>
      </c>
      <c r="G13" s="37">
        <v>1481592.1714196601</v>
      </c>
      <c r="H13" s="37">
        <v>-4.1767934213609699E-2</v>
      </c>
    </row>
    <row r="14" spans="1:8">
      <c r="A14" s="37">
        <v>13</v>
      </c>
      <c r="B14" s="37">
        <v>25</v>
      </c>
      <c r="C14" s="37">
        <v>210054</v>
      </c>
      <c r="D14" s="37">
        <v>5121419.7174000004</v>
      </c>
      <c r="E14" s="37">
        <v>5645244.9727999996</v>
      </c>
      <c r="F14" s="37">
        <v>-523825.25540000002</v>
      </c>
      <c r="G14" s="37">
        <v>5645244.9727999996</v>
      </c>
      <c r="H14" s="37">
        <v>-0.102281258772896</v>
      </c>
    </row>
    <row r="15" spans="1:8">
      <c r="A15" s="37">
        <v>14</v>
      </c>
      <c r="B15" s="37">
        <v>26</v>
      </c>
      <c r="C15" s="37">
        <v>161845</v>
      </c>
      <c r="D15" s="37">
        <v>609123.290654724</v>
      </c>
      <c r="E15" s="37">
        <v>574257.42331604299</v>
      </c>
      <c r="F15" s="37">
        <v>34865.867338680902</v>
      </c>
      <c r="G15" s="37">
        <v>574257.42331604299</v>
      </c>
      <c r="H15" s="37">
        <v>5.7239425701822798E-2</v>
      </c>
    </row>
    <row r="16" spans="1:8">
      <c r="A16" s="37">
        <v>15</v>
      </c>
      <c r="B16" s="37">
        <v>27</v>
      </c>
      <c r="C16" s="37">
        <v>175494.29300000001</v>
      </c>
      <c r="D16" s="37">
        <v>1398581.2398999999</v>
      </c>
      <c r="E16" s="37">
        <v>1267244.5051</v>
      </c>
      <c r="F16" s="37">
        <v>131336.73480000001</v>
      </c>
      <c r="G16" s="37">
        <v>1267244.5051</v>
      </c>
      <c r="H16" s="37">
        <v>9.3907118909582102E-2</v>
      </c>
    </row>
    <row r="17" spans="1:8">
      <c r="A17" s="37">
        <v>16</v>
      </c>
      <c r="B17" s="37">
        <v>29</v>
      </c>
      <c r="C17" s="37">
        <v>358710</v>
      </c>
      <c r="D17" s="37">
        <v>4671570.8118829103</v>
      </c>
      <c r="E17" s="37">
        <v>4382673.4233187996</v>
      </c>
      <c r="F17" s="37">
        <v>288897.38856410299</v>
      </c>
      <c r="G17" s="37">
        <v>4382673.4233187996</v>
      </c>
      <c r="H17" s="37">
        <v>6.1841594657892102E-2</v>
      </c>
    </row>
    <row r="18" spans="1:8">
      <c r="A18" s="37">
        <v>17</v>
      </c>
      <c r="B18" s="37">
        <v>31</v>
      </c>
      <c r="C18" s="37">
        <v>40546.540999999997</v>
      </c>
      <c r="D18" s="37">
        <v>397923.07391642098</v>
      </c>
      <c r="E18" s="37">
        <v>360076.11165406299</v>
      </c>
      <c r="F18" s="37">
        <v>37846.962262357803</v>
      </c>
      <c r="G18" s="37">
        <v>360076.11165406299</v>
      </c>
      <c r="H18" s="37">
        <v>9.5111253262752896E-2</v>
      </c>
    </row>
    <row r="19" spans="1:8">
      <c r="A19" s="37">
        <v>18</v>
      </c>
      <c r="B19" s="37">
        <v>32</v>
      </c>
      <c r="C19" s="37">
        <v>57142.811000000002</v>
      </c>
      <c r="D19" s="37">
        <v>623826.85425239406</v>
      </c>
      <c r="E19" s="37">
        <v>599748.54189970798</v>
      </c>
      <c r="F19" s="37">
        <v>24078.312352685702</v>
      </c>
      <c r="G19" s="37">
        <v>599748.54189970798</v>
      </c>
      <c r="H19" s="37">
        <v>3.8597749020506E-2</v>
      </c>
    </row>
    <row r="20" spans="1:8">
      <c r="A20" s="37">
        <v>19</v>
      </c>
      <c r="B20" s="37">
        <v>33</v>
      </c>
      <c r="C20" s="37">
        <v>41023.415000000001</v>
      </c>
      <c r="D20" s="37">
        <v>667203.24916165904</v>
      </c>
      <c r="E20" s="37">
        <v>533577.38080368401</v>
      </c>
      <c r="F20" s="37">
        <v>133625.868357976</v>
      </c>
      <c r="G20" s="37">
        <v>533577.38080368401</v>
      </c>
      <c r="H20" s="37">
        <v>0.200277604352012</v>
      </c>
    </row>
    <row r="21" spans="1:8">
      <c r="A21" s="37">
        <v>20</v>
      </c>
      <c r="B21" s="37">
        <v>34</v>
      </c>
      <c r="C21" s="37">
        <v>56675.061000000002</v>
      </c>
      <c r="D21" s="37">
        <v>375836.78683740302</v>
      </c>
      <c r="E21" s="37">
        <v>302872.79894482403</v>
      </c>
      <c r="F21" s="37">
        <v>72963.987892578705</v>
      </c>
      <c r="G21" s="37">
        <v>302872.79894482403</v>
      </c>
      <c r="H21" s="37">
        <v>0.19413742999070699</v>
      </c>
    </row>
    <row r="22" spans="1:8">
      <c r="A22" s="37">
        <v>21</v>
      </c>
      <c r="B22" s="37">
        <v>35</v>
      </c>
      <c r="C22" s="37">
        <v>121956.67200000001</v>
      </c>
      <c r="D22" s="37">
        <v>2491050.1104000001</v>
      </c>
      <c r="E22" s="37">
        <v>2618460.8704203502</v>
      </c>
      <c r="F22" s="37">
        <v>-127410.76002035401</v>
      </c>
      <c r="G22" s="37">
        <v>2618460.8704203502</v>
      </c>
      <c r="H22" s="37">
        <v>-5.1147409475393903E-2</v>
      </c>
    </row>
    <row r="23" spans="1:8">
      <c r="A23" s="37">
        <v>22</v>
      </c>
      <c r="B23" s="37">
        <v>36</v>
      </c>
      <c r="C23" s="37">
        <v>401992.68099999998</v>
      </c>
      <c r="D23" s="37">
        <v>1093200.39278584</v>
      </c>
      <c r="E23" s="37">
        <v>983414.11920038296</v>
      </c>
      <c r="F23" s="37">
        <v>109786.273585458</v>
      </c>
      <c r="G23" s="37">
        <v>983414.11920038296</v>
      </c>
      <c r="H23" s="37">
        <v>0.100426485674493</v>
      </c>
    </row>
    <row r="24" spans="1:8">
      <c r="A24" s="37">
        <v>23</v>
      </c>
      <c r="B24" s="37">
        <v>37</v>
      </c>
      <c r="C24" s="37">
        <v>173261.541</v>
      </c>
      <c r="D24" s="37">
        <v>1248339.61968496</v>
      </c>
      <c r="E24" s="37">
        <v>1115009.0223775001</v>
      </c>
      <c r="F24" s="37">
        <v>133330.59730745101</v>
      </c>
      <c r="G24" s="37">
        <v>1115009.0223775001</v>
      </c>
      <c r="H24" s="37">
        <v>0.106806349173713</v>
      </c>
    </row>
    <row r="25" spans="1:8">
      <c r="A25" s="37">
        <v>24</v>
      </c>
      <c r="B25" s="37">
        <v>38</v>
      </c>
      <c r="C25" s="37">
        <v>1029276.654</v>
      </c>
      <c r="D25" s="37">
        <v>4158433.8679017699</v>
      </c>
      <c r="E25" s="37">
        <v>4511004.1070814198</v>
      </c>
      <c r="F25" s="37">
        <v>-352570.23917964601</v>
      </c>
      <c r="G25" s="37">
        <v>4511004.1070814198</v>
      </c>
      <c r="H25" s="37">
        <v>-8.4784380461373807E-2</v>
      </c>
    </row>
    <row r="26" spans="1:8">
      <c r="A26" s="37">
        <v>25</v>
      </c>
      <c r="B26" s="37">
        <v>39</v>
      </c>
      <c r="C26" s="37">
        <v>77949.159</v>
      </c>
      <c r="D26" s="37">
        <v>129059.92527392</v>
      </c>
      <c r="E26" s="37">
        <v>96525.394215200897</v>
      </c>
      <c r="F26" s="37">
        <v>32534.5310587194</v>
      </c>
      <c r="G26" s="37">
        <v>96525.394215200897</v>
      </c>
      <c r="H26" s="37">
        <v>0.25208856265542701</v>
      </c>
    </row>
    <row r="27" spans="1:8">
      <c r="A27" s="37">
        <v>26</v>
      </c>
      <c r="B27" s="37">
        <v>42</v>
      </c>
      <c r="C27" s="37">
        <v>27041.576000000001</v>
      </c>
      <c r="D27" s="37">
        <v>386299.45510000002</v>
      </c>
      <c r="E27" s="37">
        <v>404476.63329999999</v>
      </c>
      <c r="F27" s="37">
        <v>-18177.178199999998</v>
      </c>
      <c r="G27" s="37">
        <v>404476.63329999999</v>
      </c>
      <c r="H27" s="37">
        <v>-4.7054630701704001E-2</v>
      </c>
    </row>
    <row r="28" spans="1:8">
      <c r="A28" s="37">
        <v>27</v>
      </c>
      <c r="B28" s="37">
        <v>75</v>
      </c>
      <c r="C28" s="37">
        <v>559</v>
      </c>
      <c r="D28" s="37">
        <v>122359.829059829</v>
      </c>
      <c r="E28" s="37">
        <v>114201.995726496</v>
      </c>
      <c r="F28" s="37">
        <v>8157.8333333333303</v>
      </c>
      <c r="G28" s="37">
        <v>114201.995726496</v>
      </c>
      <c r="H28" s="37">
        <v>6.6670846110323298E-2</v>
      </c>
    </row>
    <row r="29" spans="1:8">
      <c r="A29" s="37">
        <v>28</v>
      </c>
      <c r="B29" s="37">
        <v>76</v>
      </c>
      <c r="C29" s="37">
        <v>3025</v>
      </c>
      <c r="D29" s="37">
        <v>555991.55012564105</v>
      </c>
      <c r="E29" s="37">
        <v>513222.31365897402</v>
      </c>
      <c r="F29" s="37">
        <v>42769.236466666698</v>
      </c>
      <c r="G29" s="37">
        <v>513222.31365897402</v>
      </c>
      <c r="H29" s="37">
        <v>7.6924256235552199E-2</v>
      </c>
    </row>
    <row r="30" spans="1:8">
      <c r="A30" s="37">
        <v>29</v>
      </c>
      <c r="B30" s="37">
        <v>99</v>
      </c>
      <c r="C30" s="37">
        <v>22</v>
      </c>
      <c r="D30" s="37">
        <v>8069.2882535360404</v>
      </c>
      <c r="E30" s="37">
        <v>7346.8061114892998</v>
      </c>
      <c r="F30" s="37">
        <v>722.482142046744</v>
      </c>
      <c r="G30" s="37">
        <v>7346.8061114892998</v>
      </c>
      <c r="H30" s="37">
        <v>8.9534803981025798E-2</v>
      </c>
    </row>
    <row r="31" spans="1:8" ht="14.25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>
      <c r="A32" s="30"/>
      <c r="B32" s="33">
        <v>70</v>
      </c>
      <c r="C32" s="34">
        <v>46</v>
      </c>
      <c r="D32" s="34">
        <v>88735.95</v>
      </c>
      <c r="E32" s="34">
        <v>85550.67</v>
      </c>
      <c r="F32" s="30"/>
      <c r="G32" s="30"/>
      <c r="H32" s="30"/>
    </row>
    <row r="33" spans="1:8" ht="14.25">
      <c r="A33" s="30"/>
      <c r="B33" s="33">
        <v>71</v>
      </c>
      <c r="C33" s="34">
        <v>220</v>
      </c>
      <c r="D33" s="34">
        <v>743616.3</v>
      </c>
      <c r="E33" s="34">
        <v>869973.7</v>
      </c>
      <c r="F33" s="30"/>
      <c r="G33" s="30"/>
      <c r="H33" s="30"/>
    </row>
    <row r="34" spans="1:8" ht="14.25">
      <c r="A34" s="30"/>
      <c r="B34" s="33">
        <v>72</v>
      </c>
      <c r="C34" s="34">
        <v>137</v>
      </c>
      <c r="D34" s="34">
        <v>488222.19</v>
      </c>
      <c r="E34" s="34">
        <v>525497.4</v>
      </c>
      <c r="F34" s="30"/>
      <c r="G34" s="30"/>
      <c r="H34" s="30"/>
    </row>
    <row r="35" spans="1:8" ht="14.25">
      <c r="A35" s="30"/>
      <c r="B35" s="33">
        <v>73</v>
      </c>
      <c r="C35" s="34">
        <v>156</v>
      </c>
      <c r="D35" s="34">
        <v>447335.11</v>
      </c>
      <c r="E35" s="34">
        <v>549331.85</v>
      </c>
      <c r="F35" s="30"/>
      <c r="G35" s="30"/>
      <c r="H35" s="30"/>
    </row>
    <row r="36" spans="1:8" ht="14.25">
      <c r="A36" s="30"/>
      <c r="B36" s="33">
        <v>74</v>
      </c>
      <c r="C36" s="34">
        <v>9</v>
      </c>
      <c r="D36" s="34">
        <v>4.32</v>
      </c>
      <c r="E36" s="34">
        <v>277.8</v>
      </c>
      <c r="F36" s="30"/>
      <c r="G36" s="30"/>
      <c r="H36" s="30"/>
    </row>
    <row r="37" spans="1:8" ht="14.25">
      <c r="A37" s="30"/>
      <c r="B37" s="33">
        <v>77</v>
      </c>
      <c r="C37" s="34">
        <v>239</v>
      </c>
      <c r="D37" s="34">
        <v>426280.36</v>
      </c>
      <c r="E37" s="34">
        <v>486286.2</v>
      </c>
      <c r="F37" s="30"/>
      <c r="G37" s="30"/>
      <c r="H37" s="30"/>
    </row>
    <row r="38" spans="1:8" ht="14.25">
      <c r="A38" s="30"/>
      <c r="B38" s="33">
        <v>78</v>
      </c>
      <c r="C38" s="34">
        <v>111</v>
      </c>
      <c r="D38" s="34">
        <v>162003.47</v>
      </c>
      <c r="E38" s="34">
        <v>142146.26999999999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2015-11-09T00:38:53Z</dcterms:modified>
</cp:coreProperties>
</file>