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<sst xmlns="http://schemas.openxmlformats.org/spreadsheetml/2006/main" count="118" uniqueCount="76">
  <si>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</si>
  <si>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</si>
  <si>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</si>
  <si>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</si>
  <si>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</si>
  <si>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</si>
  <si>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</si>
  <si>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</si>
  <si>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</si>
  <si>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</si>
  <si>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</si>
  <si>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</si>
  <si>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</si>
  <si>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</si>
  <si>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</si>
  <si>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</si>
  <si>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</si>
  <si>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</si>
  <si>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</si>
  <si>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</si>
  <si>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</si>
  <si>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</si>
  <si>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</si>
  <si>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</si>
  <si>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</si>
  <si>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</si>
  <si>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</si>
  <si>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</si>
  <si>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</si>
  <si>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</si>
  <si>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</si>
  <si>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</si>
  <si>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</si>
  <si>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</si>
  <si>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</si>
  <si>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</si>
  <si>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</si>
  <si>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</si>
  <si>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</si>
  <si>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</si>
  <si>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</si>
  <si>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</si>
  <si>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</si>
  <si>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</si>
  <si>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</si>
  <si>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</si>
  <si>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</si>
  <si>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</si>
  <si>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</si>
  <si>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</si>
  <si>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</si>
  <si>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</si>
  <si>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</si>
  <si>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</si>
  <si>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</si>
  <si>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</si>
  <si>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</si>
  <si>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</si>
  <si>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</si>
  <si>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</si>
  <si>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</si>
  <si>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</si>
  <si>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</si>
  <si>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</si>
  <si>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</si>
  <si>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</si>
  <si>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</si>
  <si>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</si>
  <si>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</si>
  <si>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</si>
  <si>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</si>
  <si>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</si>
  <si>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</si>
  <si>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</si>
  <si>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</si>
  <si>
    <t>910-市场部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</si>
</sst>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478" Type="http://schemas.openxmlformats.org/officeDocument/2006/relationships/image" Target="cid:d507c84813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479" Type="http://schemas.openxmlformats.org/officeDocument/2006/relationships/hyperlink" Target="cid:db19d21f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482" Type="http://schemas.openxmlformats.org/officeDocument/2006/relationships/image" Target="cid:e9adde68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1" t="s">
        <v>4</v>
      </c>
      <c r="D2" s="61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22879921.478000004</v>
      </c>
      <c r="F3" s="25">
        <f>RA!I7</f>
        <v>1569874.7984</v>
      </c>
      <c r="G3" s="16">
        <f>SUM(G4:G40)</f>
        <v>21310046.679599997</v>
      </c>
      <c r="H3" s="27">
        <f>RA!J7</f>
        <v>6.8613644496529398</v>
      </c>
      <c r="I3" s="20">
        <f>SUM(I4:I40)</f>
        <v>22879925.132760461</v>
      </c>
      <c r="J3" s="21">
        <f>SUM(J4:J40)</f>
        <v>21310046.311394624</v>
      </c>
      <c r="K3" s="22">
        <f>E3-I3</f>
        <v>-3.6547604575753212</v>
      </c>
      <c r="L3" s="22">
        <f>G3-J3</f>
        <v>0.36820537224411964</v>
      </c>
    </row>
    <row r="4" spans="1:13">
      <c r="A4" s="63">
        <f>RA!A8</f>
        <v>42317</v>
      </c>
      <c r="B4" s="12">
        <v>12</v>
      </c>
      <c r="C4" s="60" t="s">
        <v>6</v>
      </c>
      <c r="D4" s="60"/>
      <c r="E4" s="15">
        <f>VLOOKUP(C4,RA!B8:D36,3,0)</f>
        <v>910758.24670000002</v>
      </c>
      <c r="F4" s="25">
        <f>VLOOKUP(C4,RA!B8:I39,8,0)</f>
        <v>238839.65539999999</v>
      </c>
      <c r="G4" s="16">
        <f t="shared" ref="G4:G40" si="0">E4-F4</f>
        <v>671918.59129999997</v>
      </c>
      <c r="H4" s="27">
        <f>RA!J8</f>
        <v>26.224264920509999</v>
      </c>
      <c r="I4" s="20">
        <f>VLOOKUP(B4,RMS!B:D,3,FALSE)</f>
        <v>910759.06758974399</v>
      </c>
      <c r="J4" s="21">
        <f>VLOOKUP(B4,RMS!B:E,4,FALSE)</f>
        <v>671918.60526495695</v>
      </c>
      <c r="K4" s="22">
        <f t="shared" ref="K4:K40" si="1">E4-I4</f>
        <v>-0.82088974397629499</v>
      </c>
      <c r="L4" s="22">
        <f t="shared" ref="L4:L40" si="2">G4-J4</f>
        <v>-1.3964956975542009E-2</v>
      </c>
    </row>
    <row r="5" spans="1:13">
      <c r="A5" s="63"/>
      <c r="B5" s="12">
        <v>13</v>
      </c>
      <c r="C5" s="60" t="s">
        <v>7</v>
      </c>
      <c r="D5" s="60"/>
      <c r="E5" s="15">
        <f>VLOOKUP(C5,RA!B8:D37,3,0)</f>
        <v>77212.625700000004</v>
      </c>
      <c r="F5" s="25">
        <f>VLOOKUP(C5,RA!B9:I40,8,0)</f>
        <v>18614.231899999999</v>
      </c>
      <c r="G5" s="16">
        <f t="shared" si="0"/>
        <v>58598.393800000005</v>
      </c>
      <c r="H5" s="27">
        <f>RA!J9</f>
        <v>24.107756641152498</v>
      </c>
      <c r="I5" s="20">
        <f>VLOOKUP(B5,RMS!B:D,3,FALSE)</f>
        <v>77212.675341055903</v>
      </c>
      <c r="J5" s="21">
        <f>VLOOKUP(B5,RMS!B:E,4,FALSE)</f>
        <v>58598.398523273601</v>
      </c>
      <c r="K5" s="22">
        <f t="shared" si="1"/>
        <v>-4.9641055898973718E-2</v>
      </c>
      <c r="L5" s="22">
        <f t="shared" si="2"/>
        <v>-4.723273596027866E-3</v>
      </c>
      <c r="M5" s="32"/>
    </row>
    <row r="6" spans="1:13">
      <c r="A6" s="63"/>
      <c r="B6" s="12">
        <v>14</v>
      </c>
      <c r="C6" s="60" t="s">
        <v>8</v>
      </c>
      <c r="D6" s="60"/>
      <c r="E6" s="15">
        <f>VLOOKUP(C6,RA!B10:D38,3,0)</f>
        <v>118706.6887</v>
      </c>
      <c r="F6" s="25">
        <f>VLOOKUP(C6,RA!B10:I41,8,0)</f>
        <v>34760.664599999996</v>
      </c>
      <c r="G6" s="16">
        <f t="shared" si="0"/>
        <v>83946.02410000001</v>
      </c>
      <c r="H6" s="27">
        <f>RA!J10</f>
        <v>29.282818837486499</v>
      </c>
      <c r="I6" s="20">
        <f>VLOOKUP(B6,RMS!B:D,3,FALSE)</f>
        <v>118708.66772572399</v>
      </c>
      <c r="J6" s="21">
        <f>VLOOKUP(B6,RMS!B:E,4,FALSE)</f>
        <v>83946.024704855299</v>
      </c>
      <c r="K6" s="22">
        <f>E6-I6</f>
        <v>-1.9790257239947096</v>
      </c>
      <c r="L6" s="22">
        <f t="shared" si="2"/>
        <v>-6.0485528956633061E-4</v>
      </c>
      <c r="M6" s="32"/>
    </row>
    <row r="7" spans="1:13">
      <c r="A7" s="63"/>
      <c r="B7" s="12">
        <v>15</v>
      </c>
      <c r="C7" s="60" t="s">
        <v>9</v>
      </c>
      <c r="D7" s="60"/>
      <c r="E7" s="15">
        <f>VLOOKUP(C7,RA!B10:D39,3,0)</f>
        <v>74090.616899999994</v>
      </c>
      <c r="F7" s="25">
        <f>VLOOKUP(C7,RA!B11:I42,8,0)</f>
        <v>18236.580099999999</v>
      </c>
      <c r="G7" s="16">
        <f t="shared" si="0"/>
        <v>55854.036799999994</v>
      </c>
      <c r="H7" s="27">
        <f>RA!J11</f>
        <v>24.613886161339298</v>
      </c>
      <c r="I7" s="20">
        <f>VLOOKUP(B7,RMS!B:D,3,FALSE)</f>
        <v>74090.658057264998</v>
      </c>
      <c r="J7" s="21">
        <f>VLOOKUP(B7,RMS!B:E,4,FALSE)</f>
        <v>55854.0368641026</v>
      </c>
      <c r="K7" s="22">
        <f t="shared" si="1"/>
        <v>-4.1157265004585497E-2</v>
      </c>
      <c r="L7" s="22">
        <f t="shared" si="2"/>
        <v>-6.4102605392690748E-5</v>
      </c>
      <c r="M7" s="32"/>
    </row>
    <row r="8" spans="1:13">
      <c r="A8" s="63"/>
      <c r="B8" s="12">
        <v>16</v>
      </c>
      <c r="C8" s="60" t="s">
        <v>10</v>
      </c>
      <c r="D8" s="60"/>
      <c r="E8" s="15">
        <f>VLOOKUP(C8,RA!B12:D39,3,0)</f>
        <v>510798.90210000001</v>
      </c>
      <c r="F8" s="25">
        <f>VLOOKUP(C8,RA!B12:I43,8,0)</f>
        <v>142450.75440000001</v>
      </c>
      <c r="G8" s="16">
        <f t="shared" si="0"/>
        <v>368348.14769999997</v>
      </c>
      <c r="H8" s="27">
        <f>RA!J12</f>
        <v>27.8878348826428</v>
      </c>
      <c r="I8" s="20">
        <f>VLOOKUP(B8,RMS!B:D,3,FALSE)</f>
        <v>510798.913917094</v>
      </c>
      <c r="J8" s="21">
        <f>VLOOKUP(B8,RMS!B:E,4,FALSE)</f>
        <v>368348.14837948699</v>
      </c>
      <c r="K8" s="22">
        <f t="shared" si="1"/>
        <v>-1.1817093996796757E-2</v>
      </c>
      <c r="L8" s="22">
        <f t="shared" si="2"/>
        <v>-6.7948701325803995E-4</v>
      </c>
      <c r="M8" s="32"/>
    </row>
    <row r="9" spans="1:13">
      <c r="A9" s="63"/>
      <c r="B9" s="12">
        <v>17</v>
      </c>
      <c r="C9" s="60" t="s">
        <v>11</v>
      </c>
      <c r="D9" s="60"/>
      <c r="E9" s="15">
        <f>VLOOKUP(C9,RA!B12:D40,3,0)</f>
        <v>772269.88130000001</v>
      </c>
      <c r="F9" s="25">
        <f>VLOOKUP(C9,RA!B13:I44,8,0)</f>
        <v>163263.84880000001</v>
      </c>
      <c r="G9" s="16">
        <f t="shared" si="0"/>
        <v>609006.03249999997</v>
      </c>
      <c r="H9" s="27">
        <f>RA!J13</f>
        <v>21.140776398682</v>
      </c>
      <c r="I9" s="20">
        <f>VLOOKUP(B9,RMS!B:D,3,FALSE)</f>
        <v>772270.10182734998</v>
      </c>
      <c r="J9" s="21">
        <f>VLOOKUP(B9,RMS!B:E,4,FALSE)</f>
        <v>609006.02827435895</v>
      </c>
      <c r="K9" s="22">
        <f t="shared" si="1"/>
        <v>-0.2205273499712348</v>
      </c>
      <c r="L9" s="22">
        <f t="shared" si="2"/>
        <v>4.2256410233676434E-3</v>
      </c>
      <c r="M9" s="32"/>
    </row>
    <row r="10" spans="1:13">
      <c r="A10" s="63"/>
      <c r="B10" s="12">
        <v>18</v>
      </c>
      <c r="C10" s="60" t="s">
        <v>12</v>
      </c>
      <c r="D10" s="60"/>
      <c r="E10" s="15">
        <f>VLOOKUP(C10,RA!B14:D41,3,0)</f>
        <v>237341.17319999999</v>
      </c>
      <c r="F10" s="25">
        <f>VLOOKUP(C10,RA!B14:I45,8,0)</f>
        <v>50444.112300000001</v>
      </c>
      <c r="G10" s="16">
        <f t="shared" si="0"/>
        <v>186897.06089999998</v>
      </c>
      <c r="H10" s="27">
        <f>RA!J14</f>
        <v>21.2538396182496</v>
      </c>
      <c r="I10" s="20">
        <f>VLOOKUP(B10,RMS!B:D,3,FALSE)</f>
        <v>237341.150674359</v>
      </c>
      <c r="J10" s="21">
        <f>VLOOKUP(B10,RMS!B:E,4,FALSE)</f>
        <v>186897.063780342</v>
      </c>
      <c r="K10" s="22">
        <f t="shared" si="1"/>
        <v>2.2525640990352258E-2</v>
      </c>
      <c r="L10" s="22">
        <f t="shared" si="2"/>
        <v>-2.8803420136682689E-3</v>
      </c>
      <c r="M10" s="32"/>
    </row>
    <row r="11" spans="1:13">
      <c r="A11" s="63"/>
      <c r="B11" s="12">
        <v>19</v>
      </c>
      <c r="C11" s="60" t="s">
        <v>13</v>
      </c>
      <c r="D11" s="60"/>
      <c r="E11" s="15">
        <f>VLOOKUP(C11,RA!B14:D42,3,0)</f>
        <v>225188.32440000001</v>
      </c>
      <c r="F11" s="25">
        <f>VLOOKUP(C11,RA!B15:I46,8,0)</f>
        <v>26422.904699999999</v>
      </c>
      <c r="G11" s="16">
        <f t="shared" si="0"/>
        <v>198765.41970000003</v>
      </c>
      <c r="H11" s="27">
        <f>RA!J15</f>
        <v>11.7336921309762</v>
      </c>
      <c r="I11" s="20">
        <f>VLOOKUP(B11,RMS!B:D,3,FALSE)</f>
        <v>225188.526905128</v>
      </c>
      <c r="J11" s="21">
        <f>VLOOKUP(B11,RMS!B:E,4,FALSE)</f>
        <v>198765.41963333299</v>
      </c>
      <c r="K11" s="22">
        <f t="shared" si="1"/>
        <v>-0.20250512799248099</v>
      </c>
      <c r="L11" s="22">
        <f t="shared" si="2"/>
        <v>6.6667038481682539E-5</v>
      </c>
      <c r="M11" s="32"/>
    </row>
    <row r="12" spans="1:13">
      <c r="A12" s="63"/>
      <c r="B12" s="12">
        <v>21</v>
      </c>
      <c r="C12" s="60" t="s">
        <v>14</v>
      </c>
      <c r="D12" s="60"/>
      <c r="E12" s="15">
        <f>VLOOKUP(C12,RA!B16:D43,3,0)</f>
        <v>632961.18409999995</v>
      </c>
      <c r="F12" s="25">
        <f>VLOOKUP(C12,RA!B16:I47,8,0)</f>
        <v>-3610.5425</v>
      </c>
      <c r="G12" s="16">
        <f t="shared" si="0"/>
        <v>636571.72659999994</v>
      </c>
      <c r="H12" s="27">
        <f>RA!J16</f>
        <v>-0.57042083949172795</v>
      </c>
      <c r="I12" s="20">
        <f>VLOOKUP(B12,RMS!B:D,3,FALSE)</f>
        <v>632960.92680085497</v>
      </c>
      <c r="J12" s="21">
        <f>VLOOKUP(B12,RMS!B:E,4,FALSE)</f>
        <v>636571.726413675</v>
      </c>
      <c r="K12" s="22">
        <f t="shared" si="1"/>
        <v>0.25729914498515427</v>
      </c>
      <c r="L12" s="22">
        <f t="shared" si="2"/>
        <v>1.8632493447512388E-4</v>
      </c>
      <c r="M12" s="32"/>
    </row>
    <row r="13" spans="1:13">
      <c r="A13" s="63"/>
      <c r="B13" s="12">
        <v>22</v>
      </c>
      <c r="C13" s="60" t="s">
        <v>15</v>
      </c>
      <c r="D13" s="60"/>
      <c r="E13" s="15">
        <f>VLOOKUP(C13,RA!B16:D44,3,0)</f>
        <v>407520.45620000002</v>
      </c>
      <c r="F13" s="25">
        <f>VLOOKUP(C13,RA!B17:I48,8,0)</f>
        <v>42704.924500000001</v>
      </c>
      <c r="G13" s="16">
        <f t="shared" si="0"/>
        <v>364815.53169999999</v>
      </c>
      <c r="H13" s="27">
        <f>RA!J17</f>
        <v>10.479210024991101</v>
      </c>
      <c r="I13" s="20">
        <f>VLOOKUP(B13,RMS!B:D,3,FALSE)</f>
        <v>407520.38876495702</v>
      </c>
      <c r="J13" s="21">
        <f>VLOOKUP(B13,RMS!B:E,4,FALSE)</f>
        <v>364815.53171538498</v>
      </c>
      <c r="K13" s="22">
        <f t="shared" si="1"/>
        <v>6.7435042990837246E-2</v>
      </c>
      <c r="L13" s="22">
        <f t="shared" si="2"/>
        <v>-1.5384983271360397E-5</v>
      </c>
      <c r="M13" s="32"/>
    </row>
    <row r="14" spans="1:13">
      <c r="A14" s="63"/>
      <c r="B14" s="12">
        <v>23</v>
      </c>
      <c r="C14" s="60" t="s">
        <v>16</v>
      </c>
      <c r="D14" s="60"/>
      <c r="E14" s="15">
        <f>VLOOKUP(C14,RA!B18:D45,3,0)</f>
        <v>1696355.7079</v>
      </c>
      <c r="F14" s="25">
        <f>VLOOKUP(C14,RA!B18:I49,8,0)</f>
        <v>228436.2801</v>
      </c>
      <c r="G14" s="16">
        <f t="shared" si="0"/>
        <v>1467919.4277999999</v>
      </c>
      <c r="H14" s="27">
        <f>RA!J18</f>
        <v>13.4662959564532</v>
      </c>
      <c r="I14" s="20">
        <f>VLOOKUP(B14,RMS!B:D,3,FALSE)</f>
        <v>1696355.97682735</v>
      </c>
      <c r="J14" s="21">
        <f>VLOOKUP(B14,RMS!B:E,4,FALSE)</f>
        <v>1467919.42758462</v>
      </c>
      <c r="K14" s="22">
        <f t="shared" si="1"/>
        <v>-0.26892734994180501</v>
      </c>
      <c r="L14" s="22">
        <f t="shared" si="2"/>
        <v>2.153799869120121E-4</v>
      </c>
      <c r="M14" s="32"/>
    </row>
    <row r="15" spans="1:13">
      <c r="A15" s="63"/>
      <c r="B15" s="12">
        <v>24</v>
      </c>
      <c r="C15" s="60" t="s">
        <v>17</v>
      </c>
      <c r="D15" s="60"/>
      <c r="E15" s="15">
        <f>VLOOKUP(C15,RA!B18:D46,3,0)</f>
        <v>563707.18770000001</v>
      </c>
      <c r="F15" s="25">
        <f>VLOOKUP(C15,RA!B19:I50,8,0)</f>
        <v>40638.267099999997</v>
      </c>
      <c r="G15" s="16">
        <f t="shared" si="0"/>
        <v>523068.92060000001</v>
      </c>
      <c r="H15" s="27">
        <f>RA!J19</f>
        <v>7.2091092657181699</v>
      </c>
      <c r="I15" s="20">
        <f>VLOOKUP(B15,RMS!B:D,3,FALSE)</f>
        <v>563707.24536666705</v>
      </c>
      <c r="J15" s="21">
        <f>VLOOKUP(B15,RMS!B:E,4,FALSE)</f>
        <v>523068.91890341899</v>
      </c>
      <c r="K15" s="22">
        <f t="shared" si="1"/>
        <v>-5.7666667038574815E-2</v>
      </c>
      <c r="L15" s="22">
        <f t="shared" si="2"/>
        <v>1.6965810209512711E-3</v>
      </c>
      <c r="M15" s="32"/>
    </row>
    <row r="16" spans="1:13">
      <c r="A16" s="63"/>
      <c r="B16" s="12">
        <v>25</v>
      </c>
      <c r="C16" s="60" t="s">
        <v>18</v>
      </c>
      <c r="D16" s="60"/>
      <c r="E16" s="15">
        <f>VLOOKUP(C16,RA!B20:D47,3,0)</f>
        <v>1471736.5453999999</v>
      </c>
      <c r="F16" s="25">
        <f>VLOOKUP(C16,RA!B20:I51,8,0)</f>
        <v>47292.168100000003</v>
      </c>
      <c r="G16" s="16">
        <f t="shared" si="0"/>
        <v>1424444.3773000001</v>
      </c>
      <c r="H16" s="27">
        <f>RA!J20</f>
        <v>3.21335827718721</v>
      </c>
      <c r="I16" s="20">
        <f>VLOOKUP(B16,RMS!B:D,3,FALSE)</f>
        <v>1471735.8725999999</v>
      </c>
      <c r="J16" s="21">
        <f>VLOOKUP(B16,RMS!B:E,4,FALSE)</f>
        <v>1424444.3773000001</v>
      </c>
      <c r="K16" s="22">
        <f t="shared" si="1"/>
        <v>0.67280000005848706</v>
      </c>
      <c r="L16" s="22">
        <f t="shared" si="2"/>
        <v>0</v>
      </c>
      <c r="M16" s="32"/>
    </row>
    <row r="17" spans="1:13">
      <c r="A17" s="63"/>
      <c r="B17" s="12">
        <v>26</v>
      </c>
      <c r="C17" s="60" t="s">
        <v>19</v>
      </c>
      <c r="D17" s="60"/>
      <c r="E17" s="15">
        <f>VLOOKUP(C17,RA!B20:D48,3,0)</f>
        <v>468348.45130000002</v>
      </c>
      <c r="F17" s="25">
        <f>VLOOKUP(C17,RA!B21:I52,8,0)</f>
        <v>41374.410600000003</v>
      </c>
      <c r="G17" s="16">
        <f t="shared" si="0"/>
        <v>426974.04070000001</v>
      </c>
      <c r="H17" s="27">
        <f>RA!J21</f>
        <v>8.8341085542519906</v>
      </c>
      <c r="I17" s="20">
        <f>VLOOKUP(B17,RMS!B:D,3,FALSE)</f>
        <v>468347.08015042701</v>
      </c>
      <c r="J17" s="21">
        <f>VLOOKUP(B17,RMS!B:E,4,FALSE)</f>
        <v>426974.04041282099</v>
      </c>
      <c r="K17" s="22">
        <f t="shared" si="1"/>
        <v>1.3711495730094612</v>
      </c>
      <c r="L17" s="22">
        <f t="shared" si="2"/>
        <v>2.8717902023345232E-4</v>
      </c>
      <c r="M17" s="32"/>
    </row>
    <row r="18" spans="1:13">
      <c r="A18" s="63"/>
      <c r="B18" s="12">
        <v>27</v>
      </c>
      <c r="C18" s="60" t="s">
        <v>20</v>
      </c>
      <c r="D18" s="60"/>
      <c r="E18" s="15">
        <f>VLOOKUP(C18,RA!B22:D49,3,0)</f>
        <v>1031319.1015</v>
      </c>
      <c r="F18" s="25">
        <f>VLOOKUP(C18,RA!B22:I53,8,0)</f>
        <v>90667.921499999997</v>
      </c>
      <c r="G18" s="16">
        <f t="shared" si="0"/>
        <v>940651.17999999993</v>
      </c>
      <c r="H18" s="27">
        <f>RA!J22</f>
        <v>8.7914517793889608</v>
      </c>
      <c r="I18" s="20">
        <f>VLOOKUP(B18,RMS!B:D,3,FALSE)</f>
        <v>1031320.5174</v>
      </c>
      <c r="J18" s="21">
        <f>VLOOKUP(B18,RMS!B:E,4,FALSE)</f>
        <v>940651.17550000001</v>
      </c>
      <c r="K18" s="22">
        <f t="shared" si="1"/>
        <v>-1.4159000000217929</v>
      </c>
      <c r="L18" s="22">
        <f t="shared" si="2"/>
        <v>4.4999999227002263E-3</v>
      </c>
      <c r="M18" s="32"/>
    </row>
    <row r="19" spans="1:13">
      <c r="A19" s="63"/>
      <c r="B19" s="12">
        <v>29</v>
      </c>
      <c r="C19" s="60" t="s">
        <v>21</v>
      </c>
      <c r="D19" s="60"/>
      <c r="E19" s="15">
        <f>VLOOKUP(C19,RA!B22:D50,3,0)</f>
        <v>3511660.8587000002</v>
      </c>
      <c r="F19" s="25">
        <f>VLOOKUP(C19,RA!B23:I54,8,0)</f>
        <v>297380.6814</v>
      </c>
      <c r="G19" s="16">
        <f t="shared" si="0"/>
        <v>3214280.1773000001</v>
      </c>
      <c r="H19" s="27">
        <f>RA!J23</f>
        <v>8.4683770263079694</v>
      </c>
      <c r="I19" s="20">
        <f>VLOOKUP(B19,RMS!B:D,3,FALSE)</f>
        <v>3511662.3199777799</v>
      </c>
      <c r="J19" s="21">
        <f>VLOOKUP(B19,RMS!B:E,4,FALSE)</f>
        <v>3214280.20524615</v>
      </c>
      <c r="K19" s="22">
        <f t="shared" si="1"/>
        <v>-1.4612777796573937</v>
      </c>
      <c r="L19" s="22">
        <f t="shared" si="2"/>
        <v>-2.7946149930357933E-2</v>
      </c>
      <c r="M19" s="32"/>
    </row>
    <row r="20" spans="1:13">
      <c r="A20" s="63"/>
      <c r="B20" s="12">
        <v>31</v>
      </c>
      <c r="C20" s="60" t="s">
        <v>22</v>
      </c>
      <c r="D20" s="60"/>
      <c r="E20" s="15">
        <f>VLOOKUP(C20,RA!B24:D51,3,0)</f>
        <v>298371.587</v>
      </c>
      <c r="F20" s="25">
        <f>VLOOKUP(C20,RA!B24:I55,8,0)</f>
        <v>28715.202000000001</v>
      </c>
      <c r="G20" s="16">
        <f t="shared" si="0"/>
        <v>269656.38500000001</v>
      </c>
      <c r="H20" s="27">
        <f>RA!J24</f>
        <v>9.6239733443519899</v>
      </c>
      <c r="I20" s="20">
        <f>VLOOKUP(B20,RMS!B:D,3,FALSE)</f>
        <v>298371.71382583003</v>
      </c>
      <c r="J20" s="21">
        <f>VLOOKUP(B20,RMS!B:E,4,FALSE)</f>
        <v>269656.37505773501</v>
      </c>
      <c r="K20" s="22">
        <f t="shared" si="1"/>
        <v>-0.12682583002606407</v>
      </c>
      <c r="L20" s="22">
        <f t="shared" si="2"/>
        <v>9.9422649946063757E-3</v>
      </c>
      <c r="M20" s="32"/>
    </row>
    <row r="21" spans="1:13">
      <c r="A21" s="63"/>
      <c r="B21" s="12">
        <v>32</v>
      </c>
      <c r="C21" s="60" t="s">
        <v>23</v>
      </c>
      <c r="D21" s="60"/>
      <c r="E21" s="15">
        <f>VLOOKUP(C21,RA!B24:D52,3,0)</f>
        <v>401638.75569999998</v>
      </c>
      <c r="F21" s="25">
        <f>VLOOKUP(C21,RA!B25:I56,8,0)</f>
        <v>17960.256799999999</v>
      </c>
      <c r="G21" s="16">
        <f t="shared" si="0"/>
        <v>383678.49890000001</v>
      </c>
      <c r="H21" s="27">
        <f>RA!J25</f>
        <v>4.4717439602405404</v>
      </c>
      <c r="I21" s="20">
        <f>VLOOKUP(B21,RMS!B:D,3,FALSE)</f>
        <v>401638.73824113898</v>
      </c>
      <c r="J21" s="21">
        <f>VLOOKUP(B21,RMS!B:E,4,FALSE)</f>
        <v>383678.51595964603</v>
      </c>
      <c r="K21" s="22">
        <f t="shared" si="1"/>
        <v>1.745886099524796E-2</v>
      </c>
      <c r="L21" s="22">
        <f t="shared" si="2"/>
        <v>-1.705964602297172E-2</v>
      </c>
      <c r="M21" s="32"/>
    </row>
    <row r="22" spans="1:13">
      <c r="A22" s="63"/>
      <c r="B22" s="12">
        <v>33</v>
      </c>
      <c r="C22" s="60" t="s">
        <v>24</v>
      </c>
      <c r="D22" s="60"/>
      <c r="E22" s="15">
        <f>VLOOKUP(C22,RA!B26:D53,3,0)</f>
        <v>588740.36369999999</v>
      </c>
      <c r="F22" s="25">
        <f>VLOOKUP(C22,RA!B26:I57,8,0)</f>
        <v>112975.07180000001</v>
      </c>
      <c r="G22" s="16">
        <f t="shared" si="0"/>
        <v>475765.29189999995</v>
      </c>
      <c r="H22" s="27">
        <f>RA!J26</f>
        <v>19.1892859341249</v>
      </c>
      <c r="I22" s="20">
        <f>VLOOKUP(B22,RMS!B:D,3,FALSE)</f>
        <v>588740.31816642499</v>
      </c>
      <c r="J22" s="21">
        <f>VLOOKUP(B22,RMS!B:E,4,FALSE)</f>
        <v>475765.26597901998</v>
      </c>
      <c r="K22" s="22">
        <f t="shared" si="1"/>
        <v>4.5533575001172721E-2</v>
      </c>
      <c r="L22" s="22">
        <f t="shared" si="2"/>
        <v>2.5920979969669133E-2</v>
      </c>
      <c r="M22" s="32"/>
    </row>
    <row r="23" spans="1:13">
      <c r="A23" s="63"/>
      <c r="B23" s="12">
        <v>34</v>
      </c>
      <c r="C23" s="60" t="s">
        <v>25</v>
      </c>
      <c r="D23" s="60"/>
      <c r="E23" s="15">
        <f>VLOOKUP(C23,RA!B26:D54,3,0)</f>
        <v>290310.11940000003</v>
      </c>
      <c r="F23" s="25">
        <f>VLOOKUP(C23,RA!B27:I58,8,0)</f>
        <v>54362.349600000001</v>
      </c>
      <c r="G23" s="16">
        <f t="shared" si="0"/>
        <v>235947.76980000001</v>
      </c>
      <c r="H23" s="27">
        <f>RA!J27</f>
        <v>18.725613048678301</v>
      </c>
      <c r="I23" s="20">
        <f>VLOOKUP(B23,RMS!B:D,3,FALSE)</f>
        <v>290309.93342141999</v>
      </c>
      <c r="J23" s="21">
        <f>VLOOKUP(B23,RMS!B:E,4,FALSE)</f>
        <v>235947.82739598799</v>
      </c>
      <c r="K23" s="22">
        <f t="shared" si="1"/>
        <v>0.18597858003340662</v>
      </c>
      <c r="L23" s="22">
        <f t="shared" si="2"/>
        <v>-5.7595987978857011E-2</v>
      </c>
      <c r="M23" s="32"/>
    </row>
    <row r="24" spans="1:13">
      <c r="A24" s="63"/>
      <c r="B24" s="12">
        <v>35</v>
      </c>
      <c r="C24" s="60" t="s">
        <v>26</v>
      </c>
      <c r="D24" s="60"/>
      <c r="E24" s="15">
        <f>VLOOKUP(C24,RA!B28:D55,3,0)</f>
        <v>1241207.1573999999</v>
      </c>
      <c r="F24" s="25">
        <f>VLOOKUP(C24,RA!B28:I59,8,0)</f>
        <v>34640.504099999998</v>
      </c>
      <c r="G24" s="16">
        <f t="shared" si="0"/>
        <v>1206566.6532999999</v>
      </c>
      <c r="H24" s="27">
        <f>RA!J28</f>
        <v>2.79087208718347</v>
      </c>
      <c r="I24" s="20">
        <f>VLOOKUP(B24,RMS!B:D,3,FALSE)</f>
        <v>1241207.1570893801</v>
      </c>
      <c r="J24" s="21">
        <f>VLOOKUP(B24,RMS!B:E,4,FALSE)</f>
        <v>1206566.6556168101</v>
      </c>
      <c r="K24" s="22">
        <f t="shared" si="1"/>
        <v>3.1061982735991478E-4</v>
      </c>
      <c r="L24" s="22">
        <f t="shared" si="2"/>
        <v>-2.3168101906776428E-3</v>
      </c>
      <c r="M24" s="32"/>
    </row>
    <row r="25" spans="1:13">
      <c r="A25" s="63"/>
      <c r="B25" s="12">
        <v>36</v>
      </c>
      <c r="C25" s="60" t="s">
        <v>27</v>
      </c>
      <c r="D25" s="60"/>
      <c r="E25" s="15">
        <f>VLOOKUP(C25,RA!B28:D56,3,0)</f>
        <v>921672.54539999994</v>
      </c>
      <c r="F25" s="25">
        <f>VLOOKUP(C25,RA!B29:I60,8,0)</f>
        <v>85461.011899999998</v>
      </c>
      <c r="G25" s="16">
        <f t="shared" si="0"/>
        <v>836211.5334999999</v>
      </c>
      <c r="H25" s="27">
        <f>RA!J29</f>
        <v>9.2723833780803808</v>
      </c>
      <c r="I25" s="20">
        <f>VLOOKUP(B25,RMS!B:D,3,FALSE)</f>
        <v>921672.59667610598</v>
      </c>
      <c r="J25" s="21">
        <f>VLOOKUP(B25,RMS!B:E,4,FALSE)</f>
        <v>836211.47541130998</v>
      </c>
      <c r="K25" s="22">
        <f t="shared" si="1"/>
        <v>-5.127610603813082E-2</v>
      </c>
      <c r="L25" s="22">
        <f t="shared" si="2"/>
        <v>5.8088689926080406E-2</v>
      </c>
      <c r="M25" s="32"/>
    </row>
    <row r="26" spans="1:13">
      <c r="A26" s="63"/>
      <c r="B26" s="12">
        <v>37</v>
      </c>
      <c r="C26" s="60" t="s">
        <v>73</v>
      </c>
      <c r="D26" s="60"/>
      <c r="E26" s="15">
        <f>VLOOKUP(C26,RA!B30:D57,3,0)</f>
        <v>1035872.7189</v>
      </c>
      <c r="F26" s="25">
        <f>VLOOKUP(C26,RA!B30:I61,8,0)</f>
        <v>93598.760999999999</v>
      </c>
      <c r="G26" s="16">
        <f t="shared" si="0"/>
        <v>942273.95790000004</v>
      </c>
      <c r="H26" s="27">
        <f>RA!J30</f>
        <v>9.0357395548936896</v>
      </c>
      <c r="I26" s="20">
        <f>VLOOKUP(B26,RMS!B:D,3,FALSE)</f>
        <v>1035872.69357965</v>
      </c>
      <c r="J26" s="21">
        <f>VLOOKUP(B26,RMS!B:E,4,FALSE)</f>
        <v>942273.97082114802</v>
      </c>
      <c r="K26" s="22">
        <f t="shared" si="1"/>
        <v>2.5320349959656596E-2</v>
      </c>
      <c r="L26" s="22">
        <f t="shared" si="2"/>
        <v>-1.2921147979795933E-2</v>
      </c>
      <c r="M26" s="32"/>
    </row>
    <row r="27" spans="1:13">
      <c r="A27" s="63"/>
      <c r="B27" s="12">
        <v>38</v>
      </c>
      <c r="C27" s="60" t="s">
        <v>29</v>
      </c>
      <c r="D27" s="60"/>
      <c r="E27" s="15">
        <f>VLOOKUP(C27,RA!B30:D58,3,0)</f>
        <v>2971306.7140000002</v>
      </c>
      <c r="F27" s="25">
        <f>VLOOKUP(C27,RA!B31:I62,8,0)</f>
        <v>-246892.75399999999</v>
      </c>
      <c r="G27" s="16">
        <f t="shared" si="0"/>
        <v>3218199.4680000003</v>
      </c>
      <c r="H27" s="27">
        <f>RA!J31</f>
        <v>-8.3092315188030792</v>
      </c>
      <c r="I27" s="20">
        <f>VLOOKUP(B27,RMS!B:D,3,FALSE)</f>
        <v>2971306.48381327</v>
      </c>
      <c r="J27" s="21">
        <f>VLOOKUP(B27,RMS!B:E,4,FALSE)</f>
        <v>3218199.0683761099</v>
      </c>
      <c r="K27" s="22">
        <f t="shared" si="1"/>
        <v>0.23018673015758395</v>
      </c>
      <c r="L27" s="22">
        <f t="shared" si="2"/>
        <v>0.39962389040738344</v>
      </c>
      <c r="M27" s="32"/>
    </row>
    <row r="28" spans="1:13">
      <c r="A28" s="63"/>
      <c r="B28" s="12">
        <v>39</v>
      </c>
      <c r="C28" s="60" t="s">
        <v>30</v>
      </c>
      <c r="D28" s="60"/>
      <c r="E28" s="15">
        <f>VLOOKUP(C28,RA!B32:D59,3,0)</f>
        <v>114245.9305</v>
      </c>
      <c r="F28" s="25">
        <f>VLOOKUP(C28,RA!B32:I63,8,0)</f>
        <v>25017.540099999998</v>
      </c>
      <c r="G28" s="16">
        <f t="shared" si="0"/>
        <v>89228.390400000004</v>
      </c>
      <c r="H28" s="27">
        <f>RA!J32</f>
        <v>21.897970448934299</v>
      </c>
      <c r="I28" s="20">
        <f>VLOOKUP(B28,RMS!B:D,3,FALSE)</f>
        <v>114245.787395969</v>
      </c>
      <c r="J28" s="21">
        <f>VLOOKUP(B28,RMS!B:E,4,FALSE)</f>
        <v>89228.389278427305</v>
      </c>
      <c r="K28" s="22">
        <f t="shared" si="1"/>
        <v>0.14310403099807445</v>
      </c>
      <c r="L28" s="22">
        <f t="shared" si="2"/>
        <v>1.1215726990485564E-3</v>
      </c>
      <c r="M28" s="32"/>
    </row>
    <row r="29" spans="1:13">
      <c r="A29" s="63"/>
      <c r="B29" s="12">
        <v>40</v>
      </c>
      <c r="C29" s="60" t="s">
        <v>31</v>
      </c>
      <c r="D29" s="6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0" t="s">
        <v>32</v>
      </c>
      <c r="D30" s="60"/>
      <c r="E30" s="15">
        <f>VLOOKUP(C30,RA!B34:D62,3,0)</f>
        <v>313951.4007</v>
      </c>
      <c r="F30" s="25">
        <f>VLOOKUP(C30,RA!B34:I66,8,0)</f>
        <v>-18068.6587</v>
      </c>
      <c r="G30" s="16">
        <f t="shared" si="0"/>
        <v>332020.05940000003</v>
      </c>
      <c r="H30" s="27">
        <f>RA!J34</f>
        <v>0</v>
      </c>
      <c r="I30" s="20">
        <f>VLOOKUP(B30,RMS!B:D,3,FALSE)</f>
        <v>313951.40090000001</v>
      </c>
      <c r="J30" s="21">
        <f>VLOOKUP(B30,RMS!B:E,4,FALSE)</f>
        <v>332020.05609999999</v>
      </c>
      <c r="K30" s="22">
        <f t="shared" si="1"/>
        <v>-2.0000000949949026E-4</v>
      </c>
      <c r="L30" s="22">
        <f t="shared" si="2"/>
        <v>3.3000000403262675E-3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VLOOKUP(C31,RA!B35:D63,3,0)</f>
        <v>186945.39</v>
      </c>
      <c r="F31" s="25">
        <f>VLOOKUP(C31,RA!B35:I67,8,0)</f>
        <v>3304.91</v>
      </c>
      <c r="G31" s="16">
        <f t="shared" si="0"/>
        <v>183640.48</v>
      </c>
      <c r="H31" s="27">
        <f>RA!J35</f>
        <v>-5.7552406709169999</v>
      </c>
      <c r="I31" s="20">
        <f>VLOOKUP(B31,RMS!B:D,3,FALSE)</f>
        <v>186945.39</v>
      </c>
      <c r="J31" s="21">
        <f>VLOOKUP(B31,RMS!B:E,4,FALSE)</f>
        <v>183640.48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0" t="s">
        <v>36</v>
      </c>
      <c r="D32" s="60"/>
      <c r="E32" s="15">
        <f>VLOOKUP(C32,RA!B34:D63,3,0)</f>
        <v>428180.43</v>
      </c>
      <c r="F32" s="25">
        <f>VLOOKUP(C32,RA!B34:I67,8,0)</f>
        <v>-64258.22</v>
      </c>
      <c r="G32" s="16">
        <f t="shared" si="0"/>
        <v>492438.65</v>
      </c>
      <c r="H32" s="27">
        <f>RA!J35</f>
        <v>-5.7552406709169999</v>
      </c>
      <c r="I32" s="20">
        <f>VLOOKUP(B32,RMS!B:D,3,FALSE)</f>
        <v>428180.43</v>
      </c>
      <c r="J32" s="21">
        <f>VLOOKUP(B32,RMS!B:E,4,FALSE)</f>
        <v>492438.65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0" t="s">
        <v>37</v>
      </c>
      <c r="D33" s="60"/>
      <c r="E33" s="15">
        <f>VLOOKUP(C33,RA!B34:D64,3,0)</f>
        <v>197991.42</v>
      </c>
      <c r="F33" s="25">
        <f>VLOOKUP(C33,RA!B34:I68,8,0)</f>
        <v>-16511.13</v>
      </c>
      <c r="G33" s="16">
        <f t="shared" si="0"/>
        <v>214502.55000000002</v>
      </c>
      <c r="H33" s="27">
        <f>RA!J34</f>
        <v>0</v>
      </c>
      <c r="I33" s="20">
        <f>VLOOKUP(B33,RMS!B:D,3,FALSE)</f>
        <v>197991.42</v>
      </c>
      <c r="J33" s="21">
        <f>VLOOKUP(B33,RMS!B:E,4,FALSE)</f>
        <v>214502.55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0" t="s">
        <v>38</v>
      </c>
      <c r="D34" s="60"/>
      <c r="E34" s="15">
        <f>VLOOKUP(C34,RA!B35:D65,3,0)</f>
        <v>198681.25</v>
      </c>
      <c r="F34" s="25">
        <f>VLOOKUP(C34,RA!B35:I69,8,0)</f>
        <v>-40219.730000000003</v>
      </c>
      <c r="G34" s="16">
        <f t="shared" si="0"/>
        <v>238900.98</v>
      </c>
      <c r="H34" s="27">
        <f>RA!J35</f>
        <v>-5.7552406709169999</v>
      </c>
      <c r="I34" s="20">
        <f>VLOOKUP(B34,RMS!B:D,3,FALSE)</f>
        <v>198681.25</v>
      </c>
      <c r="J34" s="21">
        <f>VLOOKUP(B34,RMS!B:E,4,FALSE)</f>
        <v>238900.98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0" t="s">
        <v>71</v>
      </c>
      <c r="D35" s="60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1.7678478190877001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0" t="s">
        <v>33</v>
      </c>
      <c r="D36" s="60"/>
      <c r="E36" s="15">
        <f>VLOOKUP(C36,RA!B8:D66,3,0)</f>
        <v>96850.426999999996</v>
      </c>
      <c r="F36" s="25">
        <f>VLOOKUP(C36,RA!B8:I70,8,0)</f>
        <v>5379.4606999999996</v>
      </c>
      <c r="G36" s="16">
        <f t="shared" si="0"/>
        <v>91470.9663</v>
      </c>
      <c r="H36" s="27">
        <f>RA!J36</f>
        <v>1.7678478190877001</v>
      </c>
      <c r="I36" s="20">
        <f>VLOOKUP(B36,RMS!B:D,3,FALSE)</f>
        <v>96850.427350427402</v>
      </c>
      <c r="J36" s="21">
        <f>VLOOKUP(B36,RMS!B:E,4,FALSE)</f>
        <v>91470.965811965798</v>
      </c>
      <c r="K36" s="22">
        <f t="shared" si="1"/>
        <v>-3.5042740637436509E-4</v>
      </c>
      <c r="L36" s="22">
        <f t="shared" si="2"/>
        <v>4.8803420213516802E-4</v>
      </c>
      <c r="M36" s="32"/>
    </row>
    <row r="37" spans="1:13">
      <c r="A37" s="63"/>
      <c r="B37" s="12">
        <v>76</v>
      </c>
      <c r="C37" s="60" t="s">
        <v>34</v>
      </c>
      <c r="D37" s="60"/>
      <c r="E37" s="15">
        <f>VLOOKUP(C37,RA!B8:D67,3,0)</f>
        <v>480656.61729999998</v>
      </c>
      <c r="F37" s="25">
        <f>VLOOKUP(C37,RA!B8:I71,8,0)</f>
        <v>35144.444799999997</v>
      </c>
      <c r="G37" s="16">
        <f t="shared" si="0"/>
        <v>445512.17249999999</v>
      </c>
      <c r="H37" s="27">
        <f>RA!J37</f>
        <v>-15.0072762550124</v>
      </c>
      <c r="I37" s="20">
        <f>VLOOKUP(B37,RMS!B:D,3,FALSE)</f>
        <v>480656.60347863199</v>
      </c>
      <c r="J37" s="21">
        <f>VLOOKUP(B37,RMS!B:E,4,FALSE)</f>
        <v>445512.17343846097</v>
      </c>
      <c r="K37" s="22">
        <f t="shared" si="1"/>
        <v>1.3821367989294231E-2</v>
      </c>
      <c r="L37" s="22">
        <f t="shared" si="2"/>
        <v>-9.3846098752692342E-4</v>
      </c>
      <c r="M37" s="32"/>
    </row>
    <row r="38" spans="1:13">
      <c r="A38" s="63"/>
      <c r="B38" s="12">
        <v>77</v>
      </c>
      <c r="C38" s="60" t="s">
        <v>39</v>
      </c>
      <c r="D38" s="60"/>
      <c r="E38" s="15">
        <f>VLOOKUP(C38,RA!B9:D68,3,0)</f>
        <v>263501.76</v>
      </c>
      <c r="F38" s="25">
        <f>VLOOKUP(C38,RA!B9:I72,8,0)</f>
        <v>-37473.58</v>
      </c>
      <c r="G38" s="16">
        <f t="shared" si="0"/>
        <v>300975.34000000003</v>
      </c>
      <c r="H38" s="27">
        <f>RA!J38</f>
        <v>-8.3393159158109</v>
      </c>
      <c r="I38" s="20">
        <f>VLOOKUP(B38,RMS!B:D,3,FALSE)</f>
        <v>263501.76</v>
      </c>
      <c r="J38" s="21">
        <f>VLOOKUP(B38,RMS!B:E,4,FALSE)</f>
        <v>300975.34000000003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0" t="s">
        <v>40</v>
      </c>
      <c r="D39" s="60"/>
      <c r="E39" s="15">
        <f>VLOOKUP(C39,RA!B10:D69,3,0)</f>
        <v>107290.15</v>
      </c>
      <c r="F39" s="25">
        <f>VLOOKUP(C39,RA!B10:I73,8,0)</f>
        <v>14406.49</v>
      </c>
      <c r="G39" s="16">
        <f t="shared" si="0"/>
        <v>92883.659999999989</v>
      </c>
      <c r="H39" s="27">
        <f>RA!J39</f>
        <v>-20.243344553147299</v>
      </c>
      <c r="I39" s="20">
        <f>VLOOKUP(B39,RMS!B:D,3,FALSE)</f>
        <v>107290.15</v>
      </c>
      <c r="J39" s="21">
        <f>VLOOKUP(B39,RMS!B:E,4,FALSE)</f>
        <v>92883.66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0" t="s">
        <v>35</v>
      </c>
      <c r="D40" s="60"/>
      <c r="E40" s="15">
        <f>VLOOKUP(C40,RA!B8:D70,3,0)</f>
        <v>32530.789199999999</v>
      </c>
      <c r="F40" s="25">
        <f>VLOOKUP(C40,RA!B8:I74,8,0)</f>
        <v>4416.0052999999998</v>
      </c>
      <c r="G40" s="16">
        <f t="shared" si="0"/>
        <v>28114.783899999999</v>
      </c>
      <c r="H40" s="27">
        <f>RA!J40</f>
        <v>0</v>
      </c>
      <c r="I40" s="20">
        <f>VLOOKUP(B40,RMS!B:D,3,FALSE)</f>
        <v>32530.788896452599</v>
      </c>
      <c r="J40" s="21">
        <f>VLOOKUP(B40,RMS!B:E,4,FALSE)</f>
        <v>28114.783647227901</v>
      </c>
      <c r="K40" s="22">
        <f t="shared" si="1"/>
        <v>3.0354740010807291E-4</v>
      </c>
      <c r="L40" s="22">
        <f t="shared" si="2"/>
        <v>2.5277209715568461E-4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39" t="s">
        <v>46</v>
      </c>
      <c r="W1" s="71"/>
    </row>
    <row r="2" spans="1:23" ht="12.7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39"/>
      <c r="W2" s="71"/>
    </row>
    <row r="3" spans="1:23" ht="23.25" thickBo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40" t="s">
        <v>47</v>
      </c>
      <c r="W3" s="71"/>
    </row>
    <row r="4" spans="1:23" ht="12.75" thickTop="1" thickBot="1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W4" s="71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72" t="s">
        <v>4</v>
      </c>
      <c r="C6" s="73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4" t="s">
        <v>5</v>
      </c>
      <c r="B7" s="75"/>
      <c r="C7" s="76"/>
      <c r="D7" s="48">
        <v>22879921.478</v>
      </c>
      <c r="E7" s="48">
        <v>21932544.822299998</v>
      </c>
      <c r="F7" s="49">
        <v>104.319501742163</v>
      </c>
      <c r="G7" s="48">
        <v>51101138.762900002</v>
      </c>
      <c r="H7" s="49">
        <v>-55.226200370683202</v>
      </c>
      <c r="I7" s="48">
        <v>1569874.7984</v>
      </c>
      <c r="J7" s="49">
        <v>6.8613644496529398</v>
      </c>
      <c r="K7" s="48">
        <v>-2401718.09</v>
      </c>
      <c r="L7" s="49">
        <v>-4.6999306632745199</v>
      </c>
      <c r="M7" s="49">
        <v>-1.6536465728165499</v>
      </c>
      <c r="N7" s="48">
        <v>220429777.8732</v>
      </c>
      <c r="O7" s="48">
        <v>6824316120.0865002</v>
      </c>
      <c r="P7" s="48">
        <v>1028524</v>
      </c>
      <c r="Q7" s="48">
        <v>1288849</v>
      </c>
      <c r="R7" s="49">
        <v>-20.1982544114943</v>
      </c>
      <c r="S7" s="48">
        <v>22.2453938634393</v>
      </c>
      <c r="T7" s="48">
        <v>28.186875668755601</v>
      </c>
      <c r="U7" s="50">
        <v>-26.708818202051599</v>
      </c>
    </row>
    <row r="8" spans="1:23" ht="12" thickBot="1">
      <c r="A8" s="66">
        <v>42317</v>
      </c>
      <c r="B8" s="64" t="s">
        <v>6</v>
      </c>
      <c r="C8" s="65"/>
      <c r="D8" s="51">
        <v>910758.24670000002</v>
      </c>
      <c r="E8" s="51">
        <v>705017.98950000003</v>
      </c>
      <c r="F8" s="52">
        <v>129.18227056105499</v>
      </c>
      <c r="G8" s="51">
        <v>3911465.568</v>
      </c>
      <c r="H8" s="52">
        <v>-76.715677771754301</v>
      </c>
      <c r="I8" s="51">
        <v>238839.65539999999</v>
      </c>
      <c r="J8" s="52">
        <v>26.224264920509999</v>
      </c>
      <c r="K8" s="51">
        <v>-940470.36679999996</v>
      </c>
      <c r="L8" s="52">
        <v>-24.043938274544999</v>
      </c>
      <c r="M8" s="52">
        <v>-1.25395766185878</v>
      </c>
      <c r="N8" s="51">
        <v>6032508.483</v>
      </c>
      <c r="O8" s="51">
        <v>242089987.68939999</v>
      </c>
      <c r="P8" s="51">
        <v>26603</v>
      </c>
      <c r="Q8" s="51">
        <v>31242</v>
      </c>
      <c r="R8" s="52">
        <v>-14.848601241917899</v>
      </c>
      <c r="S8" s="51">
        <v>34.235170721347203</v>
      </c>
      <c r="T8" s="51">
        <v>32.653829991677902</v>
      </c>
      <c r="U8" s="53">
        <v>4.6190531443247904</v>
      </c>
    </row>
    <row r="9" spans="1:23" ht="12" thickBot="1">
      <c r="A9" s="67"/>
      <c r="B9" s="64" t="s">
        <v>7</v>
      </c>
      <c r="C9" s="65"/>
      <c r="D9" s="51">
        <v>77212.625700000004</v>
      </c>
      <c r="E9" s="51">
        <v>76589.183900000004</v>
      </c>
      <c r="F9" s="52">
        <v>100.814007629085</v>
      </c>
      <c r="G9" s="51">
        <v>160015.84479999999</v>
      </c>
      <c r="H9" s="52">
        <v>-51.746887443236503</v>
      </c>
      <c r="I9" s="51">
        <v>18614.231899999999</v>
      </c>
      <c r="J9" s="52">
        <v>24.107756641152498</v>
      </c>
      <c r="K9" s="51">
        <v>35189.950400000002</v>
      </c>
      <c r="L9" s="52">
        <v>21.991541177677199</v>
      </c>
      <c r="M9" s="52">
        <v>-0.47103557440649302</v>
      </c>
      <c r="N9" s="51">
        <v>777099.80740000005</v>
      </c>
      <c r="O9" s="51">
        <v>39448891.995700002</v>
      </c>
      <c r="P9" s="51">
        <v>4462</v>
      </c>
      <c r="Q9" s="51">
        <v>7535</v>
      </c>
      <c r="R9" s="52">
        <v>-40.783012607830102</v>
      </c>
      <c r="S9" s="51">
        <v>17.304488054684001</v>
      </c>
      <c r="T9" s="51">
        <v>17.851079004645001</v>
      </c>
      <c r="U9" s="53">
        <v>-3.1586658226103501</v>
      </c>
    </row>
    <row r="10" spans="1:23" ht="12" thickBot="1">
      <c r="A10" s="67"/>
      <c r="B10" s="64" t="s">
        <v>8</v>
      </c>
      <c r="C10" s="65"/>
      <c r="D10" s="51">
        <v>118706.6887</v>
      </c>
      <c r="E10" s="51">
        <v>116993.6774</v>
      </c>
      <c r="F10" s="52">
        <v>101.464191346121</v>
      </c>
      <c r="G10" s="51">
        <v>238926.3414</v>
      </c>
      <c r="H10" s="52">
        <v>-50.3166172451172</v>
      </c>
      <c r="I10" s="51">
        <v>34760.664599999996</v>
      </c>
      <c r="J10" s="52">
        <v>29.282818837486499</v>
      </c>
      <c r="K10" s="51">
        <v>34019.932099999998</v>
      </c>
      <c r="L10" s="52">
        <v>14.2386694998377</v>
      </c>
      <c r="M10" s="52">
        <v>2.1773485550255E-2</v>
      </c>
      <c r="N10" s="51">
        <v>1128707.4552</v>
      </c>
      <c r="O10" s="51">
        <v>60261692.236900002</v>
      </c>
      <c r="P10" s="51">
        <v>86159</v>
      </c>
      <c r="Q10" s="51">
        <v>113105</v>
      </c>
      <c r="R10" s="52">
        <v>-23.8238804650546</v>
      </c>
      <c r="S10" s="51">
        <v>1.3777630740839599</v>
      </c>
      <c r="T10" s="51">
        <v>1.79026394235445</v>
      </c>
      <c r="U10" s="53">
        <v>-29.9398986683359</v>
      </c>
    </row>
    <row r="11" spans="1:23" ht="12" thickBot="1">
      <c r="A11" s="67"/>
      <c r="B11" s="64" t="s">
        <v>9</v>
      </c>
      <c r="C11" s="65"/>
      <c r="D11" s="51">
        <v>74090.616899999994</v>
      </c>
      <c r="E11" s="51">
        <v>76315.407800000001</v>
      </c>
      <c r="F11" s="52">
        <v>97.084742171816103</v>
      </c>
      <c r="G11" s="51">
        <v>449885.90360000002</v>
      </c>
      <c r="H11" s="52">
        <v>-83.531242853549102</v>
      </c>
      <c r="I11" s="51">
        <v>18236.580099999999</v>
      </c>
      <c r="J11" s="52">
        <v>24.613886161339298</v>
      </c>
      <c r="K11" s="51">
        <v>-148538.04579999999</v>
      </c>
      <c r="L11" s="52">
        <v>-33.016825957736003</v>
      </c>
      <c r="M11" s="52">
        <v>-1.12277379846881</v>
      </c>
      <c r="N11" s="51">
        <v>538540.3541</v>
      </c>
      <c r="O11" s="51">
        <v>19876987.823600002</v>
      </c>
      <c r="P11" s="51">
        <v>3057</v>
      </c>
      <c r="Q11" s="51">
        <v>3841</v>
      </c>
      <c r="R11" s="52">
        <v>-20.4113512106222</v>
      </c>
      <c r="S11" s="51">
        <v>24.236381059862602</v>
      </c>
      <c r="T11" s="51">
        <v>23.0358602447279</v>
      </c>
      <c r="U11" s="53">
        <v>4.9533831481253303</v>
      </c>
    </row>
    <row r="12" spans="1:23" ht="12" thickBot="1">
      <c r="A12" s="67"/>
      <c r="B12" s="64" t="s">
        <v>10</v>
      </c>
      <c r="C12" s="65"/>
      <c r="D12" s="51">
        <v>510798.90210000001</v>
      </c>
      <c r="E12" s="51">
        <v>312966.76929999999</v>
      </c>
      <c r="F12" s="52">
        <v>163.21186534994899</v>
      </c>
      <c r="G12" s="51">
        <v>2648403.9835999999</v>
      </c>
      <c r="H12" s="52">
        <v>-80.712953716159802</v>
      </c>
      <c r="I12" s="51">
        <v>142450.75440000001</v>
      </c>
      <c r="J12" s="52">
        <v>27.8878348826428</v>
      </c>
      <c r="K12" s="51">
        <v>-51354.524799999999</v>
      </c>
      <c r="L12" s="52">
        <v>-1.9390744432499001</v>
      </c>
      <c r="M12" s="52">
        <v>-3.7738695851003201</v>
      </c>
      <c r="N12" s="51">
        <v>2928957.0458</v>
      </c>
      <c r="O12" s="51">
        <v>73977034.596100003</v>
      </c>
      <c r="P12" s="51">
        <v>4449</v>
      </c>
      <c r="Q12" s="51">
        <v>4812</v>
      </c>
      <c r="R12" s="52">
        <v>-7.5436408977556102</v>
      </c>
      <c r="S12" s="51">
        <v>114.812070600135</v>
      </c>
      <c r="T12" s="51">
        <v>100.238194492934</v>
      </c>
      <c r="U12" s="53">
        <v>12.6936793588177</v>
      </c>
    </row>
    <row r="13" spans="1:23" ht="12" thickBot="1">
      <c r="A13" s="67"/>
      <c r="B13" s="64" t="s">
        <v>11</v>
      </c>
      <c r="C13" s="65"/>
      <c r="D13" s="51">
        <v>772269.88130000001</v>
      </c>
      <c r="E13" s="51">
        <v>734469.01470000006</v>
      </c>
      <c r="F13" s="52">
        <v>105.146693167913</v>
      </c>
      <c r="G13" s="51">
        <v>1291087.9242</v>
      </c>
      <c r="H13" s="52">
        <v>-40.184563202500399</v>
      </c>
      <c r="I13" s="51">
        <v>163263.84880000001</v>
      </c>
      <c r="J13" s="52">
        <v>21.140776398682</v>
      </c>
      <c r="K13" s="51">
        <v>36759.936000000002</v>
      </c>
      <c r="L13" s="52">
        <v>2.8472062445148798</v>
      </c>
      <c r="M13" s="52">
        <v>3.44135291203989</v>
      </c>
      <c r="N13" s="51">
        <v>4313638.3721000003</v>
      </c>
      <c r="O13" s="51">
        <v>112649943.49519999</v>
      </c>
      <c r="P13" s="51">
        <v>16167</v>
      </c>
      <c r="Q13" s="51">
        <v>19436</v>
      </c>
      <c r="R13" s="52">
        <v>-16.819304383618</v>
      </c>
      <c r="S13" s="51">
        <v>47.768286095132098</v>
      </c>
      <c r="T13" s="51">
        <v>46.765279018316498</v>
      </c>
      <c r="U13" s="53">
        <v>2.0997342772943699</v>
      </c>
    </row>
    <row r="14" spans="1:23" ht="12" thickBot="1">
      <c r="A14" s="67"/>
      <c r="B14" s="64" t="s">
        <v>12</v>
      </c>
      <c r="C14" s="65"/>
      <c r="D14" s="51">
        <v>237341.17319999999</v>
      </c>
      <c r="E14" s="51">
        <v>377187.52409999998</v>
      </c>
      <c r="F14" s="52">
        <v>62.923919280287798</v>
      </c>
      <c r="G14" s="51">
        <v>568531.08849999995</v>
      </c>
      <c r="H14" s="52">
        <v>-58.253615677166302</v>
      </c>
      <c r="I14" s="51">
        <v>50444.112300000001</v>
      </c>
      <c r="J14" s="52">
        <v>21.2538396182496</v>
      </c>
      <c r="K14" s="51">
        <v>79262.2451</v>
      </c>
      <c r="L14" s="52">
        <v>13.9415850255654</v>
      </c>
      <c r="M14" s="52">
        <v>-0.36357956759415599</v>
      </c>
      <c r="N14" s="51">
        <v>1596850.0804000001</v>
      </c>
      <c r="O14" s="51">
        <v>56933034.9023</v>
      </c>
      <c r="P14" s="51">
        <v>3571</v>
      </c>
      <c r="Q14" s="51">
        <v>5536</v>
      </c>
      <c r="R14" s="52">
        <v>-35.494942196531802</v>
      </c>
      <c r="S14" s="51">
        <v>66.463504116493993</v>
      </c>
      <c r="T14" s="51">
        <v>59.453688493497097</v>
      </c>
      <c r="U14" s="53">
        <v>10.546864352367599</v>
      </c>
    </row>
    <row r="15" spans="1:23" ht="12" thickBot="1">
      <c r="A15" s="67"/>
      <c r="B15" s="64" t="s">
        <v>13</v>
      </c>
      <c r="C15" s="65"/>
      <c r="D15" s="51">
        <v>225188.32440000001</v>
      </c>
      <c r="E15" s="51">
        <v>232748.71549999999</v>
      </c>
      <c r="F15" s="52">
        <v>96.751693738133696</v>
      </c>
      <c r="G15" s="51">
        <v>1520864.767</v>
      </c>
      <c r="H15" s="52">
        <v>-85.193402511112296</v>
      </c>
      <c r="I15" s="51">
        <v>26422.904699999999</v>
      </c>
      <c r="J15" s="52">
        <v>11.7336921309762</v>
      </c>
      <c r="K15" s="51">
        <v>-252720.253</v>
      </c>
      <c r="L15" s="52">
        <v>-16.616878665583599</v>
      </c>
      <c r="M15" s="52">
        <v>-1.1045539658430099</v>
      </c>
      <c r="N15" s="51">
        <v>2228184.8124000002</v>
      </c>
      <c r="O15" s="51">
        <v>44592088.177500002</v>
      </c>
      <c r="P15" s="51">
        <v>6018</v>
      </c>
      <c r="Q15" s="51">
        <v>8227</v>
      </c>
      <c r="R15" s="52">
        <v>-26.850613832502699</v>
      </c>
      <c r="S15" s="51">
        <v>37.419130009970097</v>
      </c>
      <c r="T15" s="51">
        <v>36.357507207973804</v>
      </c>
      <c r="U15" s="53">
        <v>2.83711246550489</v>
      </c>
    </row>
    <row r="16" spans="1:23" ht="12" thickBot="1">
      <c r="A16" s="67"/>
      <c r="B16" s="64" t="s">
        <v>14</v>
      </c>
      <c r="C16" s="65"/>
      <c r="D16" s="51">
        <v>632961.18409999995</v>
      </c>
      <c r="E16" s="51">
        <v>875510.81290000002</v>
      </c>
      <c r="F16" s="52">
        <v>72.296215509139202</v>
      </c>
      <c r="G16" s="51">
        <v>991622.68290000001</v>
      </c>
      <c r="H16" s="52">
        <v>-36.1691503214806</v>
      </c>
      <c r="I16" s="51">
        <v>-3610.5425</v>
      </c>
      <c r="J16" s="52">
        <v>-0.57042083949172795</v>
      </c>
      <c r="K16" s="51">
        <v>95928.465100000001</v>
      </c>
      <c r="L16" s="52">
        <v>9.6738877351471295</v>
      </c>
      <c r="M16" s="52">
        <v>-1.0376378637585399</v>
      </c>
      <c r="N16" s="51">
        <v>9051830.6314000003</v>
      </c>
      <c r="O16" s="51">
        <v>341218294.97180003</v>
      </c>
      <c r="P16" s="51">
        <v>31163</v>
      </c>
      <c r="Q16" s="51">
        <v>53981</v>
      </c>
      <c r="R16" s="52">
        <v>-42.2704284840963</v>
      </c>
      <c r="S16" s="51">
        <v>20.3113045631037</v>
      </c>
      <c r="T16" s="51">
        <v>30.636140303069599</v>
      </c>
      <c r="U16" s="53">
        <v>-50.832952201019097</v>
      </c>
    </row>
    <row r="17" spans="1:21" ht="12" thickBot="1">
      <c r="A17" s="67"/>
      <c r="B17" s="64" t="s">
        <v>15</v>
      </c>
      <c r="C17" s="65"/>
      <c r="D17" s="51">
        <v>407520.45620000002</v>
      </c>
      <c r="E17" s="51">
        <v>484760.66509999998</v>
      </c>
      <c r="F17" s="52">
        <v>84.066320875257802</v>
      </c>
      <c r="G17" s="51">
        <v>804358.61490000004</v>
      </c>
      <c r="H17" s="52">
        <v>-49.335974197197601</v>
      </c>
      <c r="I17" s="51">
        <v>42704.924500000001</v>
      </c>
      <c r="J17" s="52">
        <v>10.479210024991101</v>
      </c>
      <c r="K17" s="51">
        <v>13453.0239</v>
      </c>
      <c r="L17" s="52">
        <v>1.67251567283487</v>
      </c>
      <c r="M17" s="52">
        <v>2.1743736439805201</v>
      </c>
      <c r="N17" s="51">
        <v>3547185.9268999998</v>
      </c>
      <c r="O17" s="51">
        <v>325394369.7123</v>
      </c>
      <c r="P17" s="51">
        <v>8531</v>
      </c>
      <c r="Q17" s="51">
        <v>10680</v>
      </c>
      <c r="R17" s="52">
        <v>-20.121722846441902</v>
      </c>
      <c r="S17" s="51">
        <v>47.769365396788203</v>
      </c>
      <c r="T17" s="51">
        <v>41.575602003745303</v>
      </c>
      <c r="U17" s="53">
        <v>12.965973781722701</v>
      </c>
    </row>
    <row r="18" spans="1:21" ht="12" thickBot="1">
      <c r="A18" s="67"/>
      <c r="B18" s="64" t="s">
        <v>16</v>
      </c>
      <c r="C18" s="65"/>
      <c r="D18" s="51">
        <v>1696355.7079</v>
      </c>
      <c r="E18" s="51">
        <v>1834154.3972</v>
      </c>
      <c r="F18" s="52">
        <v>92.487072543600405</v>
      </c>
      <c r="G18" s="51">
        <v>5178303.0724999998</v>
      </c>
      <c r="H18" s="52">
        <v>-67.241088747611101</v>
      </c>
      <c r="I18" s="51">
        <v>228436.2801</v>
      </c>
      <c r="J18" s="52">
        <v>13.4662959564532</v>
      </c>
      <c r="K18" s="51">
        <v>-694343.34279999998</v>
      </c>
      <c r="L18" s="52">
        <v>-13.408704223732901</v>
      </c>
      <c r="M18" s="52">
        <v>-1.3289961406972099</v>
      </c>
      <c r="N18" s="51">
        <v>16575482.0013</v>
      </c>
      <c r="O18" s="51">
        <v>700161676.13259995</v>
      </c>
      <c r="P18" s="51">
        <v>69028</v>
      </c>
      <c r="Q18" s="51">
        <v>106226</v>
      </c>
      <c r="R18" s="52">
        <v>-35.017792254250402</v>
      </c>
      <c r="S18" s="51">
        <v>24.5748929115721</v>
      </c>
      <c r="T18" s="51">
        <v>27.573117222713801</v>
      </c>
      <c r="U18" s="53">
        <v>-12.2003555495857</v>
      </c>
    </row>
    <row r="19" spans="1:21" ht="12" thickBot="1">
      <c r="A19" s="67"/>
      <c r="B19" s="64" t="s">
        <v>17</v>
      </c>
      <c r="C19" s="65"/>
      <c r="D19" s="51">
        <v>563707.18770000001</v>
      </c>
      <c r="E19" s="51">
        <v>813421.36849999998</v>
      </c>
      <c r="F19" s="52">
        <v>69.3007596714003</v>
      </c>
      <c r="G19" s="51">
        <v>1964313.4243999999</v>
      </c>
      <c r="H19" s="52">
        <v>-71.302584368775896</v>
      </c>
      <c r="I19" s="51">
        <v>40638.267099999997</v>
      </c>
      <c r="J19" s="52">
        <v>7.2091092657181699</v>
      </c>
      <c r="K19" s="51">
        <v>-79391.798299999995</v>
      </c>
      <c r="L19" s="52">
        <v>-4.0417072608588498</v>
      </c>
      <c r="M19" s="52">
        <v>-1.5118698400864901</v>
      </c>
      <c r="N19" s="51">
        <v>7977834.8288000003</v>
      </c>
      <c r="O19" s="51">
        <v>221001586.14019999</v>
      </c>
      <c r="P19" s="51">
        <v>14616</v>
      </c>
      <c r="Q19" s="51">
        <v>22295</v>
      </c>
      <c r="R19" s="52">
        <v>-34.4427001569859</v>
      </c>
      <c r="S19" s="51">
        <v>38.567815250410497</v>
      </c>
      <c r="T19" s="51">
        <v>63.789648540031401</v>
      </c>
      <c r="U19" s="53">
        <v>-65.396064376118503</v>
      </c>
    </row>
    <row r="20" spans="1:21" ht="12" thickBot="1">
      <c r="A20" s="67"/>
      <c r="B20" s="64" t="s">
        <v>18</v>
      </c>
      <c r="C20" s="65"/>
      <c r="D20" s="51">
        <v>1471736.5453999999</v>
      </c>
      <c r="E20" s="51">
        <v>1941601.9365000001</v>
      </c>
      <c r="F20" s="52">
        <v>75.800117301747505</v>
      </c>
      <c r="G20" s="51">
        <v>5843193.4468999999</v>
      </c>
      <c r="H20" s="52">
        <v>-74.812804697047895</v>
      </c>
      <c r="I20" s="51">
        <v>47292.168100000003</v>
      </c>
      <c r="J20" s="52">
        <v>3.21335827718721</v>
      </c>
      <c r="K20" s="51">
        <v>-445764.71110000001</v>
      </c>
      <c r="L20" s="52">
        <v>-7.62878578556204</v>
      </c>
      <c r="M20" s="52">
        <v>-1.1060922206769099</v>
      </c>
      <c r="N20" s="51">
        <v>21147560.8006</v>
      </c>
      <c r="O20" s="51">
        <v>380880464.6354</v>
      </c>
      <c r="P20" s="51">
        <v>51979</v>
      </c>
      <c r="Q20" s="51">
        <v>79308</v>
      </c>
      <c r="R20" s="52">
        <v>-34.459323145206</v>
      </c>
      <c r="S20" s="51">
        <v>28.3140603974682</v>
      </c>
      <c r="T20" s="51">
        <v>64.576338231956399</v>
      </c>
      <c r="U20" s="53">
        <v>-128.071627048344</v>
      </c>
    </row>
    <row r="21" spans="1:21" ht="12" thickBot="1">
      <c r="A21" s="67"/>
      <c r="B21" s="64" t="s">
        <v>19</v>
      </c>
      <c r="C21" s="65"/>
      <c r="D21" s="51">
        <v>468348.45130000002</v>
      </c>
      <c r="E21" s="51">
        <v>455366.11859999999</v>
      </c>
      <c r="F21" s="52">
        <v>102.85096588650801</v>
      </c>
      <c r="G21" s="51">
        <v>914186.04319999996</v>
      </c>
      <c r="H21" s="52">
        <v>-48.7688031573309</v>
      </c>
      <c r="I21" s="51">
        <v>41374.410600000003</v>
      </c>
      <c r="J21" s="52">
        <v>8.8341085542519906</v>
      </c>
      <c r="K21" s="51">
        <v>-28548.467799999999</v>
      </c>
      <c r="L21" s="52">
        <v>-3.1228291016202201</v>
      </c>
      <c r="M21" s="52">
        <v>-2.4492690427330102</v>
      </c>
      <c r="N21" s="51">
        <v>4384755.8130000001</v>
      </c>
      <c r="O21" s="51">
        <v>134379982.45829999</v>
      </c>
      <c r="P21" s="51">
        <v>42336</v>
      </c>
      <c r="Q21" s="51">
        <v>52555</v>
      </c>
      <c r="R21" s="52">
        <v>-19.4443915897631</v>
      </c>
      <c r="S21" s="51">
        <v>11.062652383314401</v>
      </c>
      <c r="T21" s="51">
        <v>11.590229903910201</v>
      </c>
      <c r="U21" s="53">
        <v>-4.7689966412710003</v>
      </c>
    </row>
    <row r="22" spans="1:21" ht="12" thickBot="1">
      <c r="A22" s="67"/>
      <c r="B22" s="64" t="s">
        <v>20</v>
      </c>
      <c r="C22" s="65"/>
      <c r="D22" s="51">
        <v>1031319.1015</v>
      </c>
      <c r="E22" s="51">
        <v>1078182.0941000001</v>
      </c>
      <c r="F22" s="52">
        <v>95.653517818887707</v>
      </c>
      <c r="G22" s="51">
        <v>1631199.4617000001</v>
      </c>
      <c r="H22" s="52">
        <v>-36.775414306158403</v>
      </c>
      <c r="I22" s="51">
        <v>90667.921499999997</v>
      </c>
      <c r="J22" s="52">
        <v>8.7914517793889608</v>
      </c>
      <c r="K22" s="51">
        <v>68801.330400000006</v>
      </c>
      <c r="L22" s="52">
        <v>4.2178367523672904</v>
      </c>
      <c r="M22" s="52">
        <v>0.31782221321697002</v>
      </c>
      <c r="N22" s="51">
        <v>10181673.5392</v>
      </c>
      <c r="O22" s="51">
        <v>445630482.9429</v>
      </c>
      <c r="P22" s="51">
        <v>62072</v>
      </c>
      <c r="Q22" s="51">
        <v>80311</v>
      </c>
      <c r="R22" s="52">
        <v>-22.710463074796699</v>
      </c>
      <c r="S22" s="51">
        <v>16.6148843520428</v>
      </c>
      <c r="T22" s="51">
        <v>17.414544164560301</v>
      </c>
      <c r="U22" s="53">
        <v>-4.8129122994417104</v>
      </c>
    </row>
    <row r="23" spans="1:21" ht="12" thickBot="1">
      <c r="A23" s="67"/>
      <c r="B23" s="64" t="s">
        <v>21</v>
      </c>
      <c r="C23" s="65"/>
      <c r="D23" s="51">
        <v>3511660.8587000002</v>
      </c>
      <c r="E23" s="51">
        <v>3760445.5285</v>
      </c>
      <c r="F23" s="52">
        <v>93.384170361876301</v>
      </c>
      <c r="G23" s="51">
        <v>5146526.5049999999</v>
      </c>
      <c r="H23" s="52">
        <v>-31.7663893251435</v>
      </c>
      <c r="I23" s="51">
        <v>297380.6814</v>
      </c>
      <c r="J23" s="52">
        <v>8.4683770263079694</v>
      </c>
      <c r="K23" s="51">
        <v>414465.39010000002</v>
      </c>
      <c r="L23" s="52">
        <v>8.0533033240445704</v>
      </c>
      <c r="M23" s="52">
        <v>-0.28249574390698901</v>
      </c>
      <c r="N23" s="51">
        <v>32488187.1743</v>
      </c>
      <c r="O23" s="51">
        <v>988796375.04349995</v>
      </c>
      <c r="P23" s="51">
        <v>95680</v>
      </c>
      <c r="Q23" s="51">
        <v>118653</v>
      </c>
      <c r="R23" s="52">
        <v>-19.3614994985378</v>
      </c>
      <c r="S23" s="51">
        <v>36.702141081730801</v>
      </c>
      <c r="T23" s="51">
        <v>39.371687411190599</v>
      </c>
      <c r="U23" s="53">
        <v>-7.2735438608748098</v>
      </c>
    </row>
    <row r="24" spans="1:21" ht="12" thickBot="1">
      <c r="A24" s="67"/>
      <c r="B24" s="64" t="s">
        <v>22</v>
      </c>
      <c r="C24" s="65"/>
      <c r="D24" s="51">
        <v>298371.587</v>
      </c>
      <c r="E24" s="51">
        <v>390039.9264</v>
      </c>
      <c r="F24" s="52">
        <v>76.497703646372102</v>
      </c>
      <c r="G24" s="51">
        <v>458392.30969999998</v>
      </c>
      <c r="H24" s="52">
        <v>-34.909120269650103</v>
      </c>
      <c r="I24" s="51">
        <v>28715.202000000001</v>
      </c>
      <c r="J24" s="52">
        <v>9.6239733443519899</v>
      </c>
      <c r="K24" s="51">
        <v>40609.1535</v>
      </c>
      <c r="L24" s="52">
        <v>8.8590390023290606</v>
      </c>
      <c r="M24" s="52">
        <v>-0.292888437085988</v>
      </c>
      <c r="N24" s="51">
        <v>2688315.7308</v>
      </c>
      <c r="O24" s="51">
        <v>91716742.684699997</v>
      </c>
      <c r="P24" s="51">
        <v>28405</v>
      </c>
      <c r="Q24" s="51">
        <v>35672</v>
      </c>
      <c r="R24" s="52">
        <v>-20.3717201166181</v>
      </c>
      <c r="S24" s="51">
        <v>10.5041924661151</v>
      </c>
      <c r="T24" s="51">
        <v>11.155049156200899</v>
      </c>
      <c r="U24" s="53">
        <v>-6.1961611250496604</v>
      </c>
    </row>
    <row r="25" spans="1:21" ht="12" thickBot="1">
      <c r="A25" s="67"/>
      <c r="B25" s="64" t="s">
        <v>23</v>
      </c>
      <c r="C25" s="65"/>
      <c r="D25" s="51">
        <v>401638.75569999998</v>
      </c>
      <c r="E25" s="51">
        <v>468512.84840000002</v>
      </c>
      <c r="F25" s="52">
        <v>85.726305494421496</v>
      </c>
      <c r="G25" s="51">
        <v>584618.29890000005</v>
      </c>
      <c r="H25" s="52">
        <v>-31.298976365312001</v>
      </c>
      <c r="I25" s="51">
        <v>17960.256799999999</v>
      </c>
      <c r="J25" s="52">
        <v>4.4717439602405404</v>
      </c>
      <c r="K25" s="51">
        <v>16210.3626</v>
      </c>
      <c r="L25" s="52">
        <v>2.7728113592237702</v>
      </c>
      <c r="M25" s="52">
        <v>0.107949109047073</v>
      </c>
      <c r="N25" s="51">
        <v>3753663.5945000001</v>
      </c>
      <c r="O25" s="51">
        <v>102146850.2079</v>
      </c>
      <c r="P25" s="51">
        <v>24205</v>
      </c>
      <c r="Q25" s="51">
        <v>32728</v>
      </c>
      <c r="R25" s="52">
        <v>-26.041921290638001</v>
      </c>
      <c r="S25" s="51">
        <v>16.593214447428199</v>
      </c>
      <c r="T25" s="51">
        <v>19.060953794915701</v>
      </c>
      <c r="U25" s="53">
        <v>-14.8719788760997</v>
      </c>
    </row>
    <row r="26" spans="1:21" ht="12" thickBot="1">
      <c r="A26" s="67"/>
      <c r="B26" s="64" t="s">
        <v>24</v>
      </c>
      <c r="C26" s="65"/>
      <c r="D26" s="51">
        <v>588740.36369999999</v>
      </c>
      <c r="E26" s="51">
        <v>581682.74450000003</v>
      </c>
      <c r="F26" s="52">
        <v>101.213310737981</v>
      </c>
      <c r="G26" s="51">
        <v>893115.51130000001</v>
      </c>
      <c r="H26" s="52">
        <v>-34.080154666327303</v>
      </c>
      <c r="I26" s="51">
        <v>112975.07180000001</v>
      </c>
      <c r="J26" s="52">
        <v>19.1892859341249</v>
      </c>
      <c r="K26" s="51">
        <v>158000.35209999999</v>
      </c>
      <c r="L26" s="52">
        <v>17.6909201666443</v>
      </c>
      <c r="M26" s="52">
        <v>-0.28496949343190697</v>
      </c>
      <c r="N26" s="51">
        <v>5424061.5425000004</v>
      </c>
      <c r="O26" s="51">
        <v>205321169.63100001</v>
      </c>
      <c r="P26" s="51">
        <v>46581</v>
      </c>
      <c r="Q26" s="51">
        <v>52614</v>
      </c>
      <c r="R26" s="52">
        <v>-11.466529820960201</v>
      </c>
      <c r="S26" s="51">
        <v>12.6390666516391</v>
      </c>
      <c r="T26" s="51">
        <v>12.681098203900101</v>
      </c>
      <c r="U26" s="53">
        <v>-0.33255265930235101</v>
      </c>
    </row>
    <row r="27" spans="1:21" ht="12" thickBot="1">
      <c r="A27" s="67"/>
      <c r="B27" s="64" t="s">
        <v>25</v>
      </c>
      <c r="C27" s="65"/>
      <c r="D27" s="51">
        <v>290310.11940000003</v>
      </c>
      <c r="E27" s="51">
        <v>342892.82370000001</v>
      </c>
      <c r="F27" s="52">
        <v>84.6649738152569</v>
      </c>
      <c r="G27" s="51">
        <v>451162.685</v>
      </c>
      <c r="H27" s="52">
        <v>-35.652896604248198</v>
      </c>
      <c r="I27" s="51">
        <v>54362.349600000001</v>
      </c>
      <c r="J27" s="52">
        <v>18.725613048678301</v>
      </c>
      <c r="K27" s="51">
        <v>79047.4522</v>
      </c>
      <c r="L27" s="52">
        <v>17.520831138771999</v>
      </c>
      <c r="M27" s="52">
        <v>-0.31228207757466497</v>
      </c>
      <c r="N27" s="51">
        <v>2457159.5772000002</v>
      </c>
      <c r="O27" s="51">
        <v>83299702.238700002</v>
      </c>
      <c r="P27" s="51">
        <v>37585</v>
      </c>
      <c r="Q27" s="51">
        <v>46794</v>
      </c>
      <c r="R27" s="52">
        <v>-19.679873488054</v>
      </c>
      <c r="S27" s="51">
        <v>7.72409523480112</v>
      </c>
      <c r="T27" s="51">
        <v>8.0317339808522501</v>
      </c>
      <c r="U27" s="53">
        <v>-3.9828450672779598</v>
      </c>
    </row>
    <row r="28" spans="1:21" ht="12" thickBot="1">
      <c r="A28" s="67"/>
      <c r="B28" s="64" t="s">
        <v>26</v>
      </c>
      <c r="C28" s="65"/>
      <c r="D28" s="51">
        <v>1241207.1573999999</v>
      </c>
      <c r="E28" s="51">
        <v>1503009.3370000001</v>
      </c>
      <c r="F28" s="52">
        <v>82.581466850861005</v>
      </c>
      <c r="G28" s="51">
        <v>2608537.7480000001</v>
      </c>
      <c r="H28" s="52">
        <v>-52.417512134848401</v>
      </c>
      <c r="I28" s="51">
        <v>34640.504099999998</v>
      </c>
      <c r="J28" s="52">
        <v>2.79087208718347</v>
      </c>
      <c r="K28" s="51">
        <v>-147107.7107</v>
      </c>
      <c r="L28" s="52">
        <v>-5.6394702669259598</v>
      </c>
      <c r="M28" s="52">
        <v>-1.23547714756192</v>
      </c>
      <c r="N28" s="51">
        <v>14436356.461999999</v>
      </c>
      <c r="O28" s="51">
        <v>308447965.05760002</v>
      </c>
      <c r="P28" s="51">
        <v>51008</v>
      </c>
      <c r="Q28" s="51">
        <v>70996</v>
      </c>
      <c r="R28" s="52">
        <v>-28.1536987999324</v>
      </c>
      <c r="S28" s="51">
        <v>24.333578211260999</v>
      </c>
      <c r="T28" s="51">
        <v>35.087189564200798</v>
      </c>
      <c r="U28" s="53">
        <v>-44.192478638276498</v>
      </c>
    </row>
    <row r="29" spans="1:21" ht="12" thickBot="1">
      <c r="A29" s="67"/>
      <c r="B29" s="64" t="s">
        <v>27</v>
      </c>
      <c r="C29" s="65"/>
      <c r="D29" s="51">
        <v>921672.54539999994</v>
      </c>
      <c r="E29" s="51">
        <v>857502.91799999995</v>
      </c>
      <c r="F29" s="52">
        <v>107.48331300722199</v>
      </c>
      <c r="G29" s="51">
        <v>1123816.7938000001</v>
      </c>
      <c r="H29" s="52">
        <v>-17.987295573016201</v>
      </c>
      <c r="I29" s="51">
        <v>85461.011899999998</v>
      </c>
      <c r="J29" s="52">
        <v>9.2723833780803808</v>
      </c>
      <c r="K29" s="51">
        <v>107241.7261</v>
      </c>
      <c r="L29" s="52">
        <v>9.54263423465847</v>
      </c>
      <c r="M29" s="52">
        <v>-0.20309925056306999</v>
      </c>
      <c r="N29" s="51">
        <v>6808411.6528000003</v>
      </c>
      <c r="O29" s="51">
        <v>219555187.53130001</v>
      </c>
      <c r="P29" s="51">
        <v>130681</v>
      </c>
      <c r="Q29" s="51">
        <v>126600</v>
      </c>
      <c r="R29" s="52">
        <v>3.2235387045813599</v>
      </c>
      <c r="S29" s="51">
        <v>7.0528427652068801</v>
      </c>
      <c r="T29" s="51">
        <v>8.6350741635071095</v>
      </c>
      <c r="U29" s="53">
        <v>-22.433952534795001</v>
      </c>
    </row>
    <row r="30" spans="1:21" ht="12" thickBot="1">
      <c r="A30" s="67"/>
      <c r="B30" s="64" t="s">
        <v>28</v>
      </c>
      <c r="C30" s="65"/>
      <c r="D30" s="51">
        <v>1035872.7189</v>
      </c>
      <c r="E30" s="51">
        <v>1160275.6512</v>
      </c>
      <c r="F30" s="52">
        <v>89.278157119703593</v>
      </c>
      <c r="G30" s="51">
        <v>1428387.9114000001</v>
      </c>
      <c r="H30" s="52">
        <v>-27.479593559097399</v>
      </c>
      <c r="I30" s="51">
        <v>93598.760999999999</v>
      </c>
      <c r="J30" s="52">
        <v>9.0357395548936896</v>
      </c>
      <c r="K30" s="51">
        <v>113631.29670000001</v>
      </c>
      <c r="L30" s="52">
        <v>7.95521271169447</v>
      </c>
      <c r="M30" s="52">
        <v>-0.17629417494801899</v>
      </c>
      <c r="N30" s="51">
        <v>9233116.3587999996</v>
      </c>
      <c r="O30" s="51">
        <v>390277599.68449998</v>
      </c>
      <c r="P30" s="51">
        <v>74244</v>
      </c>
      <c r="Q30" s="51">
        <v>87990</v>
      </c>
      <c r="R30" s="52">
        <v>-15.622229798840801</v>
      </c>
      <c r="S30" s="51">
        <v>13.952275185873599</v>
      </c>
      <c r="T30" s="51">
        <v>14.1872896851915</v>
      </c>
      <c r="U30" s="53">
        <v>-1.6844170301044401</v>
      </c>
    </row>
    <row r="31" spans="1:21" ht="12" thickBot="1">
      <c r="A31" s="67"/>
      <c r="B31" s="64" t="s">
        <v>29</v>
      </c>
      <c r="C31" s="65"/>
      <c r="D31" s="51">
        <v>2971306.7140000002</v>
      </c>
      <c r="E31" s="51">
        <v>1213113.8189999999</v>
      </c>
      <c r="F31" s="52">
        <v>244.93222873755801</v>
      </c>
      <c r="G31" s="51">
        <v>4949738.6688999999</v>
      </c>
      <c r="H31" s="52">
        <v>-39.9704325266868</v>
      </c>
      <c r="I31" s="51">
        <v>-246892.75399999999</v>
      </c>
      <c r="J31" s="52">
        <v>-8.3092315188030792</v>
      </c>
      <c r="K31" s="51">
        <v>-537601.57629999996</v>
      </c>
      <c r="L31" s="52">
        <v>-10.8612113135959</v>
      </c>
      <c r="M31" s="52">
        <v>-0.54075143213079901</v>
      </c>
      <c r="N31" s="51">
        <v>29970450.864500001</v>
      </c>
      <c r="O31" s="51">
        <v>395227857.48689997</v>
      </c>
      <c r="P31" s="51">
        <v>55674</v>
      </c>
      <c r="Q31" s="51">
        <v>61168</v>
      </c>
      <c r="R31" s="52">
        <v>-8.9818205597698206</v>
      </c>
      <c r="S31" s="51">
        <v>53.369736573624998</v>
      </c>
      <c r="T31" s="51">
        <v>67.983815423096999</v>
      </c>
      <c r="U31" s="53">
        <v>-27.382707481254801</v>
      </c>
    </row>
    <row r="32" spans="1:21" ht="12" thickBot="1">
      <c r="A32" s="67"/>
      <c r="B32" s="64" t="s">
        <v>30</v>
      </c>
      <c r="C32" s="65"/>
      <c r="D32" s="51">
        <v>114245.9305</v>
      </c>
      <c r="E32" s="51">
        <v>151378.91459999999</v>
      </c>
      <c r="F32" s="52">
        <v>75.470174166514994</v>
      </c>
      <c r="G32" s="51">
        <v>169068.4877</v>
      </c>
      <c r="H32" s="52">
        <v>-32.426242137611602</v>
      </c>
      <c r="I32" s="51">
        <v>25017.540099999998</v>
      </c>
      <c r="J32" s="52">
        <v>21.897970448934299</v>
      </c>
      <c r="K32" s="51">
        <v>41799.076200000003</v>
      </c>
      <c r="L32" s="52">
        <v>24.723162056177799</v>
      </c>
      <c r="M32" s="52">
        <v>-0.40148102842521699</v>
      </c>
      <c r="N32" s="51">
        <v>967757.31770000001</v>
      </c>
      <c r="O32" s="51">
        <v>39219741.292900003</v>
      </c>
      <c r="P32" s="51">
        <v>27394</v>
      </c>
      <c r="Q32" s="51">
        <v>25738</v>
      </c>
      <c r="R32" s="52">
        <v>6.4340663610226203</v>
      </c>
      <c r="S32" s="51">
        <v>4.1704727495071898</v>
      </c>
      <c r="T32" s="51">
        <v>5.0143746056414598</v>
      </c>
      <c r="U32" s="53">
        <v>-20.235160539869099</v>
      </c>
    </row>
    <row r="33" spans="1:21" ht="12" thickBot="1">
      <c r="A33" s="67"/>
      <c r="B33" s="64" t="s">
        <v>31</v>
      </c>
      <c r="C33" s="6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1">
        <v>6.3716999999999997</v>
      </c>
      <c r="O33" s="51">
        <v>279.99040000000002</v>
      </c>
      <c r="P33" s="54"/>
      <c r="Q33" s="54"/>
      <c r="R33" s="54"/>
      <c r="S33" s="54"/>
      <c r="T33" s="54"/>
      <c r="U33" s="55"/>
    </row>
    <row r="34" spans="1:21" ht="12" thickBot="1">
      <c r="A34" s="67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67"/>
      <c r="B35" s="64" t="s">
        <v>32</v>
      </c>
      <c r="C35" s="65"/>
      <c r="D35" s="51">
        <v>313951.4007</v>
      </c>
      <c r="E35" s="51">
        <v>338527.18070000003</v>
      </c>
      <c r="F35" s="52">
        <v>92.740382042829594</v>
      </c>
      <c r="G35" s="51">
        <v>495324.31109999999</v>
      </c>
      <c r="H35" s="52">
        <v>-36.617001494881798</v>
      </c>
      <c r="I35" s="51">
        <v>-18068.6587</v>
      </c>
      <c r="J35" s="52">
        <v>-5.7552406709169999</v>
      </c>
      <c r="K35" s="51">
        <v>-10029.2312</v>
      </c>
      <c r="L35" s="52">
        <v>-2.0247807295643199</v>
      </c>
      <c r="M35" s="52">
        <v>0.80159957824085304</v>
      </c>
      <c r="N35" s="51">
        <v>2778867.21</v>
      </c>
      <c r="O35" s="51">
        <v>61552172.753799997</v>
      </c>
      <c r="P35" s="51">
        <v>23560</v>
      </c>
      <c r="Q35" s="51">
        <v>26856</v>
      </c>
      <c r="R35" s="52">
        <v>-12.272862675007399</v>
      </c>
      <c r="S35" s="51">
        <v>13.325611235144301</v>
      </c>
      <c r="T35" s="51">
        <v>14.384102438933599</v>
      </c>
      <c r="U35" s="53">
        <v>-7.9432844400986902</v>
      </c>
    </row>
    <row r="36" spans="1:21" ht="12" customHeight="1" thickBot="1">
      <c r="A36" s="67"/>
      <c r="B36" s="64" t="s">
        <v>69</v>
      </c>
      <c r="C36" s="65"/>
      <c r="D36" s="51">
        <v>186945.39</v>
      </c>
      <c r="E36" s="54"/>
      <c r="F36" s="54"/>
      <c r="G36" s="51">
        <v>10738.47</v>
      </c>
      <c r="H36" s="52">
        <v>1640.8940938513599</v>
      </c>
      <c r="I36" s="51">
        <v>3304.91</v>
      </c>
      <c r="J36" s="52">
        <v>1.7678478190877001</v>
      </c>
      <c r="K36" s="51">
        <v>-526.42999999999995</v>
      </c>
      <c r="L36" s="52">
        <v>-4.9022812374574798</v>
      </c>
      <c r="M36" s="52">
        <v>-7.2779666812301702</v>
      </c>
      <c r="N36" s="51">
        <v>1285083.3999999999</v>
      </c>
      <c r="O36" s="51">
        <v>29175093.800000001</v>
      </c>
      <c r="P36" s="51">
        <v>73</v>
      </c>
      <c r="Q36" s="51">
        <v>46</v>
      </c>
      <c r="R36" s="52">
        <v>58.695652173912997</v>
      </c>
      <c r="S36" s="51">
        <v>2560.8957534246601</v>
      </c>
      <c r="T36" s="51">
        <v>1929.0423913043501</v>
      </c>
      <c r="U36" s="53">
        <v>24.673138735746601</v>
      </c>
    </row>
    <row r="37" spans="1:21" ht="12" thickBot="1">
      <c r="A37" s="67"/>
      <c r="B37" s="64" t="s">
        <v>36</v>
      </c>
      <c r="C37" s="65"/>
      <c r="D37" s="51">
        <v>428180.43</v>
      </c>
      <c r="E37" s="51">
        <v>260068.6226</v>
      </c>
      <c r="F37" s="52">
        <v>164.64132647734499</v>
      </c>
      <c r="G37" s="51">
        <v>1145101.95</v>
      </c>
      <c r="H37" s="52">
        <v>-62.607658645590497</v>
      </c>
      <c r="I37" s="51">
        <v>-64258.22</v>
      </c>
      <c r="J37" s="52">
        <v>-15.0072762550124</v>
      </c>
      <c r="K37" s="51">
        <v>-133391.37</v>
      </c>
      <c r="L37" s="52">
        <v>-11.6488641033229</v>
      </c>
      <c r="M37" s="52">
        <v>-0.51827303370525402</v>
      </c>
      <c r="N37" s="51">
        <v>3640063.44</v>
      </c>
      <c r="O37" s="51">
        <v>151705618.18000001</v>
      </c>
      <c r="P37" s="51">
        <v>169</v>
      </c>
      <c r="Q37" s="51">
        <v>232</v>
      </c>
      <c r="R37" s="52">
        <v>-27.1551724137931</v>
      </c>
      <c r="S37" s="51">
        <v>2533.6120118343201</v>
      </c>
      <c r="T37" s="51">
        <v>3205.2426724137899</v>
      </c>
      <c r="U37" s="53">
        <v>-26.508820507731102</v>
      </c>
    </row>
    <row r="38" spans="1:21" ht="12" thickBot="1">
      <c r="A38" s="67"/>
      <c r="B38" s="64" t="s">
        <v>37</v>
      </c>
      <c r="C38" s="65"/>
      <c r="D38" s="51">
        <v>197991.42</v>
      </c>
      <c r="E38" s="51">
        <v>144491.25769999999</v>
      </c>
      <c r="F38" s="52">
        <v>137.02657389215901</v>
      </c>
      <c r="G38" s="51">
        <v>771638.59</v>
      </c>
      <c r="H38" s="52">
        <v>-74.341431005932506</v>
      </c>
      <c r="I38" s="51">
        <v>-16511.13</v>
      </c>
      <c r="J38" s="52">
        <v>-8.3393159158109</v>
      </c>
      <c r="K38" s="51">
        <v>-119302.41</v>
      </c>
      <c r="L38" s="52">
        <v>-15.4609180445473</v>
      </c>
      <c r="M38" s="52">
        <v>-0.861602711965332</v>
      </c>
      <c r="N38" s="51">
        <v>2212293.9</v>
      </c>
      <c r="O38" s="51">
        <v>135724478.91</v>
      </c>
      <c r="P38" s="51">
        <v>71</v>
      </c>
      <c r="Q38" s="51">
        <v>147</v>
      </c>
      <c r="R38" s="52">
        <v>-51.700680272108897</v>
      </c>
      <c r="S38" s="51">
        <v>2788.6115492957701</v>
      </c>
      <c r="T38" s="51">
        <v>3321.2393877550999</v>
      </c>
      <c r="U38" s="53">
        <v>-19.100108747445901</v>
      </c>
    </row>
    <row r="39" spans="1:21" ht="12" thickBot="1">
      <c r="A39" s="67"/>
      <c r="B39" s="64" t="s">
        <v>38</v>
      </c>
      <c r="C39" s="65"/>
      <c r="D39" s="51">
        <v>198681.25</v>
      </c>
      <c r="E39" s="51">
        <v>135539.07070000001</v>
      </c>
      <c r="F39" s="52">
        <v>146.585961504604</v>
      </c>
      <c r="G39" s="51">
        <v>628132.54299999995</v>
      </c>
      <c r="H39" s="52">
        <v>-68.3695340714102</v>
      </c>
      <c r="I39" s="51">
        <v>-40219.730000000003</v>
      </c>
      <c r="J39" s="52">
        <v>-20.243344553147299</v>
      </c>
      <c r="K39" s="51">
        <v>-137517.34</v>
      </c>
      <c r="L39" s="52">
        <v>-21.893044952456801</v>
      </c>
      <c r="M39" s="52">
        <v>-0.70752975588387601</v>
      </c>
      <c r="N39" s="51">
        <v>2001566.32</v>
      </c>
      <c r="O39" s="51">
        <v>102030985.45999999</v>
      </c>
      <c r="P39" s="51">
        <v>89</v>
      </c>
      <c r="Q39" s="51">
        <v>162</v>
      </c>
      <c r="R39" s="52">
        <v>-45.061728395061699</v>
      </c>
      <c r="S39" s="51">
        <v>2232.37359550562</v>
      </c>
      <c r="T39" s="51">
        <v>2761.3278395061702</v>
      </c>
      <c r="U39" s="53">
        <v>-23.694700791367801</v>
      </c>
    </row>
    <row r="40" spans="1:21" ht="12" thickBot="1">
      <c r="A40" s="67"/>
      <c r="B40" s="64" t="s">
        <v>72</v>
      </c>
      <c r="C40" s="65"/>
      <c r="D40" s="54"/>
      <c r="E40" s="54"/>
      <c r="F40" s="54"/>
      <c r="G40" s="51">
        <v>16.22</v>
      </c>
      <c r="H40" s="54"/>
      <c r="I40" s="54"/>
      <c r="J40" s="54"/>
      <c r="K40" s="51">
        <v>2.29</v>
      </c>
      <c r="L40" s="52">
        <v>14.1183723797781</v>
      </c>
      <c r="M40" s="54"/>
      <c r="N40" s="51">
        <v>117.31</v>
      </c>
      <c r="O40" s="51">
        <v>4378.91</v>
      </c>
      <c r="P40" s="54"/>
      <c r="Q40" s="51">
        <v>7</v>
      </c>
      <c r="R40" s="54"/>
      <c r="S40" s="54"/>
      <c r="T40" s="51">
        <v>0.61714285714285699</v>
      </c>
      <c r="U40" s="55"/>
    </row>
    <row r="41" spans="1:21" ht="12" customHeight="1" thickBot="1">
      <c r="A41" s="67"/>
      <c r="B41" s="64" t="s">
        <v>33</v>
      </c>
      <c r="C41" s="65"/>
      <c r="D41" s="51">
        <v>96850.426999999996</v>
      </c>
      <c r="E41" s="51">
        <v>88763.607799999998</v>
      </c>
      <c r="F41" s="52">
        <v>109.11051206731101</v>
      </c>
      <c r="G41" s="51">
        <v>287617.0943</v>
      </c>
      <c r="H41" s="52">
        <v>-66.326609607223205</v>
      </c>
      <c r="I41" s="51">
        <v>5379.4606999999996</v>
      </c>
      <c r="J41" s="52">
        <v>5.5544006016617802</v>
      </c>
      <c r="K41" s="51">
        <v>15103.3177</v>
      </c>
      <c r="L41" s="52">
        <v>5.2511891675834903</v>
      </c>
      <c r="M41" s="52">
        <v>-0.64382258210724097</v>
      </c>
      <c r="N41" s="51">
        <v>928521.7905</v>
      </c>
      <c r="O41" s="51">
        <v>61229160.9164</v>
      </c>
      <c r="P41" s="51">
        <v>157</v>
      </c>
      <c r="Q41" s="51">
        <v>254</v>
      </c>
      <c r="R41" s="52">
        <v>-38.188976377952798</v>
      </c>
      <c r="S41" s="51">
        <v>616.88170063694304</v>
      </c>
      <c r="T41" s="51">
        <v>481.731608661417</v>
      </c>
      <c r="U41" s="53">
        <v>21.9085915234607</v>
      </c>
    </row>
    <row r="42" spans="1:21" ht="12" thickBot="1">
      <c r="A42" s="67"/>
      <c r="B42" s="64" t="s">
        <v>34</v>
      </c>
      <c r="C42" s="65"/>
      <c r="D42" s="51">
        <v>480656.61729999998</v>
      </c>
      <c r="E42" s="51">
        <v>279910.23070000001</v>
      </c>
      <c r="F42" s="52">
        <v>171.71813123728001</v>
      </c>
      <c r="G42" s="51">
        <v>842544.03960000002</v>
      </c>
      <c r="H42" s="52">
        <v>-42.9517515157792</v>
      </c>
      <c r="I42" s="51">
        <v>35144.444799999997</v>
      </c>
      <c r="J42" s="52">
        <v>7.3117571952753799</v>
      </c>
      <c r="K42" s="51">
        <v>62990.983</v>
      </c>
      <c r="L42" s="52">
        <v>7.4762837358513803</v>
      </c>
      <c r="M42" s="52">
        <v>-0.44207181526282902</v>
      </c>
      <c r="N42" s="51">
        <v>3563513.5860000001</v>
      </c>
      <c r="O42" s="51">
        <v>152834609.71360001</v>
      </c>
      <c r="P42" s="51">
        <v>2447</v>
      </c>
      <c r="Q42" s="51">
        <v>2702</v>
      </c>
      <c r="R42" s="52">
        <v>-9.4374537379718699</v>
      </c>
      <c r="S42" s="51">
        <v>196.426897139354</v>
      </c>
      <c r="T42" s="51">
        <v>205.77037964470799</v>
      </c>
      <c r="U42" s="53">
        <v>-4.7567225473834203</v>
      </c>
    </row>
    <row r="43" spans="1:21" ht="12" thickBot="1">
      <c r="A43" s="67"/>
      <c r="B43" s="64" t="s">
        <v>39</v>
      </c>
      <c r="C43" s="65"/>
      <c r="D43" s="51">
        <v>263501.76</v>
      </c>
      <c r="E43" s="51">
        <v>116879.7533</v>
      </c>
      <c r="F43" s="52">
        <v>225.44688242424601</v>
      </c>
      <c r="G43" s="51">
        <v>751756.68</v>
      </c>
      <c r="H43" s="52">
        <v>-64.948530952861006</v>
      </c>
      <c r="I43" s="51">
        <v>-37473.58</v>
      </c>
      <c r="J43" s="52">
        <v>-14.221377496681599</v>
      </c>
      <c r="K43" s="51">
        <v>-120596.13</v>
      </c>
      <c r="L43" s="52">
        <v>-16.041909996729299</v>
      </c>
      <c r="M43" s="52">
        <v>-0.68926382629359695</v>
      </c>
      <c r="N43" s="51">
        <v>2339949.65</v>
      </c>
      <c r="O43" s="51">
        <v>70955081.799999997</v>
      </c>
      <c r="P43" s="51">
        <v>181</v>
      </c>
      <c r="Q43" s="51">
        <v>257</v>
      </c>
      <c r="R43" s="52">
        <v>-29.571984435797699</v>
      </c>
      <c r="S43" s="51">
        <v>1455.81082872928</v>
      </c>
      <c r="T43" s="51">
        <v>1658.6784435797699</v>
      </c>
      <c r="U43" s="53">
        <v>-13.9350258183997</v>
      </c>
    </row>
    <row r="44" spans="1:21" ht="12" thickBot="1">
      <c r="A44" s="67"/>
      <c r="B44" s="64" t="s">
        <v>40</v>
      </c>
      <c r="C44" s="65"/>
      <c r="D44" s="51">
        <v>107290.15</v>
      </c>
      <c r="E44" s="51">
        <v>24224.912400000001</v>
      </c>
      <c r="F44" s="52">
        <v>442.89179761904899</v>
      </c>
      <c r="G44" s="51">
        <v>209930.11</v>
      </c>
      <c r="H44" s="52">
        <v>-48.892443299343803</v>
      </c>
      <c r="I44" s="51">
        <v>14406.49</v>
      </c>
      <c r="J44" s="52">
        <v>13.4275979668217</v>
      </c>
      <c r="K44" s="51">
        <v>25282.45</v>
      </c>
      <c r="L44" s="52">
        <v>12.0432700197223</v>
      </c>
      <c r="M44" s="52">
        <v>-0.430178246174718</v>
      </c>
      <c r="N44" s="51">
        <v>894051.14</v>
      </c>
      <c r="O44" s="51">
        <v>28172948.199999999</v>
      </c>
      <c r="P44" s="51">
        <v>90</v>
      </c>
      <c r="Q44" s="51">
        <v>121</v>
      </c>
      <c r="R44" s="52">
        <v>-25.619834710743799</v>
      </c>
      <c r="S44" s="51">
        <v>1192.1127777777799</v>
      </c>
      <c r="T44" s="51">
        <v>1338.87165289256</v>
      </c>
      <c r="U44" s="53">
        <v>-12.3108214130846</v>
      </c>
    </row>
    <row r="45" spans="1:21" ht="12" thickBot="1">
      <c r="A45" s="67"/>
      <c r="B45" s="64" t="s">
        <v>75</v>
      </c>
      <c r="C45" s="65"/>
      <c r="D45" s="54"/>
      <c r="E45" s="54"/>
      <c r="F45" s="54"/>
      <c r="G45" s="51">
        <v>5128.2052000000003</v>
      </c>
      <c r="H45" s="54"/>
      <c r="I45" s="54"/>
      <c r="J45" s="54"/>
      <c r="K45" s="51">
        <v>5128.2034000000003</v>
      </c>
      <c r="L45" s="52">
        <v>99.999964900000506</v>
      </c>
      <c r="M45" s="54"/>
      <c r="N45" s="54"/>
      <c r="O45" s="54"/>
      <c r="P45" s="54"/>
      <c r="Q45" s="54"/>
      <c r="R45" s="54"/>
      <c r="S45" s="54"/>
      <c r="T45" s="54"/>
      <c r="U45" s="55"/>
    </row>
    <row r="46" spans="1:21" ht="12" thickBot="1">
      <c r="A46" s="68"/>
      <c r="B46" s="64" t="s">
        <v>35</v>
      </c>
      <c r="C46" s="65"/>
      <c r="D46" s="56">
        <v>32530.789199999999</v>
      </c>
      <c r="E46" s="57"/>
      <c r="F46" s="57"/>
      <c r="G46" s="56">
        <v>23487.4624</v>
      </c>
      <c r="H46" s="58">
        <v>38.5027835105763</v>
      </c>
      <c r="I46" s="56">
        <v>4416.0052999999998</v>
      </c>
      <c r="J46" s="58">
        <v>13.5748483470545</v>
      </c>
      <c r="K46" s="56">
        <v>2558.6819999999998</v>
      </c>
      <c r="L46" s="58">
        <v>10.8938205261374</v>
      </c>
      <c r="M46" s="58">
        <v>0.725890634318762</v>
      </c>
      <c r="N46" s="56">
        <v>147453.52830000001</v>
      </c>
      <c r="O46" s="56">
        <v>8425601.6831</v>
      </c>
      <c r="P46" s="56">
        <v>19</v>
      </c>
      <c r="Q46" s="56">
        <v>22</v>
      </c>
      <c r="R46" s="58">
        <v>-13.636363636363599</v>
      </c>
      <c r="S46" s="56">
        <v>1712.1468</v>
      </c>
      <c r="T46" s="56">
        <v>366.78582727272698</v>
      </c>
      <c r="U46" s="59">
        <v>78.577431136586696</v>
      </c>
    </row>
  </sheetData>
  <mergeCells count="44">
    <mergeCell ref="B18:C18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8:C38"/>
    <mergeCell ref="B39:C39"/>
    <mergeCell ref="B40:C40"/>
    <mergeCell ref="B41:C41"/>
    <mergeCell ref="B42:C42"/>
    <mergeCell ref="A8:A46"/>
    <mergeCell ref="B46:C46"/>
    <mergeCell ref="B36:C36"/>
    <mergeCell ref="B25:C25"/>
    <mergeCell ref="B26:C26"/>
    <mergeCell ref="B27:C27"/>
    <mergeCell ref="B28:C28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3" workbookViewId="0">
      <selection activeCell="H36" sqref="H36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74462</v>
      </c>
      <c r="D2" s="37">
        <v>910759.06758974399</v>
      </c>
      <c r="E2" s="37">
        <v>671918.60526495695</v>
      </c>
      <c r="F2" s="37">
        <v>238840.462324786</v>
      </c>
      <c r="G2" s="37">
        <v>671918.60526495695</v>
      </c>
      <c r="H2" s="37">
        <v>0.26224329883078701</v>
      </c>
    </row>
    <row r="3" spans="1:8">
      <c r="A3" s="37">
        <v>2</v>
      </c>
      <c r="B3" s="37">
        <v>13</v>
      </c>
      <c r="C3" s="37">
        <v>8736</v>
      </c>
      <c r="D3" s="37">
        <v>77212.675341055903</v>
      </c>
      <c r="E3" s="37">
        <v>58598.398523273601</v>
      </c>
      <c r="F3" s="37">
        <v>18614.276817782302</v>
      </c>
      <c r="G3" s="37">
        <v>58598.398523273601</v>
      </c>
      <c r="H3" s="37">
        <v>0.241077993160595</v>
      </c>
    </row>
    <row r="4" spans="1:8">
      <c r="A4" s="37">
        <v>3</v>
      </c>
      <c r="B4" s="37">
        <v>14</v>
      </c>
      <c r="C4" s="37">
        <v>104889</v>
      </c>
      <c r="D4" s="37">
        <v>118708.66772572399</v>
      </c>
      <c r="E4" s="37">
        <v>83946.024704855299</v>
      </c>
      <c r="F4" s="37">
        <v>34762.643020868898</v>
      </c>
      <c r="G4" s="37">
        <v>83946.024704855299</v>
      </c>
      <c r="H4" s="37">
        <v>0.29283997274055701</v>
      </c>
    </row>
    <row r="5" spans="1:8">
      <c r="A5" s="37">
        <v>4</v>
      </c>
      <c r="B5" s="37">
        <v>15</v>
      </c>
      <c r="C5" s="37">
        <v>3957</v>
      </c>
      <c r="D5" s="37">
        <v>74090.658057264998</v>
      </c>
      <c r="E5" s="37">
        <v>55854.0368641026</v>
      </c>
      <c r="F5" s="37">
        <v>18236.621193162398</v>
      </c>
      <c r="G5" s="37">
        <v>55854.0368641026</v>
      </c>
      <c r="H5" s="37">
        <v>0.246139279517091</v>
      </c>
    </row>
    <row r="6" spans="1:8">
      <c r="A6" s="37">
        <v>5</v>
      </c>
      <c r="B6" s="37">
        <v>16</v>
      </c>
      <c r="C6" s="37">
        <v>10246</v>
      </c>
      <c r="D6" s="37">
        <v>510798.913917094</v>
      </c>
      <c r="E6" s="37">
        <v>368348.14837948699</v>
      </c>
      <c r="F6" s="37">
        <v>142450.76553760699</v>
      </c>
      <c r="G6" s="37">
        <v>368348.14837948699</v>
      </c>
      <c r="H6" s="37">
        <v>0.27887836417899597</v>
      </c>
    </row>
    <row r="7" spans="1:8">
      <c r="A7" s="37">
        <v>6</v>
      </c>
      <c r="B7" s="37">
        <v>17</v>
      </c>
      <c r="C7" s="37">
        <v>32412</v>
      </c>
      <c r="D7" s="37">
        <v>772270.10182734998</v>
      </c>
      <c r="E7" s="37">
        <v>609006.02827435895</v>
      </c>
      <c r="F7" s="37">
        <v>163264.073552991</v>
      </c>
      <c r="G7" s="37">
        <v>609006.02827435895</v>
      </c>
      <c r="H7" s="37">
        <v>0.211407994646789</v>
      </c>
    </row>
    <row r="8" spans="1:8">
      <c r="A8" s="37">
        <v>7</v>
      </c>
      <c r="B8" s="37">
        <v>18</v>
      </c>
      <c r="C8" s="37">
        <v>110970</v>
      </c>
      <c r="D8" s="37">
        <v>237341.150674359</v>
      </c>
      <c r="E8" s="37">
        <v>186897.063780342</v>
      </c>
      <c r="F8" s="37">
        <v>50444.086894017099</v>
      </c>
      <c r="G8" s="37">
        <v>186897.063780342</v>
      </c>
      <c r="H8" s="37">
        <v>0.21253830930999501</v>
      </c>
    </row>
    <row r="9" spans="1:8">
      <c r="A9" s="37">
        <v>8</v>
      </c>
      <c r="B9" s="37">
        <v>19</v>
      </c>
      <c r="C9" s="37">
        <v>29735</v>
      </c>
      <c r="D9" s="37">
        <v>225188.526905128</v>
      </c>
      <c r="E9" s="37">
        <v>198765.41963333299</v>
      </c>
      <c r="F9" s="37">
        <v>26423.107271794899</v>
      </c>
      <c r="G9" s="37">
        <v>198765.41963333299</v>
      </c>
      <c r="H9" s="37">
        <v>0.117337715357616</v>
      </c>
    </row>
    <row r="10" spans="1:8">
      <c r="A10" s="37">
        <v>9</v>
      </c>
      <c r="B10" s="37">
        <v>21</v>
      </c>
      <c r="C10" s="37">
        <v>174224</v>
      </c>
      <c r="D10" s="37">
        <v>632960.92680085497</v>
      </c>
      <c r="E10" s="37">
        <v>636571.726413675</v>
      </c>
      <c r="F10" s="37">
        <v>-3610.79961282051</v>
      </c>
      <c r="G10" s="37">
        <v>636571.726413675</v>
      </c>
      <c r="H10" s="37">
        <v>-5.7046169201476803E-3</v>
      </c>
    </row>
    <row r="11" spans="1:8">
      <c r="A11" s="37">
        <v>10</v>
      </c>
      <c r="B11" s="37">
        <v>22</v>
      </c>
      <c r="C11" s="37">
        <v>25010</v>
      </c>
      <c r="D11" s="37">
        <v>407520.38876495702</v>
      </c>
      <c r="E11" s="37">
        <v>364815.53171538498</v>
      </c>
      <c r="F11" s="37">
        <v>42704.857049572602</v>
      </c>
      <c r="G11" s="37">
        <v>364815.53171538498</v>
      </c>
      <c r="H11" s="37">
        <v>0.1047919520763</v>
      </c>
    </row>
    <row r="12" spans="1:8">
      <c r="A12" s="37">
        <v>11</v>
      </c>
      <c r="B12" s="37">
        <v>23</v>
      </c>
      <c r="C12" s="37">
        <v>172712.55799999999</v>
      </c>
      <c r="D12" s="37">
        <v>1696355.97682735</v>
      </c>
      <c r="E12" s="37">
        <v>1467919.42758462</v>
      </c>
      <c r="F12" s="37">
        <v>228436.549242735</v>
      </c>
      <c r="G12" s="37">
        <v>1467919.42758462</v>
      </c>
      <c r="H12" s="37">
        <v>0.13466309687544101</v>
      </c>
    </row>
    <row r="13" spans="1:8">
      <c r="A13" s="37">
        <v>12</v>
      </c>
      <c r="B13" s="37">
        <v>24</v>
      </c>
      <c r="C13" s="37">
        <v>24833</v>
      </c>
      <c r="D13" s="37">
        <v>563707.24536666705</v>
      </c>
      <c r="E13" s="37">
        <v>523068.91890341899</v>
      </c>
      <c r="F13" s="37">
        <v>40638.326463247897</v>
      </c>
      <c r="G13" s="37">
        <v>523068.91890341899</v>
      </c>
      <c r="H13" s="37">
        <v>7.2091190590985593E-2</v>
      </c>
    </row>
    <row r="14" spans="1:8">
      <c r="A14" s="37">
        <v>13</v>
      </c>
      <c r="B14" s="37">
        <v>25</v>
      </c>
      <c r="C14" s="37">
        <v>117672</v>
      </c>
      <c r="D14" s="37">
        <v>1471735.8725999999</v>
      </c>
      <c r="E14" s="37">
        <v>1424444.3773000001</v>
      </c>
      <c r="F14" s="37">
        <v>47291.495300000002</v>
      </c>
      <c r="G14" s="37">
        <v>1424444.3773000001</v>
      </c>
      <c r="H14" s="37">
        <v>3.2133140314405603E-2</v>
      </c>
    </row>
    <row r="15" spans="1:8">
      <c r="A15" s="37">
        <v>14</v>
      </c>
      <c r="B15" s="37">
        <v>26</v>
      </c>
      <c r="C15" s="37">
        <v>137131</v>
      </c>
      <c r="D15" s="37">
        <v>468347.08015042701</v>
      </c>
      <c r="E15" s="37">
        <v>426974.04041282099</v>
      </c>
      <c r="F15" s="37">
        <v>41373.039737606799</v>
      </c>
      <c r="G15" s="37">
        <v>426974.04041282099</v>
      </c>
      <c r="H15" s="37">
        <v>8.8338417150627499E-2</v>
      </c>
    </row>
    <row r="16" spans="1:8">
      <c r="A16" s="37">
        <v>15</v>
      </c>
      <c r="B16" s="37">
        <v>27</v>
      </c>
      <c r="C16" s="37">
        <v>131450.88500000001</v>
      </c>
      <c r="D16" s="37">
        <v>1031320.5174</v>
      </c>
      <c r="E16" s="37">
        <v>940651.17550000001</v>
      </c>
      <c r="F16" s="37">
        <v>90669.341899999999</v>
      </c>
      <c r="G16" s="37">
        <v>940651.17550000001</v>
      </c>
      <c r="H16" s="37">
        <v>8.7915774359440702E-2</v>
      </c>
    </row>
    <row r="17" spans="1:8">
      <c r="A17" s="37">
        <v>16</v>
      </c>
      <c r="B17" s="37">
        <v>29</v>
      </c>
      <c r="C17" s="37">
        <v>263312</v>
      </c>
      <c r="D17" s="37">
        <v>3511662.3199777799</v>
      </c>
      <c r="E17" s="37">
        <v>3214280.20524615</v>
      </c>
      <c r="F17" s="37">
        <v>297382.11473162402</v>
      </c>
      <c r="G17" s="37">
        <v>3214280.20524615</v>
      </c>
      <c r="H17" s="37">
        <v>8.4684143187635896E-2</v>
      </c>
    </row>
    <row r="18" spans="1:8">
      <c r="A18" s="37">
        <v>17</v>
      </c>
      <c r="B18" s="37">
        <v>31</v>
      </c>
      <c r="C18" s="37">
        <v>29499.769</v>
      </c>
      <c r="D18" s="37">
        <v>298371.71382583003</v>
      </c>
      <c r="E18" s="37">
        <v>269656.37505773501</v>
      </c>
      <c r="F18" s="37">
        <v>28715.3387680946</v>
      </c>
      <c r="G18" s="37">
        <v>269656.37505773501</v>
      </c>
      <c r="H18" s="37">
        <v>9.6240150917444894E-2</v>
      </c>
    </row>
    <row r="19" spans="1:8">
      <c r="A19" s="37">
        <v>18</v>
      </c>
      <c r="B19" s="37">
        <v>32</v>
      </c>
      <c r="C19" s="37">
        <v>35401.828000000001</v>
      </c>
      <c r="D19" s="37">
        <v>401638.73824113898</v>
      </c>
      <c r="E19" s="37">
        <v>383678.51595964603</v>
      </c>
      <c r="F19" s="37">
        <v>17960.222281493501</v>
      </c>
      <c r="G19" s="37">
        <v>383678.51595964603</v>
      </c>
      <c r="H19" s="37">
        <v>4.47173556020646E-2</v>
      </c>
    </row>
    <row r="20" spans="1:8">
      <c r="A20" s="37">
        <v>19</v>
      </c>
      <c r="B20" s="37">
        <v>33</v>
      </c>
      <c r="C20" s="37">
        <v>37753.495000000003</v>
      </c>
      <c r="D20" s="37">
        <v>588740.31816642499</v>
      </c>
      <c r="E20" s="37">
        <v>475765.26597901998</v>
      </c>
      <c r="F20" s="37">
        <v>112975.052187404</v>
      </c>
      <c r="G20" s="37">
        <v>475765.26597901998</v>
      </c>
      <c r="H20" s="37">
        <v>0.19189284086956099</v>
      </c>
    </row>
    <row r="21" spans="1:8">
      <c r="A21" s="37">
        <v>20</v>
      </c>
      <c r="B21" s="37">
        <v>34</v>
      </c>
      <c r="C21" s="37">
        <v>44154.192000000003</v>
      </c>
      <c r="D21" s="37">
        <v>290309.93342141999</v>
      </c>
      <c r="E21" s="37">
        <v>235947.82739598799</v>
      </c>
      <c r="F21" s="37">
        <v>54362.1060254322</v>
      </c>
      <c r="G21" s="37">
        <v>235947.82739598799</v>
      </c>
      <c r="H21" s="37">
        <v>0.187255411431337</v>
      </c>
    </row>
    <row r="22" spans="1:8">
      <c r="A22" s="37">
        <v>21</v>
      </c>
      <c r="B22" s="37">
        <v>35</v>
      </c>
      <c r="C22" s="37">
        <v>46109.981</v>
      </c>
      <c r="D22" s="37">
        <v>1241207.1570893801</v>
      </c>
      <c r="E22" s="37">
        <v>1206566.6556168101</v>
      </c>
      <c r="F22" s="37">
        <v>34640.5014725664</v>
      </c>
      <c r="G22" s="37">
        <v>1206566.6556168101</v>
      </c>
      <c r="H22" s="37">
        <v>2.7908718761981699E-2</v>
      </c>
    </row>
    <row r="23" spans="1:8">
      <c r="A23" s="37">
        <v>22</v>
      </c>
      <c r="B23" s="37">
        <v>36</v>
      </c>
      <c r="C23" s="37">
        <v>193231.08799999999</v>
      </c>
      <c r="D23" s="37">
        <v>921672.59667610598</v>
      </c>
      <c r="E23" s="37">
        <v>836211.47541130998</v>
      </c>
      <c r="F23" s="37">
        <v>85461.121264795904</v>
      </c>
      <c r="G23" s="37">
        <v>836211.47541130998</v>
      </c>
      <c r="H23" s="37">
        <v>9.2723947281280306E-2</v>
      </c>
    </row>
    <row r="24" spans="1:8">
      <c r="A24" s="37">
        <v>23</v>
      </c>
      <c r="B24" s="37">
        <v>37</v>
      </c>
      <c r="C24" s="37">
        <v>166353.486</v>
      </c>
      <c r="D24" s="37">
        <v>1035872.69357965</v>
      </c>
      <c r="E24" s="37">
        <v>942273.97082114802</v>
      </c>
      <c r="F24" s="37">
        <v>93598.722758498203</v>
      </c>
      <c r="G24" s="37">
        <v>942273.97082114802</v>
      </c>
      <c r="H24" s="37">
        <v>9.0357360840404896E-2</v>
      </c>
    </row>
    <row r="25" spans="1:8">
      <c r="A25" s="37">
        <v>24</v>
      </c>
      <c r="B25" s="37">
        <v>38</v>
      </c>
      <c r="C25" s="37">
        <v>750867.94299999997</v>
      </c>
      <c r="D25" s="37">
        <v>2971306.48381327</v>
      </c>
      <c r="E25" s="37">
        <v>3218199.0683761099</v>
      </c>
      <c r="F25" s="37">
        <v>-246892.58456283199</v>
      </c>
      <c r="G25" s="37">
        <v>3218199.0683761099</v>
      </c>
      <c r="H25" s="37">
        <v>-8.3092264600714699E-2</v>
      </c>
    </row>
    <row r="26" spans="1:8">
      <c r="A26" s="37">
        <v>25</v>
      </c>
      <c r="B26" s="37">
        <v>39</v>
      </c>
      <c r="C26" s="37">
        <v>111095.09699999999</v>
      </c>
      <c r="D26" s="37">
        <v>114245.787395969</v>
      </c>
      <c r="E26" s="37">
        <v>89228.389278427305</v>
      </c>
      <c r="F26" s="37">
        <v>25017.398117541201</v>
      </c>
      <c r="G26" s="37">
        <v>89228.389278427305</v>
      </c>
      <c r="H26" s="37">
        <v>0.218978736002164</v>
      </c>
    </row>
    <row r="27" spans="1:8">
      <c r="A27" s="37">
        <v>26</v>
      </c>
      <c r="B27" s="37">
        <v>42</v>
      </c>
      <c r="C27" s="37">
        <v>22423.934000000001</v>
      </c>
      <c r="D27" s="37">
        <v>313951.40090000001</v>
      </c>
      <c r="E27" s="37">
        <v>332020.05609999999</v>
      </c>
      <c r="F27" s="37">
        <v>-18068.655200000001</v>
      </c>
      <c r="G27" s="37">
        <v>332020.05609999999</v>
      </c>
      <c r="H27" s="37">
        <v>-5.7552395524284497E-2</v>
      </c>
    </row>
    <row r="28" spans="1:8">
      <c r="A28" s="37">
        <v>27</v>
      </c>
      <c r="B28" s="37">
        <v>75</v>
      </c>
      <c r="C28" s="37">
        <v>967</v>
      </c>
      <c r="D28" s="37">
        <v>96850.427350427402</v>
      </c>
      <c r="E28" s="37">
        <v>91470.965811965798</v>
      </c>
      <c r="F28" s="37">
        <v>5379.4615384615399</v>
      </c>
      <c r="G28" s="37">
        <v>91470.965811965798</v>
      </c>
      <c r="H28" s="37">
        <v>5.55440144729294E-2</v>
      </c>
    </row>
    <row r="29" spans="1:8">
      <c r="A29" s="37">
        <v>28</v>
      </c>
      <c r="B29" s="37">
        <v>76</v>
      </c>
      <c r="C29" s="37">
        <v>2563</v>
      </c>
      <c r="D29" s="37">
        <v>480656.60347863199</v>
      </c>
      <c r="E29" s="37">
        <v>445512.17343846097</v>
      </c>
      <c r="F29" s="37">
        <v>35144.430040170897</v>
      </c>
      <c r="G29" s="37">
        <v>445512.17343846097</v>
      </c>
      <c r="H29" s="37">
        <v>7.3117543347624603E-2</v>
      </c>
    </row>
    <row r="30" spans="1:8">
      <c r="A30" s="37">
        <v>29</v>
      </c>
      <c r="B30" s="37">
        <v>99</v>
      </c>
      <c r="C30" s="37">
        <v>19</v>
      </c>
      <c r="D30" s="37">
        <v>32530.788896452599</v>
      </c>
      <c r="E30" s="37">
        <v>28114.783647227901</v>
      </c>
      <c r="F30" s="37">
        <v>4416.0052492247196</v>
      </c>
      <c r="G30" s="37">
        <v>28114.783647227901</v>
      </c>
      <c r="H30" s="37">
        <v>0.13574848317638799</v>
      </c>
    </row>
    <row r="31" spans="1:8" ht="14.25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>
      <c r="A32" s="30"/>
      <c r="B32" s="33">
        <v>70</v>
      </c>
      <c r="C32" s="34">
        <v>84</v>
      </c>
      <c r="D32" s="34">
        <v>186945.39</v>
      </c>
      <c r="E32" s="34">
        <v>183640.48</v>
      </c>
      <c r="F32" s="30"/>
      <c r="G32" s="30"/>
      <c r="H32" s="30"/>
    </row>
    <row r="33" spans="1:8" ht="14.25">
      <c r="A33" s="30"/>
      <c r="B33" s="33">
        <v>71</v>
      </c>
      <c r="C33" s="34">
        <v>151</v>
      </c>
      <c r="D33" s="34">
        <v>428180.43</v>
      </c>
      <c r="E33" s="34">
        <v>492438.65</v>
      </c>
      <c r="F33" s="30"/>
      <c r="G33" s="30"/>
      <c r="H33" s="30"/>
    </row>
    <row r="34" spans="1:8" ht="14.25">
      <c r="A34" s="30"/>
      <c r="B34" s="33">
        <v>72</v>
      </c>
      <c r="C34" s="34">
        <v>66</v>
      </c>
      <c r="D34" s="34">
        <v>197991.42</v>
      </c>
      <c r="E34" s="34">
        <v>214502.55</v>
      </c>
      <c r="F34" s="30"/>
      <c r="G34" s="30"/>
      <c r="H34" s="30"/>
    </row>
    <row r="35" spans="1:8" ht="14.25">
      <c r="A35" s="30"/>
      <c r="B35" s="33">
        <v>73</v>
      </c>
      <c r="C35" s="34">
        <v>83</v>
      </c>
      <c r="D35" s="34">
        <v>198681.25</v>
      </c>
      <c r="E35" s="34">
        <v>238900.98</v>
      </c>
      <c r="F35" s="30"/>
      <c r="G35" s="30"/>
      <c r="H35" s="30"/>
    </row>
    <row r="36" spans="1:8" ht="14.25">
      <c r="A36" s="30"/>
      <c r="B36" s="33">
        <v>77</v>
      </c>
      <c r="C36" s="34">
        <v>167</v>
      </c>
      <c r="D36" s="34">
        <v>263501.76</v>
      </c>
      <c r="E36" s="34">
        <v>300975.34000000003</v>
      </c>
      <c r="F36" s="30"/>
      <c r="G36" s="30"/>
      <c r="H36" s="30"/>
    </row>
    <row r="37" spans="1:8" ht="14.25">
      <c r="A37" s="30"/>
      <c r="B37" s="33">
        <v>78</v>
      </c>
      <c r="C37" s="34">
        <v>78</v>
      </c>
      <c r="D37" s="34">
        <v>107290.15</v>
      </c>
      <c r="E37" s="34">
        <v>92883.66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2015-11-10T00:35:54Z</dcterms:modified>
</cp:coreProperties>
</file>