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0" l="1"/>
  <c r="J8" l="1"/>
  <c r="F38" l="1"/>
  <c r="F39"/>
  <c r="F33"/>
  <c r="F34"/>
  <c r="E38"/>
  <c r="K38" s="1"/>
  <c r="E39"/>
  <c r="K39" s="1"/>
  <c r="E34"/>
  <c r="K34" s="1"/>
  <c r="E33"/>
  <c r="K33" s="1"/>
  <c r="F40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0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0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0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0"/>
  <c r="L40" s="1"/>
  <c r="G38"/>
  <c r="L38" s="1"/>
  <c r="G33"/>
  <c r="L33" s="1"/>
  <c r="G39"/>
  <c r="L39" s="1"/>
  <c r="G34"/>
  <c r="L34" s="1"/>
  <c r="G29"/>
  <c r="L29" s="1"/>
  <c r="G32"/>
  <c r="L32" s="1"/>
  <c r="I3"/>
  <c r="K5"/>
  <c r="K7"/>
  <c r="K40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<sst xmlns="http://schemas.openxmlformats.org/spreadsheetml/2006/main" count="118" uniqueCount="76">
  <si>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</si>
  <si>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</si>
  <si>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</si>
  <si>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</si>
  <si>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</si>
  <si>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</si>
  <si>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</si>
  <si>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</si>
  <si>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</si>
  <si>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</si>
  <si>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</si>
  <si>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</si>
  <si>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</si>
  <si>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</si>
  <si>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</si>
  <si>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</si>
  <si>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</si>
  <si>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</si>
  <si>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</si>
  <si>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</si>
  <si>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</si>
  <si>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</si>
  <si>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</si>
  <si>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</si>
  <si>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</si>
  <si>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</si>
  <si>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</si>
  <si>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</si>
  <si>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</si>
  <si>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</si>
  <si>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</si>
  <si>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</si>
  <si>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</si>
  <si>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</si>
  <si>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</si>
  <si>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</si>
  <si>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</si>
  <si>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</si>
  <si>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</si>
  <si>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</si>
  <si>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</si>
  <si>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</si>
  <si>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</si>
  <si>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</si>
  <si>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</si>
  <si>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</si>
  <si>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</si>
  <si>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</si>
  <si>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</si>
  <si>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</si>
  <si>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</si>
  <si>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</si>
  <si>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</si>
  <si>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</si>
  <si>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</si>
  <si>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</si>
  <si>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</si>
  <si>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</si>
  <si>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</si>
  <si>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</si>
  <si>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</si>
  <si>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</si>
  <si>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</si>
  <si>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</si>
  <si>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</si>
  <si>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</si>
  <si>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</si>
  <si>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</si>
  <si>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</si>
  <si>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</si>
  <si>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</si>
  <si>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</si>
  <si>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</si>
  <si>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</si>
  <si>
    <t xml:space="preserve">   </t>
  </si>
  <si>
    <t>910-市场部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</si>
</sst>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8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1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4" fillId="0" borderId="0"/>
    <xf numFmtId="43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9" fontId="34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" applyNumberFormat="0" applyFill="0" applyAlignment="0" applyProtection="0"/>
    <xf numFmtId="0" fontId="40" fillId="0" borderId="2" applyNumberFormat="0" applyFill="0" applyAlignment="0" applyProtection="0"/>
    <xf numFmtId="0" fontId="41" fillId="0" borderId="3" applyNumberFormat="0" applyFill="0" applyAlignment="0" applyProtection="0"/>
    <xf numFmtId="0" fontId="41" fillId="0" borderId="0" applyNumberFormat="0" applyFill="0" applyBorder="0" applyAlignment="0" applyProtection="0"/>
    <xf numFmtId="0" fontId="44" fillId="2" borderId="0" applyNumberFormat="0" applyBorder="0" applyAlignment="0" applyProtection="0"/>
    <xf numFmtId="0" fontId="42" fillId="3" borderId="0" applyNumberFormat="0" applyBorder="0" applyAlignment="0" applyProtection="0"/>
    <xf numFmtId="0" fontId="51" fillId="4" borderId="0" applyNumberFormat="0" applyBorder="0" applyAlignment="0" applyProtection="0"/>
    <xf numFmtId="0" fontId="53" fillId="5" borderId="4" applyNumberFormat="0" applyAlignment="0" applyProtection="0"/>
    <xf numFmtId="0" fontId="52" fillId="6" borderId="5" applyNumberFormat="0" applyAlignment="0" applyProtection="0"/>
    <xf numFmtId="0" fontId="46" fillId="6" borderId="4" applyNumberFormat="0" applyAlignment="0" applyProtection="0"/>
    <xf numFmtId="0" fontId="50" fillId="0" borderId="6" applyNumberFormat="0" applyFill="0" applyAlignment="0" applyProtection="0"/>
    <xf numFmtId="0" fontId="47" fillId="7" borderId="7" applyNumberFormat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5" fillId="0" borderId="9" applyNumberFormat="0" applyFill="0" applyAlignment="0" applyProtection="0"/>
    <xf numFmtId="0" fontId="36" fillId="9" borderId="0" applyNumberFormat="0" applyBorder="0" applyAlignment="0" applyProtection="0"/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6" fillId="32" borderId="0" applyNumberFormat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37" fillId="38" borderId="21">
      <alignment vertical="center"/>
    </xf>
    <xf numFmtId="0" fontId="56" fillId="0" borderId="0"/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20" fillId="0" borderId="0" xfId="0" applyFont="1">
      <alignment vertical="center"/>
    </xf>
    <xf numFmtId="1" fontId="55" fillId="0" borderId="0" xfId="0" applyNumberFormat="1" applyFont="1" applyAlignment="1"/>
    <xf numFmtId="0" fontId="55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56" fillId="0" borderId="0" xfId="110"/>
    <xf numFmtId="0" fontId="57" fillId="0" borderId="0" xfId="110" applyNumberFormat="1" applyFont="1"/>
    <xf numFmtId="0" fontId="26" fillId="0" borderId="0" xfId="0" applyFont="1" applyAlignment="1">
      <alignment horizontal="left" wrapText="1"/>
    </xf>
    <xf numFmtId="0" fontId="32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111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20% - 着色 1 2" xfId="84"/>
    <cellStyle name="20% - 着色 2 2" xfId="88"/>
    <cellStyle name="20% - 着色 3 2" xfId="92"/>
    <cellStyle name="20% - 着色 4 2" xfId="96"/>
    <cellStyle name="20% - 着色 5 2" xfId="100"/>
    <cellStyle name="20% - 着色 6 2" xfId="104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40% - 着色 1 2" xfId="85"/>
    <cellStyle name="40% - 着色 2 2" xfId="89"/>
    <cellStyle name="40% - 着色 3 2" xfId="93"/>
    <cellStyle name="40% - 着色 4 2" xfId="97"/>
    <cellStyle name="40% - 着色 5 2" xfId="101"/>
    <cellStyle name="40% - 着色 6 2" xfId="105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60% - 着色 1 2" xfId="86"/>
    <cellStyle name="60% - 着色 2 2" xfId="90"/>
    <cellStyle name="60% - 着色 3 2" xfId="94"/>
    <cellStyle name="60% - 着色 4 2" xfId="98"/>
    <cellStyle name="60% - 着色 5 2" xfId="102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 2" xfId="83"/>
    <cellStyle name="着色 2 2" xfId="87"/>
    <cellStyle name="着色 3 2" xfId="91"/>
    <cellStyle name="着色 4 2" xfId="95"/>
    <cellStyle name="着色 5 2" xfId="99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358" Type="http://schemas.openxmlformats.org/officeDocument/2006/relationships/image" Target="cid:db6b853c13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25" Type="http://schemas.openxmlformats.org/officeDocument/2006/relationships/hyperlink" Target="cid:964fe8f22" TargetMode="External"/><Relationship Id="rId446" Type="http://schemas.openxmlformats.org/officeDocument/2006/relationships/image" Target="cid:edd0fa3b13" TargetMode="External"/><Relationship Id="rId467" Type="http://schemas.openxmlformats.org/officeDocument/2006/relationships/hyperlink" Target="cid:f70f25d62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48" Type="http://schemas.openxmlformats.org/officeDocument/2006/relationships/image" Target="cid:c1af07a713" TargetMode="External"/><Relationship Id="rId369" Type="http://schemas.openxmlformats.org/officeDocument/2006/relationships/hyperlink" Target="cid:2dd545122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15" Type="http://schemas.openxmlformats.org/officeDocument/2006/relationships/hyperlink" Target="cid:723deda52" TargetMode="External"/><Relationship Id="rId436" Type="http://schemas.openxmlformats.org/officeDocument/2006/relationships/image" Target="cid:c9d21daa13" TargetMode="External"/><Relationship Id="rId457" Type="http://schemas.openxmlformats.org/officeDocument/2006/relationships/hyperlink" Target="cid:9ab5e2f82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478" Type="http://schemas.openxmlformats.org/officeDocument/2006/relationships/image" Target="cid:d507c84813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359" Type="http://schemas.openxmlformats.org/officeDocument/2006/relationships/hyperlink" Target="cid:9d9111c2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26" Type="http://schemas.openxmlformats.org/officeDocument/2006/relationships/image" Target="cid:964fe90e13" TargetMode="External"/><Relationship Id="rId447" Type="http://schemas.openxmlformats.org/officeDocument/2006/relationships/hyperlink" Target="cid:f3fbabf82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381" Type="http://schemas.openxmlformats.org/officeDocument/2006/relationships/hyperlink" Target="cid:b9568b732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58" Type="http://schemas.openxmlformats.org/officeDocument/2006/relationships/image" Target="cid:9ab5e32213" TargetMode="External"/><Relationship Id="rId479" Type="http://schemas.openxmlformats.org/officeDocument/2006/relationships/hyperlink" Target="cid:db19d21f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27" Type="http://schemas.openxmlformats.org/officeDocument/2006/relationships/hyperlink" Target="cid:a5bfde7a2" TargetMode="External"/><Relationship Id="rId448" Type="http://schemas.openxmlformats.org/officeDocument/2006/relationships/image" Target="cid:f3fbac1e13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17" Type="http://schemas.openxmlformats.org/officeDocument/2006/relationships/hyperlink" Target="cid:81b7b20d2" TargetMode="External"/><Relationship Id="rId438" Type="http://schemas.openxmlformats.org/officeDocument/2006/relationships/image" Target="cid:cef11cb313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28" Type="http://schemas.openxmlformats.org/officeDocument/2006/relationships/image" Target="cid:a5bfdea013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471" Type="http://schemas.openxmlformats.org/officeDocument/2006/relationships/hyperlink" Target="cid:c5b52bce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0"/>
  <sheetViews>
    <sheetView showGridLines="0" tabSelected="1" workbookViewId="0">
      <pane xSplit="1" ySplit="3" topLeftCell="B10" activePane="bottomRight" state="frozen"/>
      <selection pane="topRight" activeCell="B1" sqref="B1"/>
      <selection pane="bottomLeft" activeCell="A4" sqref="A4"/>
      <selection pane="bottomRight" activeCell="K31" sqref="K31"/>
    </sheetView>
  </sheetViews>
  <sheetFormatPr defaultRowHeight="11.2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>
      <c r="A2" s="11" t="s">
        <v>3</v>
      </c>
      <c r="B2" s="12"/>
      <c r="C2" s="60" t="s">
        <v>4</v>
      </c>
      <c r="D2" s="60"/>
      <c r="E2" s="13"/>
      <c r="F2" s="24"/>
      <c r="G2" s="14"/>
      <c r="H2" s="24"/>
      <c r="I2" s="20"/>
      <c r="J2" s="21"/>
      <c r="K2" s="22"/>
      <c r="L2" s="22"/>
    </row>
    <row r="3" spans="1:13">
      <c r="A3" s="62" t="s">
        <v>5</v>
      </c>
      <c r="B3" s="62"/>
      <c r="C3" s="62"/>
      <c r="D3" s="62"/>
      <c r="E3" s="15">
        <f>SUM(E4:E40)</f>
        <v>21259121.055499997</v>
      </c>
      <c r="F3" s="25">
        <f>RA!I7</f>
        <v>1098041.9208</v>
      </c>
      <c r="G3" s="16">
        <f>SUM(G4:G40)</f>
        <v>20161079.134699997</v>
      </c>
      <c r="H3" s="27">
        <f>RA!J7</f>
        <v>5.1650391280683801</v>
      </c>
      <c r="I3" s="20">
        <f>SUM(I4:I40)</f>
        <v>21259124.676433388</v>
      </c>
      <c r="J3" s="21">
        <f>SUM(J4:J40)</f>
        <v>20161079.335708611</v>
      </c>
      <c r="K3" s="22">
        <f>E3-I3</f>
        <v>-3.6209333911538124</v>
      </c>
      <c r="L3" s="22">
        <f>G3-J3</f>
        <v>-0.20100861415266991</v>
      </c>
    </row>
    <row r="4" spans="1:13">
      <c r="A4" s="63">
        <f>RA!A8</f>
        <v>42318</v>
      </c>
      <c r="B4" s="12">
        <v>12</v>
      </c>
      <c r="C4" s="61" t="s">
        <v>6</v>
      </c>
      <c r="D4" s="61"/>
      <c r="E4" s="15">
        <f>VLOOKUP(C4,RA!B8:D36,3,0)</f>
        <v>834680.5344</v>
      </c>
      <c r="F4" s="25">
        <f>VLOOKUP(C4,RA!B8:I39,8,0)</f>
        <v>212556.16810000001</v>
      </c>
      <c r="G4" s="16">
        <f t="shared" ref="G4:G40" si="0">E4-F4</f>
        <v>622124.36629999999</v>
      </c>
      <c r="H4" s="27">
        <f>RA!J8</f>
        <v>25.465571477929998</v>
      </c>
      <c r="I4" s="20">
        <f>VLOOKUP(B4,RMS!B:D,3,FALSE)</f>
        <v>834681.26050683798</v>
      </c>
      <c r="J4" s="21">
        <f>VLOOKUP(B4,RMS!B:E,4,FALSE)</f>
        <v>622124.37879829097</v>
      </c>
      <c r="K4" s="22">
        <f t="shared" ref="K4:K40" si="1">E4-I4</f>
        <v>-0.72610683797392994</v>
      </c>
      <c r="L4" s="22">
        <f t="shared" ref="L4:L40" si="2">G4-J4</f>
        <v>-1.2498290976509452E-2</v>
      </c>
    </row>
    <row r="5" spans="1:13">
      <c r="A5" s="63"/>
      <c r="B5" s="12">
        <v>13</v>
      </c>
      <c r="C5" s="61" t="s">
        <v>7</v>
      </c>
      <c r="D5" s="61"/>
      <c r="E5" s="15">
        <f>VLOOKUP(C5,RA!B8:D37,3,0)</f>
        <v>64497.288500000002</v>
      </c>
      <c r="F5" s="25">
        <f>VLOOKUP(C5,RA!B9:I40,8,0)</f>
        <v>15913.115400000001</v>
      </c>
      <c r="G5" s="16">
        <f t="shared" si="0"/>
        <v>48584.1731</v>
      </c>
      <c r="H5" s="27">
        <f>RA!J9</f>
        <v>24.672533946911599</v>
      </c>
      <c r="I5" s="20">
        <f>VLOOKUP(B5,RMS!B:D,3,FALSE)</f>
        <v>64497.323860456803</v>
      </c>
      <c r="J5" s="21">
        <f>VLOOKUP(B5,RMS!B:E,4,FALSE)</f>
        <v>48584.172925020801</v>
      </c>
      <c r="K5" s="22">
        <f t="shared" si="1"/>
        <v>-3.5360456800844986E-2</v>
      </c>
      <c r="L5" s="22">
        <f t="shared" si="2"/>
        <v>1.7497919907327741E-4</v>
      </c>
      <c r="M5" s="32"/>
    </row>
    <row r="6" spans="1:13">
      <c r="A6" s="63"/>
      <c r="B6" s="12">
        <v>14</v>
      </c>
      <c r="C6" s="61" t="s">
        <v>8</v>
      </c>
      <c r="D6" s="61"/>
      <c r="E6" s="15">
        <f>VLOOKUP(C6,RA!B10:D38,3,0)</f>
        <v>112147.24800000001</v>
      </c>
      <c r="F6" s="25">
        <f>VLOOKUP(C6,RA!B10:I41,8,0)</f>
        <v>30492.6031</v>
      </c>
      <c r="G6" s="16">
        <f t="shared" si="0"/>
        <v>81654.644900000014</v>
      </c>
      <c r="H6" s="27">
        <f>RA!J10</f>
        <v>27.189791674602699</v>
      </c>
      <c r="I6" s="20">
        <f>VLOOKUP(B6,RMS!B:D,3,FALSE)</f>
        <v>112148.91657482801</v>
      </c>
      <c r="J6" s="21">
        <f>VLOOKUP(B6,RMS!B:E,4,FALSE)</f>
        <v>81654.644880459397</v>
      </c>
      <c r="K6" s="22">
        <f>E6-I6</f>
        <v>-1.6685748279996915</v>
      </c>
      <c r="L6" s="22">
        <f t="shared" si="2"/>
        <v>1.9540617358870804E-5</v>
      </c>
      <c r="M6" s="32"/>
    </row>
    <row r="7" spans="1:13">
      <c r="A7" s="63"/>
      <c r="B7" s="12">
        <v>15</v>
      </c>
      <c r="C7" s="61" t="s">
        <v>9</v>
      </c>
      <c r="D7" s="61"/>
      <c r="E7" s="15">
        <f>VLOOKUP(C7,RA!B10:D39,3,0)</f>
        <v>70860.818799999994</v>
      </c>
      <c r="F7" s="25">
        <f>VLOOKUP(C7,RA!B11:I42,8,0)</f>
        <v>17254.257300000001</v>
      </c>
      <c r="G7" s="16">
        <f t="shared" si="0"/>
        <v>53606.561499999996</v>
      </c>
      <c r="H7" s="27">
        <f>RA!J11</f>
        <v>24.349503141784201</v>
      </c>
      <c r="I7" s="20">
        <f>VLOOKUP(B7,RMS!B:D,3,FALSE)</f>
        <v>70860.856094017101</v>
      </c>
      <c r="J7" s="21">
        <f>VLOOKUP(B7,RMS!B:E,4,FALSE)</f>
        <v>53606.561354700898</v>
      </c>
      <c r="K7" s="22">
        <f t="shared" si="1"/>
        <v>-3.729401710734237E-2</v>
      </c>
      <c r="L7" s="22">
        <f t="shared" si="2"/>
        <v>1.4529909822158515E-4</v>
      </c>
      <c r="M7" s="32"/>
    </row>
    <row r="8" spans="1:13">
      <c r="A8" s="63"/>
      <c r="B8" s="12">
        <v>16</v>
      </c>
      <c r="C8" s="61" t="s">
        <v>10</v>
      </c>
      <c r="D8" s="61"/>
      <c r="E8" s="15">
        <f>VLOOKUP(C8,RA!B12:D39,3,0)</f>
        <v>522857.02110000001</v>
      </c>
      <c r="F8" s="25">
        <f>VLOOKUP(C8,RA!B12:I43,8,0)</f>
        <v>133940.70319999999</v>
      </c>
      <c r="G8" s="16">
        <f t="shared" si="0"/>
        <v>388916.31790000002</v>
      </c>
      <c r="H8" s="27">
        <f>RA!J12</f>
        <v>25.617080347933801</v>
      </c>
      <c r="I8" s="20">
        <f>VLOOKUP(B8,RMS!B:D,3,FALSE)</f>
        <v>522857.018104274</v>
      </c>
      <c r="J8" s="21">
        <f>VLOOKUP(B8,RMS!B:E,4,FALSE)</f>
        <v>388916.31774529902</v>
      </c>
      <c r="K8" s="22">
        <f t="shared" si="1"/>
        <v>2.9957260121591389E-3</v>
      </c>
      <c r="L8" s="22">
        <f t="shared" si="2"/>
        <v>1.5470100333914161E-4</v>
      </c>
      <c r="M8" s="32"/>
    </row>
    <row r="9" spans="1:13">
      <c r="A9" s="63"/>
      <c r="B9" s="12">
        <v>17</v>
      </c>
      <c r="C9" s="61" t="s">
        <v>11</v>
      </c>
      <c r="D9" s="61"/>
      <c r="E9" s="15">
        <f>VLOOKUP(C9,RA!B12:D40,3,0)</f>
        <v>749134.48699999996</v>
      </c>
      <c r="F9" s="25">
        <f>VLOOKUP(C9,RA!B13:I44,8,0)</f>
        <v>153292.049</v>
      </c>
      <c r="G9" s="16">
        <f t="shared" si="0"/>
        <v>595842.43799999997</v>
      </c>
      <c r="H9" s="27">
        <f>RA!J13</f>
        <v>20.4625540086769</v>
      </c>
      <c r="I9" s="20">
        <f>VLOOKUP(B9,RMS!B:D,3,FALSE)</f>
        <v>749134.72672906006</v>
      </c>
      <c r="J9" s="21">
        <f>VLOOKUP(B9,RMS!B:E,4,FALSE)</f>
        <v>595842.434977778</v>
      </c>
      <c r="K9" s="22">
        <f t="shared" si="1"/>
        <v>-0.23972906009294093</v>
      </c>
      <c r="L9" s="22">
        <f t="shared" si="2"/>
        <v>3.0222219647839665E-3</v>
      </c>
      <c r="M9" s="32"/>
    </row>
    <row r="10" spans="1:13">
      <c r="A10" s="63"/>
      <c r="B10" s="12">
        <v>18</v>
      </c>
      <c r="C10" s="61" t="s">
        <v>12</v>
      </c>
      <c r="D10" s="61"/>
      <c r="E10" s="15">
        <f>VLOOKUP(C10,RA!B14:D41,3,0)</f>
        <v>276414.06819999998</v>
      </c>
      <c r="F10" s="25">
        <f>VLOOKUP(C10,RA!B14:I45,8,0)</f>
        <v>61117.082300000002</v>
      </c>
      <c r="G10" s="16">
        <f t="shared" si="0"/>
        <v>215296.98589999997</v>
      </c>
      <c r="H10" s="27">
        <f>RA!J14</f>
        <v>22.110698886634999</v>
      </c>
      <c r="I10" s="20">
        <f>VLOOKUP(B10,RMS!B:D,3,FALSE)</f>
        <v>276414.04121111101</v>
      </c>
      <c r="J10" s="21">
        <f>VLOOKUP(B10,RMS!B:E,4,FALSE)</f>
        <v>215296.98467350399</v>
      </c>
      <c r="K10" s="22">
        <f t="shared" si="1"/>
        <v>2.6988888974301517E-2</v>
      </c>
      <c r="L10" s="22">
        <f t="shared" si="2"/>
        <v>1.2264959805179387E-3</v>
      </c>
      <c r="M10" s="32"/>
    </row>
    <row r="11" spans="1:13">
      <c r="A11" s="63"/>
      <c r="B11" s="12">
        <v>19</v>
      </c>
      <c r="C11" s="61" t="s">
        <v>13</v>
      </c>
      <c r="D11" s="61"/>
      <c r="E11" s="15">
        <f>VLOOKUP(C11,RA!B14:D42,3,0)</f>
        <v>214839.82629999999</v>
      </c>
      <c r="F11" s="25">
        <f>VLOOKUP(C11,RA!B15:I46,8,0)</f>
        <v>30092.772099999998</v>
      </c>
      <c r="G11" s="16">
        <f t="shared" si="0"/>
        <v>184747.05419999998</v>
      </c>
      <c r="H11" s="27">
        <f>RA!J15</f>
        <v>14.007073371014</v>
      </c>
      <c r="I11" s="20">
        <f>VLOOKUP(B11,RMS!B:D,3,FALSE)</f>
        <v>214839.997545299</v>
      </c>
      <c r="J11" s="21">
        <f>VLOOKUP(B11,RMS!B:E,4,FALSE)</f>
        <v>184747.05514871801</v>
      </c>
      <c r="K11" s="22">
        <f t="shared" si="1"/>
        <v>-0.17124529901775531</v>
      </c>
      <c r="L11" s="22">
        <f t="shared" si="2"/>
        <v>-9.4871802139095962E-4</v>
      </c>
      <c r="M11" s="32"/>
    </row>
    <row r="12" spans="1:13">
      <c r="A12" s="63"/>
      <c r="B12" s="12">
        <v>21</v>
      </c>
      <c r="C12" s="61" t="s">
        <v>14</v>
      </c>
      <c r="D12" s="61"/>
      <c r="E12" s="15">
        <f>VLOOKUP(C12,RA!B16:D43,3,0)</f>
        <v>532095.55130000005</v>
      </c>
      <c r="F12" s="25">
        <f>VLOOKUP(C12,RA!B16:I47,8,0)</f>
        <v>-13607.204599999999</v>
      </c>
      <c r="G12" s="16">
        <f t="shared" si="0"/>
        <v>545702.75590000011</v>
      </c>
      <c r="H12" s="27">
        <f>RA!J16</f>
        <v>-2.55728591730476</v>
      </c>
      <c r="I12" s="20">
        <f>VLOOKUP(B12,RMS!B:D,3,FALSE)</f>
        <v>532095.39277265</v>
      </c>
      <c r="J12" s="21">
        <f>VLOOKUP(B12,RMS!B:E,4,FALSE)</f>
        <v>545702.75616239302</v>
      </c>
      <c r="K12" s="22">
        <f t="shared" si="1"/>
        <v>0.15852735005319118</v>
      </c>
      <c r="L12" s="22">
        <f t="shared" si="2"/>
        <v>-2.623929176479578E-4</v>
      </c>
      <c r="M12" s="32"/>
    </row>
    <row r="13" spans="1:13">
      <c r="A13" s="63"/>
      <c r="B13" s="12">
        <v>22</v>
      </c>
      <c r="C13" s="61" t="s">
        <v>15</v>
      </c>
      <c r="D13" s="61"/>
      <c r="E13" s="15">
        <f>VLOOKUP(C13,RA!B16:D44,3,0)</f>
        <v>502470.74190000002</v>
      </c>
      <c r="F13" s="25">
        <f>VLOOKUP(C13,RA!B17:I48,8,0)</f>
        <v>26158.267800000001</v>
      </c>
      <c r="G13" s="16">
        <f t="shared" si="0"/>
        <v>476312.47409999999</v>
      </c>
      <c r="H13" s="27">
        <f>RA!J17</f>
        <v>5.2059285484140503</v>
      </c>
      <c r="I13" s="20">
        <f>VLOOKUP(B13,RMS!B:D,3,FALSE)</f>
        <v>502470.68161794898</v>
      </c>
      <c r="J13" s="21">
        <f>VLOOKUP(B13,RMS!B:E,4,FALSE)</f>
        <v>476312.473251282</v>
      </c>
      <c r="K13" s="22">
        <f t="shared" si="1"/>
        <v>6.0282051039393991E-2</v>
      </c>
      <c r="L13" s="22">
        <f t="shared" si="2"/>
        <v>8.4871798753738403E-4</v>
      </c>
      <c r="M13" s="32"/>
    </row>
    <row r="14" spans="1:13">
      <c r="A14" s="63"/>
      <c r="B14" s="12">
        <v>23</v>
      </c>
      <c r="C14" s="61" t="s">
        <v>16</v>
      </c>
      <c r="D14" s="61"/>
      <c r="E14" s="15">
        <f>VLOOKUP(C14,RA!B18:D45,3,0)</f>
        <v>1782820.9461000001</v>
      </c>
      <c r="F14" s="25">
        <f>VLOOKUP(C14,RA!B18:I49,8,0)</f>
        <v>138799.2542</v>
      </c>
      <c r="G14" s="16">
        <f t="shared" si="0"/>
        <v>1644021.6919</v>
      </c>
      <c r="H14" s="27">
        <f>RA!J18</f>
        <v>7.7853726423637504</v>
      </c>
      <c r="I14" s="20">
        <f>VLOOKUP(B14,RMS!B:D,3,FALSE)</f>
        <v>1782821.2629888901</v>
      </c>
      <c r="J14" s="21">
        <f>VLOOKUP(B14,RMS!B:E,4,FALSE)</f>
        <v>1644021.6874641001</v>
      </c>
      <c r="K14" s="22">
        <f t="shared" si="1"/>
        <v>-0.31688888999633491</v>
      </c>
      <c r="L14" s="22">
        <f t="shared" si="2"/>
        <v>4.4358999002724886E-3</v>
      </c>
      <c r="M14" s="32"/>
    </row>
    <row r="15" spans="1:13">
      <c r="A15" s="63"/>
      <c r="B15" s="12">
        <v>24</v>
      </c>
      <c r="C15" s="61" t="s">
        <v>17</v>
      </c>
      <c r="D15" s="61"/>
      <c r="E15" s="15">
        <f>VLOOKUP(C15,RA!B18:D46,3,0)</f>
        <v>528098.81339999998</v>
      </c>
      <c r="F15" s="25">
        <f>VLOOKUP(C15,RA!B19:I50,8,0)</f>
        <v>18382.593700000001</v>
      </c>
      <c r="G15" s="16">
        <f t="shared" si="0"/>
        <v>509716.21969999996</v>
      </c>
      <c r="H15" s="27">
        <f>RA!J19</f>
        <v>3.4809003984783402</v>
      </c>
      <c r="I15" s="20">
        <f>VLOOKUP(B15,RMS!B:D,3,FALSE)</f>
        <v>528098.86758546997</v>
      </c>
      <c r="J15" s="21">
        <f>VLOOKUP(B15,RMS!B:E,4,FALSE)</f>
        <v>509716.22041282099</v>
      </c>
      <c r="K15" s="22">
        <f t="shared" si="1"/>
        <v>-5.4185469984076917E-2</v>
      </c>
      <c r="L15" s="22">
        <f t="shared" si="2"/>
        <v>-7.1282102726399899E-4</v>
      </c>
      <c r="M15" s="32"/>
    </row>
    <row r="16" spans="1:13">
      <c r="A16" s="63"/>
      <c r="B16" s="12">
        <v>25</v>
      </c>
      <c r="C16" s="61" t="s">
        <v>18</v>
      </c>
      <c r="D16" s="61"/>
      <c r="E16" s="15">
        <f>VLOOKUP(C16,RA!B20:D47,3,0)</f>
        <v>1142622.78</v>
      </c>
      <c r="F16" s="25">
        <f>VLOOKUP(C16,RA!B20:I51,8,0)</f>
        <v>43561.573400000001</v>
      </c>
      <c r="G16" s="16">
        <f t="shared" si="0"/>
        <v>1099061.2065999999</v>
      </c>
      <c r="H16" s="27">
        <f>RA!J20</f>
        <v>3.8124194758308598</v>
      </c>
      <c r="I16" s="20">
        <f>VLOOKUP(B16,RMS!B:D,3,FALSE)</f>
        <v>1142622.3481999999</v>
      </c>
      <c r="J16" s="21">
        <f>VLOOKUP(B16,RMS!B:E,4,FALSE)</f>
        <v>1099061.2065999999</v>
      </c>
      <c r="K16" s="22">
        <f t="shared" si="1"/>
        <v>0.43180000013671815</v>
      </c>
      <c r="L16" s="22">
        <f t="shared" si="2"/>
        <v>0</v>
      </c>
      <c r="M16" s="32"/>
    </row>
    <row r="17" spans="1:13">
      <c r="A17" s="63"/>
      <c r="B17" s="12">
        <v>26</v>
      </c>
      <c r="C17" s="61" t="s">
        <v>19</v>
      </c>
      <c r="D17" s="61"/>
      <c r="E17" s="15">
        <f>VLOOKUP(C17,RA!B20:D48,3,0)</f>
        <v>362376.20520000003</v>
      </c>
      <c r="F17" s="25">
        <f>VLOOKUP(C17,RA!B21:I52,8,0)</f>
        <v>32844.095600000001</v>
      </c>
      <c r="G17" s="16">
        <f t="shared" si="0"/>
        <v>329532.10960000003</v>
      </c>
      <c r="H17" s="27">
        <f>RA!J21</f>
        <v>9.0635353891056205</v>
      </c>
      <c r="I17" s="20">
        <f>VLOOKUP(B17,RMS!B:D,3,FALSE)</f>
        <v>362375.22977298201</v>
      </c>
      <c r="J17" s="21">
        <f>VLOOKUP(B17,RMS!B:E,4,FALSE)</f>
        <v>329532.10977973702</v>
      </c>
      <c r="K17" s="22">
        <f t="shared" si="1"/>
        <v>0.97542701801285148</v>
      </c>
      <c r="L17" s="22">
        <f t="shared" si="2"/>
        <v>-1.7973699141293764E-4</v>
      </c>
      <c r="M17" s="32"/>
    </row>
    <row r="18" spans="1:13">
      <c r="A18" s="63"/>
      <c r="B18" s="12">
        <v>27</v>
      </c>
      <c r="C18" s="61" t="s">
        <v>20</v>
      </c>
      <c r="D18" s="61"/>
      <c r="E18" s="15">
        <f>VLOOKUP(C18,RA!B22:D49,3,0)</f>
        <v>806397.68489999999</v>
      </c>
      <c r="F18" s="25">
        <f>VLOOKUP(C18,RA!B22:I53,8,0)</f>
        <v>69964.949200000003</v>
      </c>
      <c r="G18" s="16">
        <f t="shared" si="0"/>
        <v>736432.73569999996</v>
      </c>
      <c r="H18" s="27">
        <f>RA!J22</f>
        <v>8.6762338868416098</v>
      </c>
      <c r="I18" s="20">
        <f>VLOOKUP(B18,RMS!B:D,3,FALSE)</f>
        <v>806398.70609999995</v>
      </c>
      <c r="J18" s="21">
        <f>VLOOKUP(B18,RMS!B:E,4,FALSE)</f>
        <v>736432.73820000002</v>
      </c>
      <c r="K18" s="22">
        <f t="shared" si="1"/>
        <v>-1.0211999999592081</v>
      </c>
      <c r="L18" s="22">
        <f t="shared" si="2"/>
        <v>-2.5000000605359674E-3</v>
      </c>
      <c r="M18" s="32"/>
    </row>
    <row r="19" spans="1:13">
      <c r="A19" s="63"/>
      <c r="B19" s="12">
        <v>29</v>
      </c>
      <c r="C19" s="61" t="s">
        <v>21</v>
      </c>
      <c r="D19" s="61"/>
      <c r="E19" s="15">
        <f>VLOOKUP(C19,RA!B22:D50,3,0)</f>
        <v>3112515.5263999999</v>
      </c>
      <c r="F19" s="25">
        <f>VLOOKUP(C19,RA!B23:I54,8,0)</f>
        <v>193569.5338</v>
      </c>
      <c r="G19" s="16">
        <f t="shared" si="0"/>
        <v>2918945.9926</v>
      </c>
      <c r="H19" s="27">
        <f>RA!J23</f>
        <v>6.2190704643291097</v>
      </c>
      <c r="I19" s="20">
        <f>VLOOKUP(B19,RMS!B:D,3,FALSE)</f>
        <v>3112516.7828640998</v>
      </c>
      <c r="J19" s="21">
        <f>VLOOKUP(B19,RMS!B:E,4,FALSE)</f>
        <v>2918946.0147991502</v>
      </c>
      <c r="K19" s="22">
        <f t="shared" si="1"/>
        <v>-1.2564640999771655</v>
      </c>
      <c r="L19" s="22">
        <f t="shared" si="2"/>
        <v>-2.2199150174856186E-2</v>
      </c>
      <c r="M19" s="32"/>
    </row>
    <row r="20" spans="1:13">
      <c r="A20" s="63"/>
      <c r="B20" s="12">
        <v>31</v>
      </c>
      <c r="C20" s="61" t="s">
        <v>22</v>
      </c>
      <c r="D20" s="61"/>
      <c r="E20" s="15">
        <f>VLOOKUP(C20,RA!B24:D51,3,0)</f>
        <v>273707.84460000001</v>
      </c>
      <c r="F20" s="25">
        <f>VLOOKUP(C20,RA!B24:I55,8,0)</f>
        <v>3631.3153000000002</v>
      </c>
      <c r="G20" s="16">
        <f t="shared" si="0"/>
        <v>270076.52929999999</v>
      </c>
      <c r="H20" s="27">
        <f>RA!J24</f>
        <v>1.32671217564365</v>
      </c>
      <c r="I20" s="20">
        <f>VLOOKUP(B20,RMS!B:D,3,FALSE)</f>
        <v>273707.94110440201</v>
      </c>
      <c r="J20" s="21">
        <f>VLOOKUP(B20,RMS!B:E,4,FALSE)</f>
        <v>270076.52118585899</v>
      </c>
      <c r="K20" s="22">
        <f t="shared" si="1"/>
        <v>-9.6504401997663081E-2</v>
      </c>
      <c r="L20" s="22">
        <f t="shared" si="2"/>
        <v>8.1141410046257079E-3</v>
      </c>
      <c r="M20" s="32"/>
    </row>
    <row r="21" spans="1:13">
      <c r="A21" s="63"/>
      <c r="B21" s="12">
        <v>32</v>
      </c>
      <c r="C21" s="61" t="s">
        <v>23</v>
      </c>
      <c r="D21" s="61"/>
      <c r="E21" s="15">
        <f>VLOOKUP(C21,RA!B24:D52,3,0)</f>
        <v>368129.42869999999</v>
      </c>
      <c r="F21" s="25">
        <f>VLOOKUP(C21,RA!B25:I56,8,0)</f>
        <v>15733.5996</v>
      </c>
      <c r="G21" s="16">
        <f t="shared" si="0"/>
        <v>352395.82909999997</v>
      </c>
      <c r="H21" s="27">
        <f>RA!J25</f>
        <v>4.2739314962026</v>
      </c>
      <c r="I21" s="20">
        <f>VLOOKUP(B21,RMS!B:D,3,FALSE)</f>
        <v>368129.41485899698</v>
      </c>
      <c r="J21" s="21">
        <f>VLOOKUP(B21,RMS!B:E,4,FALSE)</f>
        <v>352395.82871452899</v>
      </c>
      <c r="K21" s="22">
        <f t="shared" si="1"/>
        <v>1.3841003004927188E-2</v>
      </c>
      <c r="L21" s="22">
        <f t="shared" si="2"/>
        <v>3.8547097938135266E-4</v>
      </c>
      <c r="M21" s="32"/>
    </row>
    <row r="22" spans="1:13">
      <c r="A22" s="63"/>
      <c r="B22" s="12">
        <v>33</v>
      </c>
      <c r="C22" s="61" t="s">
        <v>24</v>
      </c>
      <c r="D22" s="61"/>
      <c r="E22" s="15">
        <f>VLOOKUP(C22,RA!B26:D53,3,0)</f>
        <v>459609.62609999999</v>
      </c>
      <c r="F22" s="25">
        <f>VLOOKUP(C22,RA!B26:I57,8,0)</f>
        <v>88084.046799999996</v>
      </c>
      <c r="G22" s="16">
        <f t="shared" si="0"/>
        <v>371525.57929999998</v>
      </c>
      <c r="H22" s="27">
        <f>RA!J26</f>
        <v>19.1649699653669</v>
      </c>
      <c r="I22" s="20">
        <f>VLOOKUP(B22,RMS!B:D,3,FALSE)</f>
        <v>459609.60170331999</v>
      </c>
      <c r="J22" s="21">
        <f>VLOOKUP(B22,RMS!B:E,4,FALSE)</f>
        <v>371525.56588041899</v>
      </c>
      <c r="K22" s="22">
        <f t="shared" si="1"/>
        <v>2.4396680004429072E-2</v>
      </c>
      <c r="L22" s="22">
        <f t="shared" si="2"/>
        <v>1.3419580995105207E-2</v>
      </c>
      <c r="M22" s="32"/>
    </row>
    <row r="23" spans="1:13">
      <c r="A23" s="63"/>
      <c r="B23" s="12">
        <v>34</v>
      </c>
      <c r="C23" s="61" t="s">
        <v>25</v>
      </c>
      <c r="D23" s="61"/>
      <c r="E23" s="15">
        <f>VLOOKUP(C23,RA!B26:D54,3,0)</f>
        <v>247557.8241</v>
      </c>
      <c r="F23" s="25">
        <f>VLOOKUP(C23,RA!B27:I58,8,0)</f>
        <v>45799.727700000003</v>
      </c>
      <c r="G23" s="16">
        <f t="shared" si="0"/>
        <v>201758.09639999998</v>
      </c>
      <c r="H23" s="27">
        <f>RA!J27</f>
        <v>18.500618134977401</v>
      </c>
      <c r="I23" s="20">
        <f>VLOOKUP(B23,RMS!B:D,3,FALSE)</f>
        <v>247557.658811489</v>
      </c>
      <c r="J23" s="21">
        <f>VLOOKUP(B23,RMS!B:E,4,FALSE)</f>
        <v>201758.07055657799</v>
      </c>
      <c r="K23" s="22">
        <f t="shared" si="1"/>
        <v>0.16528851099428721</v>
      </c>
      <c r="L23" s="22">
        <f t="shared" si="2"/>
        <v>2.5843421986792237E-2</v>
      </c>
      <c r="M23" s="32"/>
    </row>
    <row r="24" spans="1:13">
      <c r="A24" s="63"/>
      <c r="B24" s="12">
        <v>35</v>
      </c>
      <c r="C24" s="61" t="s">
        <v>26</v>
      </c>
      <c r="D24" s="61"/>
      <c r="E24" s="15">
        <f>VLOOKUP(C24,RA!B28:D55,3,0)</f>
        <v>1194214.5859999999</v>
      </c>
      <c r="F24" s="25">
        <f>VLOOKUP(C24,RA!B28:I59,8,0)</f>
        <v>18631.5785</v>
      </c>
      <c r="G24" s="16">
        <f t="shared" si="0"/>
        <v>1175583.0074999998</v>
      </c>
      <c r="H24" s="27">
        <f>RA!J28</f>
        <v>1.56015331904513</v>
      </c>
      <c r="I24" s="20">
        <f>VLOOKUP(B24,RMS!B:D,3,FALSE)</f>
        <v>1194214.5848955801</v>
      </c>
      <c r="J24" s="21">
        <f>VLOOKUP(B24,RMS!B:E,4,FALSE)</f>
        <v>1175583.0024486701</v>
      </c>
      <c r="K24" s="22">
        <f t="shared" si="1"/>
        <v>1.1044198181480169E-3</v>
      </c>
      <c r="L24" s="22">
        <f t="shared" si="2"/>
        <v>5.0513297319412231E-3</v>
      </c>
      <c r="M24" s="32"/>
    </row>
    <row r="25" spans="1:13">
      <c r="A25" s="63"/>
      <c r="B25" s="12">
        <v>36</v>
      </c>
      <c r="C25" s="61" t="s">
        <v>27</v>
      </c>
      <c r="D25" s="61"/>
      <c r="E25" s="15">
        <f>VLOOKUP(C25,RA!B28:D56,3,0)</f>
        <v>821653.49</v>
      </c>
      <c r="F25" s="25">
        <f>VLOOKUP(C25,RA!B29:I60,8,0)</f>
        <v>84686.877800000002</v>
      </c>
      <c r="G25" s="16">
        <f t="shared" si="0"/>
        <v>736966.61219999997</v>
      </c>
      <c r="H25" s="27">
        <f>RA!J29</f>
        <v>10.306884694179301</v>
      </c>
      <c r="I25" s="20">
        <f>VLOOKUP(B25,RMS!B:D,3,FALSE)</f>
        <v>821653.60207964596</v>
      </c>
      <c r="J25" s="21">
        <f>VLOOKUP(B25,RMS!B:E,4,FALSE)</f>
        <v>736966.60786339</v>
      </c>
      <c r="K25" s="22">
        <f t="shared" si="1"/>
        <v>-0.11207964597269893</v>
      </c>
      <c r="L25" s="22">
        <f t="shared" si="2"/>
        <v>4.3366099707782269E-3</v>
      </c>
      <c r="M25" s="32"/>
    </row>
    <row r="26" spans="1:13">
      <c r="A26" s="63"/>
      <c r="B26" s="12">
        <v>37</v>
      </c>
      <c r="C26" s="61" t="s">
        <v>73</v>
      </c>
      <c r="D26" s="61"/>
      <c r="E26" s="15">
        <f>VLOOKUP(C26,RA!B30:D57,3,0)</f>
        <v>902890.00719999999</v>
      </c>
      <c r="F26" s="25">
        <f>VLOOKUP(C26,RA!B30:I61,8,0)</f>
        <v>80287.806100000002</v>
      </c>
      <c r="G26" s="16">
        <f t="shared" si="0"/>
        <v>822602.20109999995</v>
      </c>
      <c r="H26" s="27">
        <f>RA!J30</f>
        <v>8.8923130680097806</v>
      </c>
      <c r="I26" s="20">
        <f>VLOOKUP(B26,RMS!B:D,3,FALSE)</f>
        <v>902890.02419999999</v>
      </c>
      <c r="J26" s="21">
        <f>VLOOKUP(B26,RMS!B:E,4,FALSE)</f>
        <v>822602.22767246503</v>
      </c>
      <c r="K26" s="22">
        <f t="shared" si="1"/>
        <v>-1.6999999992549419E-2</v>
      </c>
      <c r="L26" s="22">
        <f t="shared" si="2"/>
        <v>-2.6572465081699193E-2</v>
      </c>
      <c r="M26" s="32"/>
    </row>
    <row r="27" spans="1:13">
      <c r="A27" s="63"/>
      <c r="B27" s="12">
        <v>38</v>
      </c>
      <c r="C27" s="61" t="s">
        <v>29</v>
      </c>
      <c r="D27" s="61"/>
      <c r="E27" s="15">
        <f>VLOOKUP(C27,RA!B30:D58,3,0)</f>
        <v>2094412.8129</v>
      </c>
      <c r="F27" s="25">
        <f>VLOOKUP(C27,RA!B31:I62,8,0)</f>
        <v>-164609.701</v>
      </c>
      <c r="G27" s="16">
        <f t="shared" si="0"/>
        <v>2259022.5139000001</v>
      </c>
      <c r="H27" s="27">
        <f>RA!J31</f>
        <v>-7.8594678177162001</v>
      </c>
      <c r="I27" s="20">
        <f>VLOOKUP(B27,RMS!B:D,3,FALSE)</f>
        <v>2094412.67371593</v>
      </c>
      <c r="J27" s="21">
        <f>VLOOKUP(B27,RMS!B:E,4,FALSE)</f>
        <v>2259022.7109070802</v>
      </c>
      <c r="K27" s="22">
        <f t="shared" si="1"/>
        <v>0.13918407005257905</v>
      </c>
      <c r="L27" s="22">
        <f t="shared" si="2"/>
        <v>-0.19700708007439971</v>
      </c>
      <c r="M27" s="32"/>
    </row>
    <row r="28" spans="1:13">
      <c r="A28" s="63"/>
      <c r="B28" s="12">
        <v>39</v>
      </c>
      <c r="C28" s="61" t="s">
        <v>30</v>
      </c>
      <c r="D28" s="61"/>
      <c r="E28" s="15">
        <f>VLOOKUP(C28,RA!B32:D59,3,0)</f>
        <v>97439.258799999996</v>
      </c>
      <c r="F28" s="25">
        <f>VLOOKUP(C28,RA!B32:I63,8,0)</f>
        <v>21048.124199999998</v>
      </c>
      <c r="G28" s="16">
        <f t="shared" si="0"/>
        <v>76391.13459999999</v>
      </c>
      <c r="H28" s="27">
        <f>RA!J32</f>
        <v>21.6012769998616</v>
      </c>
      <c r="I28" s="20">
        <f>VLOOKUP(B28,RMS!B:D,3,FALSE)</f>
        <v>97439.137842924101</v>
      </c>
      <c r="J28" s="21">
        <f>VLOOKUP(B28,RMS!B:E,4,FALSE)</f>
        <v>76391.128978386099</v>
      </c>
      <c r="K28" s="22">
        <f t="shared" si="1"/>
        <v>0.12095707589469384</v>
      </c>
      <c r="L28" s="22">
        <f t="shared" si="2"/>
        <v>5.6216138909803703E-3</v>
      </c>
      <c r="M28" s="32"/>
    </row>
    <row r="29" spans="1:13">
      <c r="A29" s="63"/>
      <c r="B29" s="12">
        <v>40</v>
      </c>
      <c r="C29" s="61" t="s">
        <v>31</v>
      </c>
      <c r="D29" s="61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3"/>
      <c r="B30" s="12">
        <v>42</v>
      </c>
      <c r="C30" s="61" t="s">
        <v>32</v>
      </c>
      <c r="D30" s="61"/>
      <c r="E30" s="15">
        <f>VLOOKUP(C30,RA!B34:D62,3,0)</f>
        <v>267324.54749999999</v>
      </c>
      <c r="F30" s="25">
        <f>VLOOKUP(C30,RA!B34:I66,8,0)</f>
        <v>-13884.853800000001</v>
      </c>
      <c r="G30" s="16">
        <f t="shared" si="0"/>
        <v>281209.40129999997</v>
      </c>
      <c r="H30" s="27">
        <f>RA!J34</f>
        <v>0</v>
      </c>
      <c r="I30" s="20">
        <f>VLOOKUP(B30,RMS!B:D,3,FALSE)</f>
        <v>267324.54790000001</v>
      </c>
      <c r="J30" s="21">
        <f>VLOOKUP(B30,RMS!B:E,4,FALSE)</f>
        <v>281209.41239999997</v>
      </c>
      <c r="K30" s="22">
        <f t="shared" si="1"/>
        <v>-4.0000001899898052E-4</v>
      </c>
      <c r="L30" s="22">
        <f t="shared" si="2"/>
        <v>-1.1100000003352761E-2</v>
      </c>
      <c r="M30" s="32"/>
    </row>
    <row r="31" spans="1:13" s="35" customFormat="1" ht="12" thickBot="1">
      <c r="A31" s="63"/>
      <c r="B31" s="12">
        <v>70</v>
      </c>
      <c r="C31" s="64" t="s">
        <v>69</v>
      </c>
      <c r="D31" s="65"/>
      <c r="E31" s="15">
        <f>VLOOKUP(C31,RA!B35:D63,3,0)</f>
        <v>72652.17</v>
      </c>
      <c r="F31" s="25">
        <f>VLOOKUP(C31,RA!B35:I67,8,0)</f>
        <v>2684.97</v>
      </c>
      <c r="G31" s="16">
        <f t="shared" si="0"/>
        <v>69967.199999999997</v>
      </c>
      <c r="H31" s="27">
        <f>RA!J35</f>
        <v>-5.1940062855619402</v>
      </c>
      <c r="I31" s="20">
        <f>VLOOKUP(B31,RMS!B:D,3,FALSE)</f>
        <v>72652.17</v>
      </c>
      <c r="J31" s="21">
        <f>VLOOKUP(B31,RMS!B:E,4,FALSE)</f>
        <v>69967.199999999997</v>
      </c>
      <c r="K31" s="22">
        <f t="shared" si="1"/>
        <v>0</v>
      </c>
      <c r="L31" s="22">
        <f t="shared" si="2"/>
        <v>0</v>
      </c>
    </row>
    <row r="32" spans="1:13">
      <c r="A32" s="63"/>
      <c r="B32" s="12">
        <v>71</v>
      </c>
      <c r="C32" s="61" t="s">
        <v>36</v>
      </c>
      <c r="D32" s="61"/>
      <c r="E32" s="15">
        <f>VLOOKUP(C32,RA!B34:D63,3,0)</f>
        <v>620865.9</v>
      </c>
      <c r="F32" s="25">
        <f>VLOOKUP(C32,RA!B34:I67,8,0)</f>
        <v>-95249.8</v>
      </c>
      <c r="G32" s="16">
        <f t="shared" si="0"/>
        <v>716115.70000000007</v>
      </c>
      <c r="H32" s="27">
        <f>RA!J35</f>
        <v>-5.1940062855619402</v>
      </c>
      <c r="I32" s="20">
        <f>VLOOKUP(B32,RMS!B:D,3,FALSE)</f>
        <v>620865.9</v>
      </c>
      <c r="J32" s="21">
        <f>VLOOKUP(B32,RMS!B:E,4,FALSE)</f>
        <v>716115.7</v>
      </c>
      <c r="K32" s="22">
        <f t="shared" si="1"/>
        <v>0</v>
      </c>
      <c r="L32" s="22">
        <f t="shared" si="2"/>
        <v>0</v>
      </c>
      <c r="M32" s="32"/>
    </row>
    <row r="33" spans="1:13">
      <c r="A33" s="63"/>
      <c r="B33" s="12">
        <v>72</v>
      </c>
      <c r="C33" s="61" t="s">
        <v>37</v>
      </c>
      <c r="D33" s="61"/>
      <c r="E33" s="15">
        <f>VLOOKUP(C33,RA!B34:D64,3,0)</f>
        <v>496840.19</v>
      </c>
      <c r="F33" s="25">
        <f>VLOOKUP(C33,RA!B34:I68,8,0)</f>
        <v>-59537.54</v>
      </c>
      <c r="G33" s="16">
        <f t="shared" si="0"/>
        <v>556377.73</v>
      </c>
      <c r="H33" s="27">
        <f>RA!J34</f>
        <v>0</v>
      </c>
      <c r="I33" s="20">
        <f>VLOOKUP(B33,RMS!B:D,3,FALSE)</f>
        <v>496840.19</v>
      </c>
      <c r="J33" s="21">
        <f>VLOOKUP(B33,RMS!B:E,4,FALSE)</f>
        <v>556377.73</v>
      </c>
      <c r="K33" s="22">
        <f t="shared" si="1"/>
        <v>0</v>
      </c>
      <c r="L33" s="22">
        <f t="shared" si="2"/>
        <v>0</v>
      </c>
      <c r="M33" s="32"/>
    </row>
    <row r="34" spans="1:13">
      <c r="A34" s="63"/>
      <c r="B34" s="12">
        <v>73</v>
      </c>
      <c r="C34" s="61" t="s">
        <v>38</v>
      </c>
      <c r="D34" s="61"/>
      <c r="E34" s="15">
        <f>VLOOKUP(C34,RA!B35:D65,3,0)</f>
        <v>397713.7</v>
      </c>
      <c r="F34" s="25">
        <f>VLOOKUP(C34,RA!B35:I69,8,0)</f>
        <v>-88287.32</v>
      </c>
      <c r="G34" s="16">
        <f t="shared" si="0"/>
        <v>486001.02</v>
      </c>
      <c r="H34" s="27">
        <f>RA!J35</f>
        <v>-5.1940062855619402</v>
      </c>
      <c r="I34" s="20">
        <f>VLOOKUP(B34,RMS!B:D,3,FALSE)</f>
        <v>397713.7</v>
      </c>
      <c r="J34" s="21">
        <f>VLOOKUP(B34,RMS!B:E,4,FALSE)</f>
        <v>486001.02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3"/>
      <c r="B35" s="12">
        <v>74</v>
      </c>
      <c r="C35" s="61" t="s">
        <v>71</v>
      </c>
      <c r="D35" s="61"/>
      <c r="E35" s="15">
        <f>VLOOKUP(C35,RA!B36:D66,3,0)</f>
        <v>3.68</v>
      </c>
      <c r="F35" s="25">
        <f>VLOOKUP(C35,RA!B36:I70,8,0)</f>
        <v>-274.12</v>
      </c>
      <c r="G35" s="16">
        <f t="shared" si="0"/>
        <v>277.8</v>
      </c>
      <c r="H35" s="27">
        <f>RA!J36</f>
        <v>3.6956501092809799</v>
      </c>
      <c r="I35" s="20">
        <f>VLOOKUP(B35,RMS!B:D,3,FALSE)</f>
        <v>3.68</v>
      </c>
      <c r="J35" s="21">
        <f>VLOOKUP(B35,RMS!B:E,4,FALSE)</f>
        <v>277.8</v>
      </c>
      <c r="K35" s="22">
        <f t="shared" si="1"/>
        <v>0</v>
      </c>
      <c r="L35" s="22">
        <f t="shared" si="2"/>
        <v>0</v>
      </c>
    </row>
    <row r="36" spans="1:13" ht="11.25" customHeight="1">
      <c r="A36" s="63"/>
      <c r="B36" s="12">
        <v>75</v>
      </c>
      <c r="C36" s="61" t="s">
        <v>33</v>
      </c>
      <c r="D36" s="61"/>
      <c r="E36" s="15">
        <f>VLOOKUP(C36,RA!B8:D66,3,0)</f>
        <v>103567.52039999999</v>
      </c>
      <c r="F36" s="25">
        <f>VLOOKUP(C36,RA!B8:I70,8,0)</f>
        <v>5176.4771000000001</v>
      </c>
      <c r="G36" s="16">
        <f t="shared" si="0"/>
        <v>98391.04329999999</v>
      </c>
      <c r="H36" s="27">
        <f>RA!J36</f>
        <v>3.6956501092809799</v>
      </c>
      <c r="I36" s="20">
        <f>VLOOKUP(B36,RMS!B:D,3,FALSE)</f>
        <v>103567.521367521</v>
      </c>
      <c r="J36" s="21">
        <f>VLOOKUP(B36,RMS!B:E,4,FALSE)</f>
        <v>98391.042735042705</v>
      </c>
      <c r="K36" s="22">
        <f t="shared" si="1"/>
        <v>-9.6752100216690451E-4</v>
      </c>
      <c r="L36" s="22">
        <f t="shared" si="2"/>
        <v>5.6495728495065123E-4</v>
      </c>
      <c r="M36" s="32"/>
    </row>
    <row r="37" spans="1:13">
      <c r="A37" s="63"/>
      <c r="B37" s="12">
        <v>76</v>
      </c>
      <c r="C37" s="61" t="s">
        <v>34</v>
      </c>
      <c r="D37" s="61"/>
      <c r="E37" s="15">
        <f>VLOOKUP(C37,RA!B8:D67,3,0)</f>
        <v>672450.52729999996</v>
      </c>
      <c r="F37" s="25">
        <f>VLOOKUP(C37,RA!B8:I71,8,0)</f>
        <v>33983.257400000002</v>
      </c>
      <c r="G37" s="16">
        <f t="shared" si="0"/>
        <v>638467.26989999996</v>
      </c>
      <c r="H37" s="27">
        <f>RA!J37</f>
        <v>-15.3414449078295</v>
      </c>
      <c r="I37" s="20">
        <f>VLOOKUP(B37,RMS!B:D,3,FALSE)</f>
        <v>672450.51512991497</v>
      </c>
      <c r="J37" s="21">
        <f>VLOOKUP(B37,RMS!B:E,4,FALSE)</f>
        <v>638467.27012478595</v>
      </c>
      <c r="K37" s="22">
        <f t="shared" si="1"/>
        <v>1.2170084984973073E-2</v>
      </c>
      <c r="L37" s="22">
        <f t="shared" si="2"/>
        <v>-2.2478599566966295E-4</v>
      </c>
      <c r="M37" s="32"/>
    </row>
    <row r="38" spans="1:13">
      <c r="A38" s="63"/>
      <c r="B38" s="12">
        <v>77</v>
      </c>
      <c r="C38" s="61" t="s">
        <v>39</v>
      </c>
      <c r="D38" s="61"/>
      <c r="E38" s="15">
        <f>VLOOKUP(C38,RA!B9:D68,3,0)</f>
        <v>417268.54</v>
      </c>
      <c r="F38" s="25">
        <f>VLOOKUP(C38,RA!B9:I72,8,0)</f>
        <v>-61713.65</v>
      </c>
      <c r="G38" s="16">
        <f t="shared" si="0"/>
        <v>478982.19</v>
      </c>
      <c r="H38" s="27">
        <f>RA!J38</f>
        <v>-11.9832375074166</v>
      </c>
      <c r="I38" s="20">
        <f>VLOOKUP(B38,RMS!B:D,3,FALSE)</f>
        <v>417268.54</v>
      </c>
      <c r="J38" s="21">
        <f>VLOOKUP(B38,RMS!B:E,4,FALSE)</f>
        <v>478982.19</v>
      </c>
      <c r="K38" s="22">
        <f t="shared" si="1"/>
        <v>0</v>
      </c>
      <c r="L38" s="22">
        <f t="shared" si="2"/>
        <v>0</v>
      </c>
      <c r="M38" s="32"/>
    </row>
    <row r="39" spans="1:13">
      <c r="A39" s="63"/>
      <c r="B39" s="12">
        <v>78</v>
      </c>
      <c r="C39" s="61" t="s">
        <v>40</v>
      </c>
      <c r="D39" s="61"/>
      <c r="E39" s="15">
        <f>VLOOKUP(C39,RA!B10:D69,3,0)</f>
        <v>128867.57</v>
      </c>
      <c r="F39" s="25">
        <f>VLOOKUP(C39,RA!B10:I73,8,0)</f>
        <v>17090.740000000002</v>
      </c>
      <c r="G39" s="16">
        <f t="shared" si="0"/>
        <v>111776.83</v>
      </c>
      <c r="H39" s="27">
        <f>RA!J39</f>
        <v>-22.198712289770299</v>
      </c>
      <c r="I39" s="20">
        <f>VLOOKUP(B39,RMS!B:D,3,FALSE)</f>
        <v>128867.57</v>
      </c>
      <c r="J39" s="21">
        <f>VLOOKUP(B39,RMS!B:E,4,FALSE)</f>
        <v>111776.83</v>
      </c>
      <c r="K39" s="22">
        <f t="shared" si="1"/>
        <v>0</v>
      </c>
      <c r="L39" s="22">
        <f t="shared" si="2"/>
        <v>0</v>
      </c>
      <c r="M39" s="32"/>
    </row>
    <row r="40" spans="1:13">
      <c r="A40" s="63"/>
      <c r="B40" s="12">
        <v>99</v>
      </c>
      <c r="C40" s="61" t="s">
        <v>35</v>
      </c>
      <c r="D40" s="61"/>
      <c r="E40" s="15">
        <f>VLOOKUP(C40,RA!B8:D70,3,0)</f>
        <v>7122.2903999999999</v>
      </c>
      <c r="F40" s="25">
        <f>VLOOKUP(C40,RA!B8:I74,8,0)</f>
        <v>428.57150000000001</v>
      </c>
      <c r="G40" s="16">
        <f t="shared" si="0"/>
        <v>6693.7188999999998</v>
      </c>
      <c r="H40" s="27">
        <f>RA!J40</f>
        <v>-7448.9130434782601</v>
      </c>
      <c r="I40" s="20">
        <f>VLOOKUP(B40,RMS!B:D,3,FALSE)</f>
        <v>7122.29029574162</v>
      </c>
      <c r="J40" s="21">
        <f>VLOOKUP(B40,RMS!B:E,4,FALSE)</f>
        <v>6693.7190681491602</v>
      </c>
      <c r="K40" s="22">
        <f t="shared" si="1"/>
        <v>1.0425837990624132E-4</v>
      </c>
      <c r="L40" s="22">
        <f t="shared" si="2"/>
        <v>-1.6814916034491034E-4</v>
      </c>
      <c r="M40" s="32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.5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6" width="9.25" style="36" bestFit="1" customWidth="1"/>
    <col min="17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39" t="s">
        <v>46</v>
      </c>
      <c r="W1" s="68"/>
    </row>
    <row r="2" spans="1:23" ht="12.75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39"/>
      <c r="W2" s="68"/>
    </row>
    <row r="3" spans="1:23" ht="23.25" thickBot="1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40" t="s">
        <v>47</v>
      </c>
      <c r="W3" s="68"/>
    </row>
    <row r="4" spans="1:23" ht="12.75" thickTop="1" thickBot="1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W4" s="68"/>
    </row>
    <row r="5" spans="1:23" ht="12.75" thickTop="1" thickBot="1">
      <c r="A5" s="41"/>
      <c r="B5" s="42"/>
      <c r="C5" s="43"/>
      <c r="D5" s="44" t="s">
        <v>0</v>
      </c>
      <c r="E5" s="44" t="s">
        <v>59</v>
      </c>
      <c r="F5" s="44" t="s">
        <v>60</v>
      </c>
      <c r="G5" s="44" t="s">
        <v>48</v>
      </c>
      <c r="H5" s="44" t="s">
        <v>49</v>
      </c>
      <c r="I5" s="44" t="s">
        <v>1</v>
      </c>
      <c r="J5" s="44" t="s">
        <v>2</v>
      </c>
      <c r="K5" s="44" t="s">
        <v>50</v>
      </c>
      <c r="L5" s="44" t="s">
        <v>51</v>
      </c>
      <c r="M5" s="44" t="s">
        <v>52</v>
      </c>
      <c r="N5" s="44" t="s">
        <v>53</v>
      </c>
      <c r="O5" s="44" t="s">
        <v>54</v>
      </c>
      <c r="P5" s="44" t="s">
        <v>61</v>
      </c>
      <c r="Q5" s="44" t="s">
        <v>62</v>
      </c>
      <c r="R5" s="44" t="s">
        <v>55</v>
      </c>
      <c r="S5" s="44" t="s">
        <v>56</v>
      </c>
      <c r="T5" s="44" t="s">
        <v>57</v>
      </c>
      <c r="U5" s="45" t="s">
        <v>58</v>
      </c>
    </row>
    <row r="6" spans="1:23" ht="12" thickBot="1">
      <c r="A6" s="46" t="s">
        <v>3</v>
      </c>
      <c r="B6" s="69" t="s">
        <v>4</v>
      </c>
      <c r="C6" s="70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7"/>
    </row>
    <row r="7" spans="1:23" ht="12" thickBot="1">
      <c r="A7" s="71" t="s">
        <v>5</v>
      </c>
      <c r="B7" s="72"/>
      <c r="C7" s="73"/>
      <c r="D7" s="48">
        <v>21259121.055500001</v>
      </c>
      <c r="E7" s="48">
        <v>28794452.4868</v>
      </c>
      <c r="F7" s="49">
        <v>73.830613953314895</v>
      </c>
      <c r="G7" s="48">
        <v>31507764.7751</v>
      </c>
      <c r="H7" s="49">
        <v>-32.527358867739501</v>
      </c>
      <c r="I7" s="48">
        <v>1098041.9208</v>
      </c>
      <c r="J7" s="49">
        <v>5.1650391280683801</v>
      </c>
      <c r="K7" s="48">
        <v>129911.8847</v>
      </c>
      <c r="L7" s="49">
        <v>0.41231704510713801</v>
      </c>
      <c r="M7" s="49">
        <v>7.4522053031226498</v>
      </c>
      <c r="N7" s="48">
        <v>241688898.9287</v>
      </c>
      <c r="O7" s="48">
        <v>6845575241.1420002</v>
      </c>
      <c r="P7" s="48">
        <v>851837</v>
      </c>
      <c r="Q7" s="48">
        <v>1028524</v>
      </c>
      <c r="R7" s="49">
        <v>-17.178694906487401</v>
      </c>
      <c r="S7" s="48">
        <v>24.956794616223501</v>
      </c>
      <c r="T7" s="48">
        <v>22.2453938634393</v>
      </c>
      <c r="U7" s="50">
        <v>10.8643789977006</v>
      </c>
    </row>
    <row r="8" spans="1:23" ht="12" thickBot="1">
      <c r="A8" s="74">
        <v>42318</v>
      </c>
      <c r="B8" s="64" t="s">
        <v>6</v>
      </c>
      <c r="C8" s="65"/>
      <c r="D8" s="51">
        <v>834680.5344</v>
      </c>
      <c r="E8" s="51">
        <v>856454.04520000005</v>
      </c>
      <c r="F8" s="52">
        <v>97.457714056927003</v>
      </c>
      <c r="G8" s="51">
        <v>638650.81889999995</v>
      </c>
      <c r="H8" s="52">
        <v>30.6943496663228</v>
      </c>
      <c r="I8" s="51">
        <v>212556.16810000001</v>
      </c>
      <c r="J8" s="52">
        <v>25.465571477929998</v>
      </c>
      <c r="K8" s="51">
        <v>152909.541</v>
      </c>
      <c r="L8" s="52">
        <v>23.942589044725299</v>
      </c>
      <c r="M8" s="52">
        <v>0.39007786374821501</v>
      </c>
      <c r="N8" s="51">
        <v>6867189.0174000002</v>
      </c>
      <c r="O8" s="51">
        <v>242924668.2238</v>
      </c>
      <c r="P8" s="51">
        <v>22869</v>
      </c>
      <c r="Q8" s="51">
        <v>26603</v>
      </c>
      <c r="R8" s="52">
        <v>-14.0360109762057</v>
      </c>
      <c r="S8" s="51">
        <v>36.498339866194399</v>
      </c>
      <c r="T8" s="51">
        <v>34.235170721347203</v>
      </c>
      <c r="U8" s="53">
        <v>6.2007454397765498</v>
      </c>
    </row>
    <row r="9" spans="1:23" ht="12" thickBot="1">
      <c r="A9" s="75"/>
      <c r="B9" s="64" t="s">
        <v>7</v>
      </c>
      <c r="C9" s="65"/>
      <c r="D9" s="51">
        <v>64497.288500000002</v>
      </c>
      <c r="E9" s="51">
        <v>120133.91</v>
      </c>
      <c r="F9" s="52">
        <v>53.687829273183603</v>
      </c>
      <c r="G9" s="51">
        <v>72233.490000000005</v>
      </c>
      <c r="H9" s="52">
        <v>-10.7099926917556</v>
      </c>
      <c r="I9" s="51">
        <v>15913.115400000001</v>
      </c>
      <c r="J9" s="52">
        <v>24.672533946911599</v>
      </c>
      <c r="K9" s="51">
        <v>16190.406000000001</v>
      </c>
      <c r="L9" s="52">
        <v>22.413988303763301</v>
      </c>
      <c r="M9" s="52">
        <v>-1.7126846602858001E-2</v>
      </c>
      <c r="N9" s="51">
        <v>841597.09589999996</v>
      </c>
      <c r="O9" s="51">
        <v>39513389.284199998</v>
      </c>
      <c r="P9" s="51">
        <v>3716</v>
      </c>
      <c r="Q9" s="51">
        <v>4462</v>
      </c>
      <c r="R9" s="52">
        <v>-16.7189601075751</v>
      </c>
      <c r="S9" s="51">
        <v>17.3566438374596</v>
      </c>
      <c r="T9" s="51">
        <v>17.304488054684001</v>
      </c>
      <c r="U9" s="53">
        <v>0.30049463055217901</v>
      </c>
    </row>
    <row r="10" spans="1:23" ht="12" thickBot="1">
      <c r="A10" s="75"/>
      <c r="B10" s="64" t="s">
        <v>8</v>
      </c>
      <c r="C10" s="65"/>
      <c r="D10" s="51">
        <v>112147.24800000001</v>
      </c>
      <c r="E10" s="51">
        <v>174385.68429999999</v>
      </c>
      <c r="F10" s="52">
        <v>64.309893584538898</v>
      </c>
      <c r="G10" s="51">
        <v>105359.39750000001</v>
      </c>
      <c r="H10" s="52">
        <v>6.4425676883735203</v>
      </c>
      <c r="I10" s="51">
        <v>30492.6031</v>
      </c>
      <c r="J10" s="52">
        <v>27.189791674602699</v>
      </c>
      <c r="K10" s="51">
        <v>25219.115600000001</v>
      </c>
      <c r="L10" s="52">
        <v>23.936275451840899</v>
      </c>
      <c r="M10" s="52">
        <v>0.20910675789122399</v>
      </c>
      <c r="N10" s="51">
        <v>1240854.7032000001</v>
      </c>
      <c r="O10" s="51">
        <v>60373839.484899998</v>
      </c>
      <c r="P10" s="51">
        <v>72023</v>
      </c>
      <c r="Q10" s="51">
        <v>86159</v>
      </c>
      <c r="R10" s="52">
        <v>-16.4068756601168</v>
      </c>
      <c r="S10" s="51">
        <v>1.5571032586812601</v>
      </c>
      <c r="T10" s="51">
        <v>1.3777630740839599</v>
      </c>
      <c r="U10" s="53">
        <v>11.5175524550107</v>
      </c>
    </row>
    <row r="11" spans="1:23" ht="12" thickBot="1">
      <c r="A11" s="75"/>
      <c r="B11" s="64" t="s">
        <v>9</v>
      </c>
      <c r="C11" s="65"/>
      <c r="D11" s="51">
        <v>70860.818799999994</v>
      </c>
      <c r="E11" s="51">
        <v>101458.7267</v>
      </c>
      <c r="F11" s="52">
        <v>69.842014683986804</v>
      </c>
      <c r="G11" s="51">
        <v>68449.671700000006</v>
      </c>
      <c r="H11" s="52">
        <v>3.52251083185255</v>
      </c>
      <c r="I11" s="51">
        <v>17254.257300000001</v>
      </c>
      <c r="J11" s="52">
        <v>24.349503141784201</v>
      </c>
      <c r="K11" s="51">
        <v>17820.398399999998</v>
      </c>
      <c r="L11" s="52">
        <v>26.034308065205799</v>
      </c>
      <c r="M11" s="52">
        <v>-3.1769272902450997E-2</v>
      </c>
      <c r="N11" s="51">
        <v>609401.17290000001</v>
      </c>
      <c r="O11" s="51">
        <v>19947848.6424</v>
      </c>
      <c r="P11" s="51">
        <v>2761</v>
      </c>
      <c r="Q11" s="51">
        <v>3057</v>
      </c>
      <c r="R11" s="52">
        <v>-9.6826954530585496</v>
      </c>
      <c r="S11" s="51">
        <v>25.6649108294096</v>
      </c>
      <c r="T11" s="51">
        <v>24.236381059862602</v>
      </c>
      <c r="U11" s="53">
        <v>5.5660811722363999</v>
      </c>
    </row>
    <row r="12" spans="1:23" ht="12" thickBot="1">
      <c r="A12" s="75"/>
      <c r="B12" s="64" t="s">
        <v>10</v>
      </c>
      <c r="C12" s="65"/>
      <c r="D12" s="51">
        <v>522857.02110000001</v>
      </c>
      <c r="E12" s="51">
        <v>388739.58049999998</v>
      </c>
      <c r="F12" s="52">
        <v>134.500587881352</v>
      </c>
      <c r="G12" s="51">
        <v>1646667.6057</v>
      </c>
      <c r="H12" s="52">
        <v>-68.247567433153407</v>
      </c>
      <c r="I12" s="51">
        <v>133940.70319999999</v>
      </c>
      <c r="J12" s="52">
        <v>25.617080347933801</v>
      </c>
      <c r="K12" s="51">
        <v>-26811.6374</v>
      </c>
      <c r="L12" s="52">
        <v>-1.6282361605457301</v>
      </c>
      <c r="M12" s="52">
        <v>-5.9956181788434897</v>
      </c>
      <c r="N12" s="51">
        <v>3451814.0669</v>
      </c>
      <c r="O12" s="51">
        <v>74499891.617200002</v>
      </c>
      <c r="P12" s="51">
        <v>4551</v>
      </c>
      <c r="Q12" s="51">
        <v>4449</v>
      </c>
      <c r="R12" s="52">
        <v>2.2926500337154399</v>
      </c>
      <c r="S12" s="51">
        <v>114.888380817403</v>
      </c>
      <c r="T12" s="51">
        <v>114.812070600135</v>
      </c>
      <c r="U12" s="53">
        <v>6.6421179169743993E-2</v>
      </c>
    </row>
    <row r="13" spans="1:23" ht="12" thickBot="1">
      <c r="A13" s="75"/>
      <c r="B13" s="64" t="s">
        <v>11</v>
      </c>
      <c r="C13" s="65"/>
      <c r="D13" s="51">
        <v>749134.48699999996</v>
      </c>
      <c r="E13" s="51">
        <v>759815.1017</v>
      </c>
      <c r="F13" s="52">
        <v>98.594313975057503</v>
      </c>
      <c r="G13" s="51">
        <v>686410.95250000001</v>
      </c>
      <c r="H13" s="52">
        <v>9.1378982621930191</v>
      </c>
      <c r="I13" s="51">
        <v>153292.049</v>
      </c>
      <c r="J13" s="52">
        <v>20.4625540086769</v>
      </c>
      <c r="K13" s="51">
        <v>62219.501199999999</v>
      </c>
      <c r="L13" s="52">
        <v>9.0644680090532201</v>
      </c>
      <c r="M13" s="52">
        <v>1.4637299567422399</v>
      </c>
      <c r="N13" s="51">
        <v>5062772.8591</v>
      </c>
      <c r="O13" s="51">
        <v>113399077.9822</v>
      </c>
      <c r="P13" s="51">
        <v>14958</v>
      </c>
      <c r="Q13" s="51">
        <v>16167</v>
      </c>
      <c r="R13" s="52">
        <v>-7.4781963258489501</v>
      </c>
      <c r="S13" s="51">
        <v>50.082530217943599</v>
      </c>
      <c r="T13" s="51">
        <v>47.768286095132098</v>
      </c>
      <c r="U13" s="53">
        <v>4.6208610322614403</v>
      </c>
    </row>
    <row r="14" spans="1:23" ht="12" thickBot="1">
      <c r="A14" s="75"/>
      <c r="B14" s="64" t="s">
        <v>12</v>
      </c>
      <c r="C14" s="65"/>
      <c r="D14" s="51">
        <v>276414.06819999998</v>
      </c>
      <c r="E14" s="51">
        <v>432337.69650000002</v>
      </c>
      <c r="F14" s="52">
        <v>63.9347598966541</v>
      </c>
      <c r="G14" s="51">
        <v>420828.56790000002</v>
      </c>
      <c r="H14" s="52">
        <v>-34.316705355972097</v>
      </c>
      <c r="I14" s="51">
        <v>61117.082300000002</v>
      </c>
      <c r="J14" s="52">
        <v>22.110698886634999</v>
      </c>
      <c r="K14" s="51">
        <v>30535.970399999998</v>
      </c>
      <c r="L14" s="52">
        <v>7.25615434151233</v>
      </c>
      <c r="M14" s="52">
        <v>1.00147830572956</v>
      </c>
      <c r="N14" s="51">
        <v>1873264.1486</v>
      </c>
      <c r="O14" s="51">
        <v>57209448.9705</v>
      </c>
      <c r="P14" s="51">
        <v>4789</v>
      </c>
      <c r="Q14" s="51">
        <v>3571</v>
      </c>
      <c r="R14" s="52">
        <v>34.108092971156502</v>
      </c>
      <c r="S14" s="51">
        <v>57.718535852996403</v>
      </c>
      <c r="T14" s="51">
        <v>66.463504116493993</v>
      </c>
      <c r="U14" s="53">
        <v>-15.1510569945331</v>
      </c>
    </row>
    <row r="15" spans="1:23" ht="12" thickBot="1">
      <c r="A15" s="75"/>
      <c r="B15" s="64" t="s">
        <v>13</v>
      </c>
      <c r="C15" s="65"/>
      <c r="D15" s="51">
        <v>214839.82629999999</v>
      </c>
      <c r="E15" s="51">
        <v>254378.3769</v>
      </c>
      <c r="F15" s="52">
        <v>84.456795785145204</v>
      </c>
      <c r="G15" s="51">
        <v>218864.989</v>
      </c>
      <c r="H15" s="52">
        <v>-1.8391076244725399</v>
      </c>
      <c r="I15" s="51">
        <v>30092.772099999998</v>
      </c>
      <c r="J15" s="52">
        <v>14.007073371014</v>
      </c>
      <c r="K15" s="51">
        <v>39871.724300000002</v>
      </c>
      <c r="L15" s="52">
        <v>18.217497683012201</v>
      </c>
      <c r="M15" s="52">
        <v>-0.24526032850804</v>
      </c>
      <c r="N15" s="51">
        <v>2443024.6387</v>
      </c>
      <c r="O15" s="51">
        <v>44806928.003799997</v>
      </c>
      <c r="P15" s="51">
        <v>5446</v>
      </c>
      <c r="Q15" s="51">
        <v>6018</v>
      </c>
      <c r="R15" s="52">
        <v>-9.5048188767032293</v>
      </c>
      <c r="S15" s="51">
        <v>39.449105086301898</v>
      </c>
      <c r="T15" s="51">
        <v>37.419130009970097</v>
      </c>
      <c r="U15" s="53">
        <v>5.1458076726730804</v>
      </c>
    </row>
    <row r="16" spans="1:23" ht="12" thickBot="1">
      <c r="A16" s="75"/>
      <c r="B16" s="64" t="s">
        <v>14</v>
      </c>
      <c r="C16" s="65"/>
      <c r="D16" s="51">
        <v>532095.55130000005</v>
      </c>
      <c r="E16" s="51">
        <v>1044663.624</v>
      </c>
      <c r="F16" s="52">
        <v>50.934629968507501</v>
      </c>
      <c r="G16" s="51">
        <v>517269.36469999998</v>
      </c>
      <c r="H16" s="52">
        <v>2.8662409977824099</v>
      </c>
      <c r="I16" s="51">
        <v>-13607.204599999999</v>
      </c>
      <c r="J16" s="52">
        <v>-2.55728591730476</v>
      </c>
      <c r="K16" s="51">
        <v>50065.687299999998</v>
      </c>
      <c r="L16" s="52">
        <v>9.6788425367190491</v>
      </c>
      <c r="M16" s="52">
        <v>-1.2717870328727101</v>
      </c>
      <c r="N16" s="51">
        <v>9583926.1827000007</v>
      </c>
      <c r="O16" s="51">
        <v>341750390.52310002</v>
      </c>
      <c r="P16" s="51">
        <v>24458</v>
      </c>
      <c r="Q16" s="51">
        <v>31163</v>
      </c>
      <c r="R16" s="52">
        <v>-21.5159002663415</v>
      </c>
      <c r="S16" s="51">
        <v>21.755480877422499</v>
      </c>
      <c r="T16" s="51">
        <v>20.3113045631037</v>
      </c>
      <c r="U16" s="53">
        <v>6.6382183067145197</v>
      </c>
    </row>
    <row r="17" spans="1:21" ht="12" thickBot="1">
      <c r="A17" s="75"/>
      <c r="B17" s="64" t="s">
        <v>15</v>
      </c>
      <c r="C17" s="65"/>
      <c r="D17" s="51">
        <v>502470.74190000002</v>
      </c>
      <c r="E17" s="51">
        <v>606351.10589999997</v>
      </c>
      <c r="F17" s="52">
        <v>82.867951754485304</v>
      </c>
      <c r="G17" s="51">
        <v>1350868.1357</v>
      </c>
      <c r="H17" s="52">
        <v>-62.803864520823304</v>
      </c>
      <c r="I17" s="51">
        <v>26158.267800000001</v>
      </c>
      <c r="J17" s="52">
        <v>5.2059285484140503</v>
      </c>
      <c r="K17" s="51">
        <v>3349.7021</v>
      </c>
      <c r="L17" s="52">
        <v>0.247966623201474</v>
      </c>
      <c r="M17" s="52">
        <v>6.8091325792821999</v>
      </c>
      <c r="N17" s="51">
        <v>4049656.6688000001</v>
      </c>
      <c r="O17" s="51">
        <v>325896840.45420003</v>
      </c>
      <c r="P17" s="51">
        <v>7954</v>
      </c>
      <c r="Q17" s="51">
        <v>8531</v>
      </c>
      <c r="R17" s="52">
        <v>-6.7635681631696203</v>
      </c>
      <c r="S17" s="51">
        <v>63.1720822102087</v>
      </c>
      <c r="T17" s="51">
        <v>47.769365396788203</v>
      </c>
      <c r="U17" s="53">
        <v>24.382157868672302</v>
      </c>
    </row>
    <row r="18" spans="1:21" ht="12" thickBot="1">
      <c r="A18" s="75"/>
      <c r="B18" s="64" t="s">
        <v>16</v>
      </c>
      <c r="C18" s="65"/>
      <c r="D18" s="51">
        <v>1782820.9461000001</v>
      </c>
      <c r="E18" s="51">
        <v>2403418.6688000001</v>
      </c>
      <c r="F18" s="52">
        <v>74.178542808363204</v>
      </c>
      <c r="G18" s="51">
        <v>1677970.3755999999</v>
      </c>
      <c r="H18" s="52">
        <v>6.2486544473413703</v>
      </c>
      <c r="I18" s="51">
        <v>138799.2542</v>
      </c>
      <c r="J18" s="52">
        <v>7.7853726423637504</v>
      </c>
      <c r="K18" s="51">
        <v>88056.330300000001</v>
      </c>
      <c r="L18" s="52">
        <v>5.2477881362186301</v>
      </c>
      <c r="M18" s="52">
        <v>0.57625526440999097</v>
      </c>
      <c r="N18" s="51">
        <v>18358302.9474</v>
      </c>
      <c r="O18" s="51">
        <v>701944497.07869995</v>
      </c>
      <c r="P18" s="51">
        <v>55196</v>
      </c>
      <c r="Q18" s="51">
        <v>69028</v>
      </c>
      <c r="R18" s="52">
        <v>-20.0382453497132</v>
      </c>
      <c r="S18" s="51">
        <v>32.299821474382199</v>
      </c>
      <c r="T18" s="51">
        <v>24.5748929115721</v>
      </c>
      <c r="U18" s="53">
        <v>23.916319689063702</v>
      </c>
    </row>
    <row r="19" spans="1:21" ht="12" thickBot="1">
      <c r="A19" s="75"/>
      <c r="B19" s="64" t="s">
        <v>17</v>
      </c>
      <c r="C19" s="65"/>
      <c r="D19" s="51">
        <v>528098.81339999998</v>
      </c>
      <c r="E19" s="51">
        <v>1349876.1846</v>
      </c>
      <c r="F19" s="52">
        <v>39.122018702514403</v>
      </c>
      <c r="G19" s="51">
        <v>1216183.8245999999</v>
      </c>
      <c r="H19" s="52">
        <v>-56.5773855302104</v>
      </c>
      <c r="I19" s="51">
        <v>18382.593700000001</v>
      </c>
      <c r="J19" s="52">
        <v>3.4809003984783402</v>
      </c>
      <c r="K19" s="51">
        <v>-44438.994500000001</v>
      </c>
      <c r="L19" s="52">
        <v>-3.6539701976891399</v>
      </c>
      <c r="M19" s="52">
        <v>-1.41365908267794</v>
      </c>
      <c r="N19" s="51">
        <v>8505933.6422000006</v>
      </c>
      <c r="O19" s="51">
        <v>221529684.95359999</v>
      </c>
      <c r="P19" s="51">
        <v>11445</v>
      </c>
      <c r="Q19" s="51">
        <v>14616</v>
      </c>
      <c r="R19" s="52">
        <v>-21.695402298850599</v>
      </c>
      <c r="S19" s="51">
        <v>46.142316592398402</v>
      </c>
      <c r="T19" s="51">
        <v>38.567815250410497</v>
      </c>
      <c r="U19" s="53">
        <v>16.415520288887599</v>
      </c>
    </row>
    <row r="20" spans="1:21" ht="12" thickBot="1">
      <c r="A20" s="75"/>
      <c r="B20" s="64" t="s">
        <v>18</v>
      </c>
      <c r="C20" s="65"/>
      <c r="D20" s="51">
        <v>1142622.78</v>
      </c>
      <c r="E20" s="51">
        <v>2330264.9133000001</v>
      </c>
      <c r="F20" s="52">
        <v>49.034029284759598</v>
      </c>
      <c r="G20" s="51">
        <v>2028150.6595999999</v>
      </c>
      <c r="H20" s="52">
        <v>-43.661839193674503</v>
      </c>
      <c r="I20" s="51">
        <v>43561.573400000001</v>
      </c>
      <c r="J20" s="52">
        <v>3.8124194758308598</v>
      </c>
      <c r="K20" s="51">
        <v>24637.915799999999</v>
      </c>
      <c r="L20" s="52">
        <v>1.21479711989735</v>
      </c>
      <c r="M20" s="52">
        <v>0.76807055246125999</v>
      </c>
      <c r="N20" s="51">
        <v>22290183.580600001</v>
      </c>
      <c r="O20" s="51">
        <v>382023087.41540003</v>
      </c>
      <c r="P20" s="51">
        <v>41035</v>
      </c>
      <c r="Q20" s="51">
        <v>51979</v>
      </c>
      <c r="R20" s="52">
        <v>-21.054656688278001</v>
      </c>
      <c r="S20" s="51">
        <v>27.8450781040575</v>
      </c>
      <c r="T20" s="51">
        <v>28.3140603974682</v>
      </c>
      <c r="U20" s="53">
        <v>-1.68425562197421</v>
      </c>
    </row>
    <row r="21" spans="1:21" ht="12" thickBot="1">
      <c r="A21" s="75"/>
      <c r="B21" s="64" t="s">
        <v>19</v>
      </c>
      <c r="C21" s="65"/>
      <c r="D21" s="51">
        <v>362376.20520000003</v>
      </c>
      <c r="E21" s="51">
        <v>452902.35720000003</v>
      </c>
      <c r="F21" s="52">
        <v>80.011993631549203</v>
      </c>
      <c r="G21" s="51">
        <v>450651.91159999999</v>
      </c>
      <c r="H21" s="52">
        <v>-19.5884460107103</v>
      </c>
      <c r="I21" s="51">
        <v>32844.095600000001</v>
      </c>
      <c r="J21" s="52">
        <v>9.0635353891056205</v>
      </c>
      <c r="K21" s="51">
        <v>20304.328799999999</v>
      </c>
      <c r="L21" s="52">
        <v>4.5055459163395701</v>
      </c>
      <c r="M21" s="52">
        <v>0.617590806547617</v>
      </c>
      <c r="N21" s="51">
        <v>4747132.0181999998</v>
      </c>
      <c r="O21" s="51">
        <v>134742358.66350001</v>
      </c>
      <c r="P21" s="51">
        <v>32187</v>
      </c>
      <c r="Q21" s="51">
        <v>42336</v>
      </c>
      <c r="R21" s="52">
        <v>-23.9725056689342</v>
      </c>
      <c r="S21" s="51">
        <v>11.2584647590642</v>
      </c>
      <c r="T21" s="51">
        <v>11.062652383314401</v>
      </c>
      <c r="U21" s="53">
        <v>1.7392458025161299</v>
      </c>
    </row>
    <row r="22" spans="1:21" ht="12" thickBot="1">
      <c r="A22" s="75"/>
      <c r="B22" s="64" t="s">
        <v>20</v>
      </c>
      <c r="C22" s="65"/>
      <c r="D22" s="51">
        <v>806397.68489999999</v>
      </c>
      <c r="E22" s="51">
        <v>1490939.7823000001</v>
      </c>
      <c r="F22" s="52">
        <v>54.086536188336801</v>
      </c>
      <c r="G22" s="51">
        <v>1019163.5561</v>
      </c>
      <c r="H22" s="52">
        <v>-20.8765187811644</v>
      </c>
      <c r="I22" s="51">
        <v>69964.949200000003</v>
      </c>
      <c r="J22" s="52">
        <v>8.6762338868416098</v>
      </c>
      <c r="K22" s="51">
        <v>33446.665300000001</v>
      </c>
      <c r="L22" s="52">
        <v>3.2817760309237598</v>
      </c>
      <c r="M22" s="52">
        <v>1.0918363182831301</v>
      </c>
      <c r="N22" s="51">
        <v>10988071.224099999</v>
      </c>
      <c r="O22" s="51">
        <v>446436880.62779999</v>
      </c>
      <c r="P22" s="51">
        <v>48060</v>
      </c>
      <c r="Q22" s="51">
        <v>62072</v>
      </c>
      <c r="R22" s="52">
        <v>-22.573785281608501</v>
      </c>
      <c r="S22" s="51">
        <v>16.7789780461923</v>
      </c>
      <c r="T22" s="51">
        <v>16.6148843520428</v>
      </c>
      <c r="U22" s="53">
        <v>0.97797192235262598</v>
      </c>
    </row>
    <row r="23" spans="1:21" ht="12" thickBot="1">
      <c r="A23" s="75"/>
      <c r="B23" s="64" t="s">
        <v>21</v>
      </c>
      <c r="C23" s="65"/>
      <c r="D23" s="51">
        <v>3112515.5263999999</v>
      </c>
      <c r="E23" s="51">
        <v>3694121.9304</v>
      </c>
      <c r="F23" s="52">
        <v>84.255895854065002</v>
      </c>
      <c r="G23" s="51">
        <v>3355928.5721999998</v>
      </c>
      <c r="H23" s="52">
        <v>-7.2532248694563002</v>
      </c>
      <c r="I23" s="51">
        <v>193569.5338</v>
      </c>
      <c r="J23" s="52">
        <v>6.2190704643291097</v>
      </c>
      <c r="K23" s="51">
        <v>267861.42950000003</v>
      </c>
      <c r="L23" s="52">
        <v>7.9817381013089301</v>
      </c>
      <c r="M23" s="52">
        <v>-0.27735197202029399</v>
      </c>
      <c r="N23" s="51">
        <v>35600702.7007</v>
      </c>
      <c r="O23" s="51">
        <v>991908890.56990004</v>
      </c>
      <c r="P23" s="51">
        <v>76176</v>
      </c>
      <c r="Q23" s="51">
        <v>95680</v>
      </c>
      <c r="R23" s="52">
        <v>-20.384615384615401</v>
      </c>
      <c r="S23" s="51">
        <v>40.859529594622998</v>
      </c>
      <c r="T23" s="51">
        <v>36.702141081730801</v>
      </c>
      <c r="U23" s="53">
        <v>10.174832050536599</v>
      </c>
    </row>
    <row r="24" spans="1:21" ht="12" thickBot="1">
      <c r="A24" s="75"/>
      <c r="B24" s="64" t="s">
        <v>22</v>
      </c>
      <c r="C24" s="65"/>
      <c r="D24" s="51">
        <v>273707.84460000001</v>
      </c>
      <c r="E24" s="51">
        <v>380747.04619999998</v>
      </c>
      <c r="F24" s="52">
        <v>71.887056598786003</v>
      </c>
      <c r="G24" s="51">
        <v>341769.47580000001</v>
      </c>
      <c r="H24" s="52">
        <v>-19.914485060634501</v>
      </c>
      <c r="I24" s="51">
        <v>3631.3153000000002</v>
      </c>
      <c r="J24" s="52">
        <v>1.32671217564365</v>
      </c>
      <c r="K24" s="51">
        <v>31927.416799999999</v>
      </c>
      <c r="L24" s="52">
        <v>9.3417988032037105</v>
      </c>
      <c r="M24" s="52">
        <v>-0.88626341671337505</v>
      </c>
      <c r="N24" s="51">
        <v>2962023.5754</v>
      </c>
      <c r="O24" s="51">
        <v>91990450.529300004</v>
      </c>
      <c r="P24" s="51">
        <v>25403</v>
      </c>
      <c r="Q24" s="51">
        <v>28405</v>
      </c>
      <c r="R24" s="52">
        <v>-10.568561872909701</v>
      </c>
      <c r="S24" s="51">
        <v>10.774626799984301</v>
      </c>
      <c r="T24" s="51">
        <v>10.5041924661151</v>
      </c>
      <c r="U24" s="53">
        <v>2.5099183376776302</v>
      </c>
    </row>
    <row r="25" spans="1:21" ht="12" thickBot="1">
      <c r="A25" s="75"/>
      <c r="B25" s="64" t="s">
        <v>23</v>
      </c>
      <c r="C25" s="65"/>
      <c r="D25" s="51">
        <v>368129.42869999999</v>
      </c>
      <c r="E25" s="51">
        <v>467980.87589999998</v>
      </c>
      <c r="F25" s="52">
        <v>78.663348794334794</v>
      </c>
      <c r="G25" s="51">
        <v>422329.15600000002</v>
      </c>
      <c r="H25" s="52">
        <v>-12.833527245275</v>
      </c>
      <c r="I25" s="51">
        <v>15733.5996</v>
      </c>
      <c r="J25" s="52">
        <v>4.2739314962026</v>
      </c>
      <c r="K25" s="51">
        <v>8324.3071999999993</v>
      </c>
      <c r="L25" s="52">
        <v>1.9710472463805</v>
      </c>
      <c r="M25" s="52">
        <v>0.89007916478622995</v>
      </c>
      <c r="N25" s="51">
        <v>4121793.0232000002</v>
      </c>
      <c r="O25" s="51">
        <v>102514979.6366</v>
      </c>
      <c r="P25" s="51">
        <v>21620</v>
      </c>
      <c r="Q25" s="51">
        <v>24205</v>
      </c>
      <c r="R25" s="52">
        <v>-10.6796116504854</v>
      </c>
      <c r="S25" s="51">
        <v>17.027263122109201</v>
      </c>
      <c r="T25" s="51">
        <v>16.593214447428199</v>
      </c>
      <c r="U25" s="53">
        <v>2.5491394099462998</v>
      </c>
    </row>
    <row r="26" spans="1:21" ht="12" thickBot="1">
      <c r="A26" s="75"/>
      <c r="B26" s="64" t="s">
        <v>24</v>
      </c>
      <c r="C26" s="65"/>
      <c r="D26" s="51">
        <v>459609.62609999999</v>
      </c>
      <c r="E26" s="51">
        <v>695093.05160000001</v>
      </c>
      <c r="F26" s="52">
        <v>66.122028560355702</v>
      </c>
      <c r="G26" s="51">
        <v>767872.18429999996</v>
      </c>
      <c r="H26" s="52">
        <v>-40.145035137718303</v>
      </c>
      <c r="I26" s="51">
        <v>88084.046799999996</v>
      </c>
      <c r="J26" s="52">
        <v>19.1649699653669</v>
      </c>
      <c r="K26" s="51">
        <v>121474.5333</v>
      </c>
      <c r="L26" s="52">
        <v>15.8196293320271</v>
      </c>
      <c r="M26" s="52">
        <v>-0.27487643370925402</v>
      </c>
      <c r="N26" s="51">
        <v>5883671.1686000004</v>
      </c>
      <c r="O26" s="51">
        <v>205780779.25709999</v>
      </c>
      <c r="P26" s="51">
        <v>37086</v>
      </c>
      <c r="Q26" s="51">
        <v>46581</v>
      </c>
      <c r="R26" s="52">
        <v>-20.383847491466501</v>
      </c>
      <c r="S26" s="51">
        <v>12.393076257887101</v>
      </c>
      <c r="T26" s="51">
        <v>12.6390666516391</v>
      </c>
      <c r="U26" s="53">
        <v>-1.9849018002730101</v>
      </c>
    </row>
    <row r="27" spans="1:21" ht="12" thickBot="1">
      <c r="A27" s="75"/>
      <c r="B27" s="64" t="s">
        <v>25</v>
      </c>
      <c r="C27" s="65"/>
      <c r="D27" s="51">
        <v>247557.8241</v>
      </c>
      <c r="E27" s="51">
        <v>357102.86959999998</v>
      </c>
      <c r="F27" s="52">
        <v>69.323952612673196</v>
      </c>
      <c r="G27" s="51">
        <v>332397.13099999999</v>
      </c>
      <c r="H27" s="52">
        <v>-25.5234774875358</v>
      </c>
      <c r="I27" s="51">
        <v>45799.727700000003</v>
      </c>
      <c r="J27" s="52">
        <v>18.500618134977401</v>
      </c>
      <c r="K27" s="51">
        <v>61580.9899</v>
      </c>
      <c r="L27" s="52">
        <v>18.5263301505451</v>
      </c>
      <c r="M27" s="52">
        <v>-0.25626840727352501</v>
      </c>
      <c r="N27" s="51">
        <v>2704717.4013</v>
      </c>
      <c r="O27" s="51">
        <v>83547260.062800005</v>
      </c>
      <c r="P27" s="51">
        <v>30390</v>
      </c>
      <c r="Q27" s="51">
        <v>37585</v>
      </c>
      <c r="R27" s="52">
        <v>-19.143275242783002</v>
      </c>
      <c r="S27" s="51">
        <v>8.1460290918065201</v>
      </c>
      <c r="T27" s="51">
        <v>7.72409523480112</v>
      </c>
      <c r="U27" s="53">
        <v>5.1796261988529899</v>
      </c>
    </row>
    <row r="28" spans="1:21" ht="12" thickBot="1">
      <c r="A28" s="75"/>
      <c r="B28" s="64" t="s">
        <v>26</v>
      </c>
      <c r="C28" s="65"/>
      <c r="D28" s="51">
        <v>1194214.5859999999</v>
      </c>
      <c r="E28" s="51">
        <v>2078152.4114999999</v>
      </c>
      <c r="F28" s="52">
        <v>57.465207046003997</v>
      </c>
      <c r="G28" s="51">
        <v>1904685.7409999999</v>
      </c>
      <c r="H28" s="52">
        <v>-37.301227163436799</v>
      </c>
      <c r="I28" s="51">
        <v>18631.5785</v>
      </c>
      <c r="J28" s="52">
        <v>1.56015331904513</v>
      </c>
      <c r="K28" s="51">
        <v>-114057.98820000001</v>
      </c>
      <c r="L28" s="52">
        <v>-5.9882838278674297</v>
      </c>
      <c r="M28" s="52">
        <v>-1.16335180721695</v>
      </c>
      <c r="N28" s="51">
        <v>15630571.048</v>
      </c>
      <c r="O28" s="51">
        <v>309642179.64359999</v>
      </c>
      <c r="P28" s="51">
        <v>48652</v>
      </c>
      <c r="Q28" s="51">
        <v>51008</v>
      </c>
      <c r="R28" s="52">
        <v>-4.6188833124215796</v>
      </c>
      <c r="S28" s="51">
        <v>24.546053317438101</v>
      </c>
      <c r="T28" s="51">
        <v>24.333578211260999</v>
      </c>
      <c r="U28" s="53">
        <v>0.86561820521348098</v>
      </c>
    </row>
    <row r="29" spans="1:21" ht="12" thickBot="1">
      <c r="A29" s="75"/>
      <c r="B29" s="64" t="s">
        <v>27</v>
      </c>
      <c r="C29" s="65"/>
      <c r="D29" s="51">
        <v>821653.49</v>
      </c>
      <c r="E29" s="51">
        <v>979342.93590000004</v>
      </c>
      <c r="F29" s="52">
        <v>83.898444546895504</v>
      </c>
      <c r="G29" s="51">
        <v>908744.63</v>
      </c>
      <c r="H29" s="52">
        <v>-9.5836758892319498</v>
      </c>
      <c r="I29" s="51">
        <v>84686.877800000002</v>
      </c>
      <c r="J29" s="52">
        <v>10.306884694179301</v>
      </c>
      <c r="K29" s="51">
        <v>106497.79859999999</v>
      </c>
      <c r="L29" s="52">
        <v>11.7192217796104</v>
      </c>
      <c r="M29" s="52">
        <v>-0.20480161173960601</v>
      </c>
      <c r="N29" s="51">
        <v>7630065.1427999996</v>
      </c>
      <c r="O29" s="51">
        <v>220376841.02129999</v>
      </c>
      <c r="P29" s="51">
        <v>112642</v>
      </c>
      <c r="Q29" s="51">
        <v>130681</v>
      </c>
      <c r="R29" s="52">
        <v>-13.8038429457993</v>
      </c>
      <c r="S29" s="51">
        <v>7.2943794499387398</v>
      </c>
      <c r="T29" s="51">
        <v>7.0528427652068801</v>
      </c>
      <c r="U29" s="53">
        <v>3.31127118337522</v>
      </c>
    </row>
    <row r="30" spans="1:21" ht="12" thickBot="1">
      <c r="A30" s="75"/>
      <c r="B30" s="64" t="s">
        <v>28</v>
      </c>
      <c r="C30" s="65"/>
      <c r="D30" s="51">
        <v>902890.00719999999</v>
      </c>
      <c r="E30" s="51">
        <v>1213293.5262</v>
      </c>
      <c r="F30" s="52">
        <v>74.416453043133401</v>
      </c>
      <c r="G30" s="51">
        <v>1055307.564</v>
      </c>
      <c r="H30" s="52">
        <v>-14.442951230471801</v>
      </c>
      <c r="I30" s="51">
        <v>80287.806100000002</v>
      </c>
      <c r="J30" s="52">
        <v>8.8923130680097806</v>
      </c>
      <c r="K30" s="51">
        <v>81603.508199999997</v>
      </c>
      <c r="L30" s="52">
        <v>7.7326753814492699</v>
      </c>
      <c r="M30" s="52">
        <v>-1.6123107070046001E-2</v>
      </c>
      <c r="N30" s="51">
        <v>10136006.366</v>
      </c>
      <c r="O30" s="51">
        <v>391180489.69169998</v>
      </c>
      <c r="P30" s="51">
        <v>60823</v>
      </c>
      <c r="Q30" s="51">
        <v>74244</v>
      </c>
      <c r="R30" s="52">
        <v>-18.0768816335327</v>
      </c>
      <c r="S30" s="51">
        <v>14.844549055456</v>
      </c>
      <c r="T30" s="51">
        <v>13.952275185873599</v>
      </c>
      <c r="U30" s="53">
        <v>6.0107846068550099</v>
      </c>
    </row>
    <row r="31" spans="1:21" ht="12" thickBot="1">
      <c r="A31" s="75"/>
      <c r="B31" s="64" t="s">
        <v>29</v>
      </c>
      <c r="C31" s="65"/>
      <c r="D31" s="51">
        <v>2094412.8129</v>
      </c>
      <c r="E31" s="51">
        <v>4048256.8317999998</v>
      </c>
      <c r="F31" s="52">
        <v>51.736164475729403</v>
      </c>
      <c r="G31" s="51">
        <v>3693802.7872000001</v>
      </c>
      <c r="H31" s="52">
        <v>-43.299278993516097</v>
      </c>
      <c r="I31" s="51">
        <v>-164609.701</v>
      </c>
      <c r="J31" s="52">
        <v>-7.8594678177162001</v>
      </c>
      <c r="K31" s="51">
        <v>-364466.065</v>
      </c>
      <c r="L31" s="52">
        <v>-9.8669605822750199</v>
      </c>
      <c r="M31" s="52">
        <v>-0.54835383371014301</v>
      </c>
      <c r="N31" s="51">
        <v>32064863.6774</v>
      </c>
      <c r="O31" s="51">
        <v>397322270.29979998</v>
      </c>
      <c r="P31" s="51">
        <v>40966</v>
      </c>
      <c r="Q31" s="51">
        <v>55674</v>
      </c>
      <c r="R31" s="52">
        <v>-26.418076660559699</v>
      </c>
      <c r="S31" s="51">
        <v>51.125636208075001</v>
      </c>
      <c r="T31" s="51">
        <v>53.369736573624998</v>
      </c>
      <c r="U31" s="53">
        <v>-4.3893837455964899</v>
      </c>
    </row>
    <row r="32" spans="1:21" ht="12" thickBot="1">
      <c r="A32" s="75"/>
      <c r="B32" s="64" t="s">
        <v>30</v>
      </c>
      <c r="C32" s="65"/>
      <c r="D32" s="51">
        <v>97439.258799999996</v>
      </c>
      <c r="E32" s="51">
        <v>173937.7653</v>
      </c>
      <c r="F32" s="52">
        <v>56.019610595744503</v>
      </c>
      <c r="G32" s="51">
        <v>134887.69760000001</v>
      </c>
      <c r="H32" s="52">
        <v>-27.762679225981501</v>
      </c>
      <c r="I32" s="51">
        <v>21048.124199999998</v>
      </c>
      <c r="J32" s="52">
        <v>21.6012769998616</v>
      </c>
      <c r="K32" s="51">
        <v>35294.459499999997</v>
      </c>
      <c r="L32" s="52">
        <v>26.165810617261201</v>
      </c>
      <c r="M32" s="52">
        <v>-0.40364225722170399</v>
      </c>
      <c r="N32" s="51">
        <v>1065196.5765</v>
      </c>
      <c r="O32" s="51">
        <v>39317180.551700003</v>
      </c>
      <c r="P32" s="51">
        <v>23536</v>
      </c>
      <c r="Q32" s="51">
        <v>27394</v>
      </c>
      <c r="R32" s="52">
        <v>-14.083375921734699</v>
      </c>
      <c r="S32" s="51">
        <v>4.1400092963970101</v>
      </c>
      <c r="T32" s="51">
        <v>4.1704727495071898</v>
      </c>
      <c r="U32" s="53">
        <v>-0.735830548416746</v>
      </c>
    </row>
    <row r="33" spans="1:21" ht="12" thickBot="1">
      <c r="A33" s="75"/>
      <c r="B33" s="64" t="s">
        <v>31</v>
      </c>
      <c r="C33" s="65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1">
        <v>6.3716999999999997</v>
      </c>
      <c r="O33" s="51">
        <v>279.99040000000002</v>
      </c>
      <c r="P33" s="54"/>
      <c r="Q33" s="54"/>
      <c r="R33" s="54"/>
      <c r="S33" s="54"/>
      <c r="T33" s="54"/>
      <c r="U33" s="55"/>
    </row>
    <row r="34" spans="1:21" ht="12" thickBot="1">
      <c r="A34" s="75"/>
      <c r="B34" s="64" t="s">
        <v>70</v>
      </c>
      <c r="C34" s="65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1">
        <v>1</v>
      </c>
      <c r="P34" s="54"/>
      <c r="Q34" s="54"/>
      <c r="R34" s="54"/>
      <c r="S34" s="54"/>
      <c r="T34" s="54"/>
      <c r="U34" s="55"/>
    </row>
    <row r="35" spans="1:21" ht="12" thickBot="1">
      <c r="A35" s="75"/>
      <c r="B35" s="64" t="s">
        <v>32</v>
      </c>
      <c r="C35" s="65"/>
      <c r="D35" s="51">
        <v>267324.54749999999</v>
      </c>
      <c r="E35" s="51">
        <v>401376.6556</v>
      </c>
      <c r="F35" s="52">
        <v>66.601917119566494</v>
      </c>
      <c r="G35" s="51">
        <v>361917.71120000002</v>
      </c>
      <c r="H35" s="52">
        <v>-26.136649512498401</v>
      </c>
      <c r="I35" s="51">
        <v>-13884.853800000001</v>
      </c>
      <c r="J35" s="52">
        <v>-5.1940062855619402</v>
      </c>
      <c r="K35" s="51">
        <v>-5798.6178</v>
      </c>
      <c r="L35" s="52">
        <v>-1.6021923273038201</v>
      </c>
      <c r="M35" s="52">
        <v>1.39451094707432</v>
      </c>
      <c r="N35" s="51">
        <v>3046191.7574999998</v>
      </c>
      <c r="O35" s="51">
        <v>61819497.301299997</v>
      </c>
      <c r="P35" s="51">
        <v>19851</v>
      </c>
      <c r="Q35" s="51">
        <v>23560</v>
      </c>
      <c r="R35" s="52">
        <v>-15.742784380305601</v>
      </c>
      <c r="S35" s="51">
        <v>13.4665531963125</v>
      </c>
      <c r="T35" s="51">
        <v>13.325611235144301</v>
      </c>
      <c r="U35" s="53">
        <v>1.04660754027846</v>
      </c>
    </row>
    <row r="36" spans="1:21" ht="12" customHeight="1" thickBot="1">
      <c r="A36" s="75"/>
      <c r="B36" s="64" t="s">
        <v>69</v>
      </c>
      <c r="C36" s="65"/>
      <c r="D36" s="51">
        <v>72652.17</v>
      </c>
      <c r="E36" s="54"/>
      <c r="F36" s="54"/>
      <c r="G36" s="51">
        <v>28270.07</v>
      </c>
      <c r="H36" s="52">
        <v>156.99324409171999</v>
      </c>
      <c r="I36" s="51">
        <v>2684.97</v>
      </c>
      <c r="J36" s="52">
        <v>3.6956501092809799</v>
      </c>
      <c r="K36" s="51">
        <v>1142.57</v>
      </c>
      <c r="L36" s="52">
        <v>4.0416242336860204</v>
      </c>
      <c r="M36" s="52">
        <v>1.34993917221702</v>
      </c>
      <c r="N36" s="51">
        <v>1357735.57</v>
      </c>
      <c r="O36" s="51">
        <v>29247745.969999999</v>
      </c>
      <c r="P36" s="51">
        <v>49</v>
      </c>
      <c r="Q36" s="51">
        <v>73</v>
      </c>
      <c r="R36" s="52">
        <v>-32.876712328767098</v>
      </c>
      <c r="S36" s="51">
        <v>1482.6973469387799</v>
      </c>
      <c r="T36" s="51">
        <v>2560.8957534246601</v>
      </c>
      <c r="U36" s="53">
        <v>-72.718711523424901</v>
      </c>
    </row>
    <row r="37" spans="1:21" ht="12" thickBot="1">
      <c r="A37" s="75"/>
      <c r="B37" s="64" t="s">
        <v>36</v>
      </c>
      <c r="C37" s="65"/>
      <c r="D37" s="51">
        <v>620865.9</v>
      </c>
      <c r="E37" s="51">
        <v>368199.82659999997</v>
      </c>
      <c r="F37" s="52">
        <v>168.62199684697001</v>
      </c>
      <c r="G37" s="51">
        <v>1436241.5249999999</v>
      </c>
      <c r="H37" s="52">
        <v>-56.7714838212883</v>
      </c>
      <c r="I37" s="51">
        <v>-95249.8</v>
      </c>
      <c r="J37" s="52">
        <v>-15.3414449078295</v>
      </c>
      <c r="K37" s="51">
        <v>-153325.6</v>
      </c>
      <c r="L37" s="52">
        <v>-10.675474655977499</v>
      </c>
      <c r="M37" s="52">
        <v>-0.37877432079183099</v>
      </c>
      <c r="N37" s="51">
        <v>4260929.34</v>
      </c>
      <c r="O37" s="51">
        <v>152326484.08000001</v>
      </c>
      <c r="P37" s="51">
        <v>200</v>
      </c>
      <c r="Q37" s="51">
        <v>169</v>
      </c>
      <c r="R37" s="52">
        <v>18.3431952662722</v>
      </c>
      <c r="S37" s="51">
        <v>3104.3294999999998</v>
      </c>
      <c r="T37" s="51">
        <v>2533.6120118343201</v>
      </c>
      <c r="U37" s="53">
        <v>18.384565432428499</v>
      </c>
    </row>
    <row r="38" spans="1:21" ht="12" thickBot="1">
      <c r="A38" s="75"/>
      <c r="B38" s="64" t="s">
        <v>37</v>
      </c>
      <c r="C38" s="65"/>
      <c r="D38" s="51">
        <v>496840.19</v>
      </c>
      <c r="E38" s="51">
        <v>204567.76130000001</v>
      </c>
      <c r="F38" s="52">
        <v>242.87316185240999</v>
      </c>
      <c r="G38" s="51">
        <v>1243367.56</v>
      </c>
      <c r="H38" s="52">
        <v>-60.040763006556197</v>
      </c>
      <c r="I38" s="51">
        <v>-59537.54</v>
      </c>
      <c r="J38" s="52">
        <v>-11.9832375074166</v>
      </c>
      <c r="K38" s="51">
        <v>-219747.96</v>
      </c>
      <c r="L38" s="52">
        <v>-17.6736121376691</v>
      </c>
      <c r="M38" s="52">
        <v>-0.72906442453436204</v>
      </c>
      <c r="N38" s="51">
        <v>2709134.09</v>
      </c>
      <c r="O38" s="51">
        <v>136221319.09999999</v>
      </c>
      <c r="P38" s="51">
        <v>161</v>
      </c>
      <c r="Q38" s="51">
        <v>71</v>
      </c>
      <c r="R38" s="52">
        <v>126.76056338028199</v>
      </c>
      <c r="S38" s="51">
        <v>3085.9639130434798</v>
      </c>
      <c r="T38" s="51">
        <v>2788.6115492957701</v>
      </c>
      <c r="U38" s="53">
        <v>9.6356396939990692</v>
      </c>
    </row>
    <row r="39" spans="1:21" ht="12" thickBot="1">
      <c r="A39" s="75"/>
      <c r="B39" s="64" t="s">
        <v>38</v>
      </c>
      <c r="C39" s="65"/>
      <c r="D39" s="51">
        <v>397713.7</v>
      </c>
      <c r="E39" s="51">
        <v>191893.43859999999</v>
      </c>
      <c r="F39" s="52">
        <v>207.257581552348</v>
      </c>
      <c r="G39" s="51">
        <v>804149.86499999999</v>
      </c>
      <c r="H39" s="52">
        <v>-50.542340761320602</v>
      </c>
      <c r="I39" s="51">
        <v>-88287.32</v>
      </c>
      <c r="J39" s="52">
        <v>-22.198712289770299</v>
      </c>
      <c r="K39" s="51">
        <v>-166387.45000000001</v>
      </c>
      <c r="L39" s="52">
        <v>-20.691099662125801</v>
      </c>
      <c r="M39" s="52">
        <v>-0.46938714428281703</v>
      </c>
      <c r="N39" s="51">
        <v>2399280.02</v>
      </c>
      <c r="O39" s="51">
        <v>102428699.16</v>
      </c>
      <c r="P39" s="51">
        <v>146</v>
      </c>
      <c r="Q39" s="51">
        <v>89</v>
      </c>
      <c r="R39" s="52">
        <v>64.044943820224702</v>
      </c>
      <c r="S39" s="51">
        <v>2724.0664383561598</v>
      </c>
      <c r="T39" s="51">
        <v>2232.37359550562</v>
      </c>
      <c r="U39" s="53">
        <v>18.0499578103997</v>
      </c>
    </row>
    <row r="40" spans="1:21" ht="12" thickBot="1">
      <c r="A40" s="75"/>
      <c r="B40" s="64" t="s">
        <v>72</v>
      </c>
      <c r="C40" s="65"/>
      <c r="D40" s="51">
        <v>3.68</v>
      </c>
      <c r="E40" s="54"/>
      <c r="F40" s="54"/>
      <c r="G40" s="51">
        <v>4.91</v>
      </c>
      <c r="H40" s="52">
        <v>-25.050916496945</v>
      </c>
      <c r="I40" s="51">
        <v>-274.12</v>
      </c>
      <c r="J40" s="52">
        <v>-7448.9130434782601</v>
      </c>
      <c r="K40" s="51">
        <v>1.97</v>
      </c>
      <c r="L40" s="52">
        <v>40.122199592667997</v>
      </c>
      <c r="M40" s="52">
        <v>-140.14720812182699</v>
      </c>
      <c r="N40" s="51">
        <v>120.99</v>
      </c>
      <c r="O40" s="51">
        <v>4382.59</v>
      </c>
      <c r="P40" s="51">
        <v>8</v>
      </c>
      <c r="Q40" s="54"/>
      <c r="R40" s="54"/>
      <c r="S40" s="51">
        <v>0.46</v>
      </c>
      <c r="T40" s="54"/>
      <c r="U40" s="55"/>
    </row>
    <row r="41" spans="1:21" ht="12" customHeight="1" thickBot="1">
      <c r="A41" s="75"/>
      <c r="B41" s="64" t="s">
        <v>33</v>
      </c>
      <c r="C41" s="65"/>
      <c r="D41" s="51">
        <v>103567.52039999999</v>
      </c>
      <c r="E41" s="51">
        <v>138317.50450000001</v>
      </c>
      <c r="F41" s="52">
        <v>74.876654819925605</v>
      </c>
      <c r="G41" s="51">
        <v>193105.12779999999</v>
      </c>
      <c r="H41" s="52">
        <v>-46.367286265300301</v>
      </c>
      <c r="I41" s="51">
        <v>5176.4771000000001</v>
      </c>
      <c r="J41" s="52">
        <v>4.9981664908142402</v>
      </c>
      <c r="K41" s="51">
        <v>9481.9007999999994</v>
      </c>
      <c r="L41" s="52">
        <v>4.9102273502651101</v>
      </c>
      <c r="M41" s="52">
        <v>-0.45406757472088299</v>
      </c>
      <c r="N41" s="51">
        <v>1032089.3109</v>
      </c>
      <c r="O41" s="51">
        <v>61332728.436800003</v>
      </c>
      <c r="P41" s="51">
        <v>167</v>
      </c>
      <c r="Q41" s="51">
        <v>157</v>
      </c>
      <c r="R41" s="52">
        <v>6.3694267515923597</v>
      </c>
      <c r="S41" s="51">
        <v>620.16479281437103</v>
      </c>
      <c r="T41" s="51">
        <v>616.88170063694304</v>
      </c>
      <c r="U41" s="53">
        <v>0.52939028714118896</v>
      </c>
    </row>
    <row r="42" spans="1:21" ht="12" thickBot="1">
      <c r="A42" s="75"/>
      <c r="B42" s="64" t="s">
        <v>34</v>
      </c>
      <c r="C42" s="65"/>
      <c r="D42" s="51">
        <v>672450.52729999996</v>
      </c>
      <c r="E42" s="51">
        <v>436175.20309999998</v>
      </c>
      <c r="F42" s="52">
        <v>154.16982041178301</v>
      </c>
      <c r="G42" s="51">
        <v>1120849.1211000001</v>
      </c>
      <c r="H42" s="52">
        <v>-40.005258991499403</v>
      </c>
      <c r="I42" s="51">
        <v>33983.257400000002</v>
      </c>
      <c r="J42" s="52">
        <v>5.0536442489603504</v>
      </c>
      <c r="K42" s="51">
        <v>53179.044199999997</v>
      </c>
      <c r="L42" s="52">
        <v>4.7445319087916298</v>
      </c>
      <c r="M42" s="52">
        <v>-0.36096524653220502</v>
      </c>
      <c r="N42" s="51">
        <v>4235964.1133000003</v>
      </c>
      <c r="O42" s="51">
        <v>153507060.24090001</v>
      </c>
      <c r="P42" s="51">
        <v>2167</v>
      </c>
      <c r="Q42" s="51">
        <v>2447</v>
      </c>
      <c r="R42" s="52">
        <v>-11.442582754393101</v>
      </c>
      <c r="S42" s="51">
        <v>310.314041209045</v>
      </c>
      <c r="T42" s="51">
        <v>196.426897139354</v>
      </c>
      <c r="U42" s="53">
        <v>36.700609365262203</v>
      </c>
    </row>
    <row r="43" spans="1:21" ht="12" thickBot="1">
      <c r="A43" s="75"/>
      <c r="B43" s="64" t="s">
        <v>39</v>
      </c>
      <c r="C43" s="65"/>
      <c r="D43" s="51">
        <v>417268.54</v>
      </c>
      <c r="E43" s="51">
        <v>165475.9602</v>
      </c>
      <c r="F43" s="52">
        <v>252.16263407426399</v>
      </c>
      <c r="G43" s="51">
        <v>868076.74</v>
      </c>
      <c r="H43" s="52">
        <v>-51.931837270515999</v>
      </c>
      <c r="I43" s="51">
        <v>-61713.65</v>
      </c>
      <c r="J43" s="52">
        <v>-14.7899120312305</v>
      </c>
      <c r="K43" s="51">
        <v>-148976.79</v>
      </c>
      <c r="L43" s="52">
        <v>-17.161707385455301</v>
      </c>
      <c r="M43" s="52">
        <v>-0.58574990104163205</v>
      </c>
      <c r="N43" s="51">
        <v>2757218.19</v>
      </c>
      <c r="O43" s="51">
        <v>71372350.340000004</v>
      </c>
      <c r="P43" s="51">
        <v>239</v>
      </c>
      <c r="Q43" s="51">
        <v>181</v>
      </c>
      <c r="R43" s="52">
        <v>32.044198895027598</v>
      </c>
      <c r="S43" s="51">
        <v>1745.8934728033501</v>
      </c>
      <c r="T43" s="51">
        <v>1455.81082872928</v>
      </c>
      <c r="U43" s="53">
        <v>16.615139960875499</v>
      </c>
    </row>
    <row r="44" spans="1:21" ht="12" thickBot="1">
      <c r="A44" s="75"/>
      <c r="B44" s="64" t="s">
        <v>40</v>
      </c>
      <c r="C44" s="65"/>
      <c r="D44" s="51">
        <v>128867.57</v>
      </c>
      <c r="E44" s="51">
        <v>34297.134599999998</v>
      </c>
      <c r="F44" s="52">
        <v>375.738590127002</v>
      </c>
      <c r="G44" s="51">
        <v>397679.65</v>
      </c>
      <c r="H44" s="52">
        <v>-67.595130904988494</v>
      </c>
      <c r="I44" s="51">
        <v>17090.740000000002</v>
      </c>
      <c r="J44" s="52">
        <v>13.262250541389101</v>
      </c>
      <c r="K44" s="51">
        <v>28789.48</v>
      </c>
      <c r="L44" s="52">
        <v>7.2393646494106498</v>
      </c>
      <c r="M44" s="52">
        <v>-0.40635468233535299</v>
      </c>
      <c r="N44" s="51">
        <v>1022918.71</v>
      </c>
      <c r="O44" s="51">
        <v>28301815.77</v>
      </c>
      <c r="P44" s="51">
        <v>91</v>
      </c>
      <c r="Q44" s="51">
        <v>90</v>
      </c>
      <c r="R44" s="52">
        <v>1.1111111111111101</v>
      </c>
      <c r="S44" s="51">
        <v>1416.1271428571399</v>
      </c>
      <c r="T44" s="51">
        <v>1192.1127777777799</v>
      </c>
      <c r="U44" s="53">
        <v>15.8188031497934</v>
      </c>
    </row>
    <row r="45" spans="1:21" ht="12" thickBot="1">
      <c r="A45" s="75"/>
      <c r="B45" s="64" t="s">
        <v>75</v>
      </c>
      <c r="C45" s="65"/>
      <c r="D45" s="54"/>
      <c r="E45" s="54"/>
      <c r="F45" s="54"/>
      <c r="G45" s="51">
        <v>598.29060000000004</v>
      </c>
      <c r="H45" s="54"/>
      <c r="I45" s="54"/>
      <c r="J45" s="54"/>
      <c r="K45" s="51">
        <v>598.29039999999998</v>
      </c>
      <c r="L45" s="52">
        <v>99.9999665714287</v>
      </c>
      <c r="M45" s="54"/>
      <c r="N45" s="54"/>
      <c r="O45" s="54"/>
      <c r="P45" s="54"/>
      <c r="Q45" s="54"/>
      <c r="R45" s="54"/>
      <c r="S45" s="54"/>
      <c r="T45" s="54"/>
      <c r="U45" s="55"/>
    </row>
    <row r="46" spans="1:21" ht="12" thickBot="1">
      <c r="A46" s="76"/>
      <c r="B46" s="64" t="s">
        <v>35</v>
      </c>
      <c r="C46" s="65"/>
      <c r="D46" s="56">
        <v>7122.2903999999999</v>
      </c>
      <c r="E46" s="57"/>
      <c r="F46" s="57"/>
      <c r="G46" s="56">
        <v>18055.944200000002</v>
      </c>
      <c r="H46" s="58">
        <v>-60.554317619125101</v>
      </c>
      <c r="I46" s="56">
        <v>428.57150000000001</v>
      </c>
      <c r="J46" s="58">
        <v>6.0173269542617902</v>
      </c>
      <c r="K46" s="56">
        <v>1538.0027</v>
      </c>
      <c r="L46" s="58">
        <v>8.5179854510184008</v>
      </c>
      <c r="M46" s="58">
        <v>-0.72134541766409099</v>
      </c>
      <c r="N46" s="56">
        <v>154575.8187</v>
      </c>
      <c r="O46" s="56">
        <v>8432723.9735000003</v>
      </c>
      <c r="P46" s="56">
        <v>16</v>
      </c>
      <c r="Q46" s="56">
        <v>19</v>
      </c>
      <c r="R46" s="58">
        <v>-15.789473684210501</v>
      </c>
      <c r="S46" s="56">
        <v>445.14314999999999</v>
      </c>
      <c r="T46" s="56">
        <v>1712.1468</v>
      </c>
      <c r="U46" s="59">
        <v>-284.62836056221499</v>
      </c>
    </row>
  </sheetData>
  <mergeCells count="44">
    <mergeCell ref="B46:C46"/>
    <mergeCell ref="B36:C36"/>
    <mergeCell ref="B25:C25"/>
    <mergeCell ref="B26:C26"/>
    <mergeCell ref="B27:C27"/>
    <mergeCell ref="B28:C28"/>
    <mergeCell ref="B31:C31"/>
    <mergeCell ref="B32:C32"/>
    <mergeCell ref="B33:C33"/>
    <mergeCell ref="B34:C34"/>
    <mergeCell ref="B35:C35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29:C29"/>
    <mergeCell ref="B30:C30"/>
    <mergeCell ref="B19:C19"/>
    <mergeCell ref="B20:C20"/>
    <mergeCell ref="B21:C21"/>
    <mergeCell ref="B22:C22"/>
    <mergeCell ref="B23:C23"/>
    <mergeCell ref="B24:C24"/>
    <mergeCell ref="B18:C18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A8:A46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topLeftCell="A13" workbookViewId="0">
      <selection activeCell="B32" sqref="B32:E38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>
      <c r="A1" s="38" t="s">
        <v>74</v>
      </c>
      <c r="B1" s="38" t="s">
        <v>63</v>
      </c>
      <c r="C1" s="38" t="s">
        <v>64</v>
      </c>
      <c r="D1" s="38" t="s">
        <v>65</v>
      </c>
      <c r="E1" s="38" t="s">
        <v>66</v>
      </c>
      <c r="F1" s="38" t="s">
        <v>67</v>
      </c>
      <c r="G1" s="38" t="s">
        <v>66</v>
      </c>
      <c r="H1" s="38" t="s">
        <v>68</v>
      </c>
    </row>
    <row r="2" spans="1:8">
      <c r="A2" s="37">
        <v>1</v>
      </c>
      <c r="B2" s="37">
        <v>12</v>
      </c>
      <c r="C2" s="37">
        <v>76832</v>
      </c>
      <c r="D2" s="37">
        <v>834681.26050683798</v>
      </c>
      <c r="E2" s="37">
        <v>622124.37879829097</v>
      </c>
      <c r="F2" s="37">
        <v>212556.88170854701</v>
      </c>
      <c r="G2" s="37">
        <v>622124.37879829097</v>
      </c>
      <c r="H2" s="37">
        <v>0.25465634819628902</v>
      </c>
    </row>
    <row r="3" spans="1:8">
      <c r="A3" s="37">
        <v>2</v>
      </c>
      <c r="B3" s="37">
        <v>13</v>
      </c>
      <c r="C3" s="37">
        <v>6934</v>
      </c>
      <c r="D3" s="37">
        <v>64497.323860456803</v>
      </c>
      <c r="E3" s="37">
        <v>48584.172925020801</v>
      </c>
      <c r="F3" s="37">
        <v>15913.150935436001</v>
      </c>
      <c r="G3" s="37">
        <v>48584.172925020801</v>
      </c>
      <c r="H3" s="37">
        <v>0.24672575516257</v>
      </c>
    </row>
    <row r="4" spans="1:8">
      <c r="A4" s="37">
        <v>3</v>
      </c>
      <c r="B4" s="37">
        <v>14</v>
      </c>
      <c r="C4" s="37">
        <v>90215</v>
      </c>
      <c r="D4" s="37">
        <v>112148.91657482801</v>
      </c>
      <c r="E4" s="37">
        <v>81654.644880459397</v>
      </c>
      <c r="F4" s="37">
        <v>30494.271694368599</v>
      </c>
      <c r="G4" s="37">
        <v>81654.644880459397</v>
      </c>
      <c r="H4" s="37">
        <v>0.27190874977398599</v>
      </c>
    </row>
    <row r="5" spans="1:8">
      <c r="A5" s="37">
        <v>4</v>
      </c>
      <c r="B5" s="37">
        <v>15</v>
      </c>
      <c r="C5" s="37">
        <v>3769</v>
      </c>
      <c r="D5" s="37">
        <v>70860.856094017101</v>
      </c>
      <c r="E5" s="37">
        <v>53606.561354700898</v>
      </c>
      <c r="F5" s="37">
        <v>17254.294739316199</v>
      </c>
      <c r="G5" s="37">
        <v>53606.561354700898</v>
      </c>
      <c r="H5" s="37">
        <v>0.24349543161634299</v>
      </c>
    </row>
    <row r="6" spans="1:8">
      <c r="A6" s="37">
        <v>5</v>
      </c>
      <c r="B6" s="37">
        <v>16</v>
      </c>
      <c r="C6" s="37">
        <v>6851</v>
      </c>
      <c r="D6" s="37">
        <v>522857.018104274</v>
      </c>
      <c r="E6" s="37">
        <v>388916.31774529902</v>
      </c>
      <c r="F6" s="37">
        <v>133940.70035897399</v>
      </c>
      <c r="G6" s="37">
        <v>388916.31774529902</v>
      </c>
      <c r="H6" s="37">
        <v>0.25617079951341998</v>
      </c>
    </row>
    <row r="7" spans="1:8">
      <c r="A7" s="37">
        <v>6</v>
      </c>
      <c r="B7" s="37">
        <v>17</v>
      </c>
      <c r="C7" s="37">
        <v>32646</v>
      </c>
      <c r="D7" s="37">
        <v>749134.72672906006</v>
      </c>
      <c r="E7" s="37">
        <v>595842.434977778</v>
      </c>
      <c r="F7" s="37">
        <v>153292.291751282</v>
      </c>
      <c r="G7" s="37">
        <v>595842.434977778</v>
      </c>
      <c r="H7" s="37">
        <v>0.20462579864719499</v>
      </c>
    </row>
    <row r="8" spans="1:8">
      <c r="A8" s="37">
        <v>7</v>
      </c>
      <c r="B8" s="37">
        <v>18</v>
      </c>
      <c r="C8" s="37">
        <v>111597</v>
      </c>
      <c r="D8" s="37">
        <v>276414.04121111101</v>
      </c>
      <c r="E8" s="37">
        <v>215296.98467350399</v>
      </c>
      <c r="F8" s="37">
        <v>61117.056537606797</v>
      </c>
      <c r="G8" s="37">
        <v>215296.98467350399</v>
      </c>
      <c r="H8" s="37">
        <v>0.22110691725290699</v>
      </c>
    </row>
    <row r="9" spans="1:8">
      <c r="A9" s="37">
        <v>8</v>
      </c>
      <c r="B9" s="37">
        <v>19</v>
      </c>
      <c r="C9" s="37">
        <v>33017</v>
      </c>
      <c r="D9" s="37">
        <v>214839.997545299</v>
      </c>
      <c r="E9" s="37">
        <v>184747.05514871801</v>
      </c>
      <c r="F9" s="37">
        <v>30092.942396581198</v>
      </c>
      <c r="G9" s="37">
        <v>184747.05514871801</v>
      </c>
      <c r="H9" s="37">
        <v>0.14007141472916901</v>
      </c>
    </row>
    <row r="10" spans="1:8">
      <c r="A10" s="37">
        <v>9</v>
      </c>
      <c r="B10" s="37">
        <v>21</v>
      </c>
      <c r="C10" s="37">
        <v>148048</v>
      </c>
      <c r="D10" s="37">
        <v>532095.39277265</v>
      </c>
      <c r="E10" s="37">
        <v>545702.75616239302</v>
      </c>
      <c r="F10" s="37">
        <v>-13607.363389743599</v>
      </c>
      <c r="G10" s="37">
        <v>545702.75616239302</v>
      </c>
      <c r="H10" s="37">
        <v>-2.55731652154291E-2</v>
      </c>
    </row>
    <row r="11" spans="1:8">
      <c r="A11" s="37">
        <v>10</v>
      </c>
      <c r="B11" s="37">
        <v>22</v>
      </c>
      <c r="C11" s="37">
        <v>31038</v>
      </c>
      <c r="D11" s="37">
        <v>502470.68161794898</v>
      </c>
      <c r="E11" s="37">
        <v>476312.473251282</v>
      </c>
      <c r="F11" s="37">
        <v>26158.208366666699</v>
      </c>
      <c r="G11" s="37">
        <v>476312.473251282</v>
      </c>
      <c r="H11" s="37">
        <v>5.2059173447568302E-2</v>
      </c>
    </row>
    <row r="12" spans="1:8">
      <c r="A12" s="37">
        <v>11</v>
      </c>
      <c r="B12" s="37">
        <v>23</v>
      </c>
      <c r="C12" s="37">
        <v>197869.22099999999</v>
      </c>
      <c r="D12" s="37">
        <v>1782821.2629888901</v>
      </c>
      <c r="E12" s="37">
        <v>1644021.6874641001</v>
      </c>
      <c r="F12" s="37">
        <v>138799.57552478599</v>
      </c>
      <c r="G12" s="37">
        <v>1644021.6874641001</v>
      </c>
      <c r="H12" s="37">
        <v>7.7853892819345002E-2</v>
      </c>
    </row>
    <row r="13" spans="1:8">
      <c r="A13" s="37">
        <v>12</v>
      </c>
      <c r="B13" s="37">
        <v>24</v>
      </c>
      <c r="C13" s="37">
        <v>27325</v>
      </c>
      <c r="D13" s="37">
        <v>528098.86758546997</v>
      </c>
      <c r="E13" s="37">
        <v>509716.22041282099</v>
      </c>
      <c r="F13" s="37">
        <v>18382.647172649598</v>
      </c>
      <c r="G13" s="37">
        <v>509716.22041282099</v>
      </c>
      <c r="H13" s="37">
        <v>3.4809101668210697E-2</v>
      </c>
    </row>
    <row r="14" spans="1:8">
      <c r="A14" s="37">
        <v>13</v>
      </c>
      <c r="B14" s="37">
        <v>25</v>
      </c>
      <c r="C14" s="37">
        <v>94269</v>
      </c>
      <c r="D14" s="37">
        <v>1142622.3481999999</v>
      </c>
      <c r="E14" s="37">
        <v>1099061.2065999999</v>
      </c>
      <c r="F14" s="37">
        <v>43561.141600000003</v>
      </c>
      <c r="G14" s="37">
        <v>1099061.2065999999</v>
      </c>
      <c r="H14" s="37">
        <v>3.8123831262904098E-2</v>
      </c>
    </row>
    <row r="15" spans="1:8">
      <c r="A15" s="37">
        <v>14</v>
      </c>
      <c r="B15" s="37">
        <v>26</v>
      </c>
      <c r="C15" s="37">
        <v>107199</v>
      </c>
      <c r="D15" s="37">
        <v>362375.22977298201</v>
      </c>
      <c r="E15" s="37">
        <v>329532.10977973702</v>
      </c>
      <c r="F15" s="37">
        <v>32843.1199932456</v>
      </c>
      <c r="G15" s="37">
        <v>329532.10977973702</v>
      </c>
      <c r="H15" s="37">
        <v>9.0632905604008496E-2</v>
      </c>
    </row>
    <row r="16" spans="1:8">
      <c r="A16" s="37">
        <v>15</v>
      </c>
      <c r="B16" s="37">
        <v>27</v>
      </c>
      <c r="C16" s="37">
        <v>102444.43700000001</v>
      </c>
      <c r="D16" s="37">
        <v>806398.70609999995</v>
      </c>
      <c r="E16" s="37">
        <v>736432.73820000002</v>
      </c>
      <c r="F16" s="37">
        <v>69965.967900000003</v>
      </c>
      <c r="G16" s="37">
        <v>736432.73820000002</v>
      </c>
      <c r="H16" s="37">
        <v>8.6763492265975503E-2</v>
      </c>
    </row>
    <row r="17" spans="1:8">
      <c r="A17" s="37">
        <v>16</v>
      </c>
      <c r="B17" s="37">
        <v>29</v>
      </c>
      <c r="C17" s="37">
        <v>230501</v>
      </c>
      <c r="D17" s="37">
        <v>3112516.7828640998</v>
      </c>
      <c r="E17" s="37">
        <v>2918946.0147991502</v>
      </c>
      <c r="F17" s="37">
        <v>193570.768064957</v>
      </c>
      <c r="G17" s="37">
        <v>2918946.0147991502</v>
      </c>
      <c r="H17" s="37">
        <v>6.2191076086933E-2</v>
      </c>
    </row>
    <row r="18" spans="1:8">
      <c r="A18" s="37">
        <v>17</v>
      </c>
      <c r="B18" s="37">
        <v>31</v>
      </c>
      <c r="C18" s="37">
        <v>28713.446</v>
      </c>
      <c r="D18" s="37">
        <v>273707.94110440201</v>
      </c>
      <c r="E18" s="37">
        <v>270076.52118585899</v>
      </c>
      <c r="F18" s="37">
        <v>3631.4199185432299</v>
      </c>
      <c r="G18" s="37">
        <v>270076.52118585899</v>
      </c>
      <c r="H18" s="37">
        <v>1.32674993056123E-2</v>
      </c>
    </row>
    <row r="19" spans="1:8">
      <c r="A19" s="37">
        <v>18</v>
      </c>
      <c r="B19" s="37">
        <v>32</v>
      </c>
      <c r="C19" s="37">
        <v>32042.528999999999</v>
      </c>
      <c r="D19" s="37">
        <v>368129.41485899698</v>
      </c>
      <c r="E19" s="37">
        <v>352395.82871452899</v>
      </c>
      <c r="F19" s="37">
        <v>15733.5861444682</v>
      </c>
      <c r="G19" s="37">
        <v>352395.82871452899</v>
      </c>
      <c r="H19" s="37">
        <v>4.27392800178562E-2</v>
      </c>
    </row>
    <row r="20" spans="1:8">
      <c r="A20" s="37">
        <v>19</v>
      </c>
      <c r="B20" s="37">
        <v>33</v>
      </c>
      <c r="C20" s="37">
        <v>29479.968000000001</v>
      </c>
      <c r="D20" s="37">
        <v>459609.60170331999</v>
      </c>
      <c r="E20" s="37">
        <v>371525.56588041899</v>
      </c>
      <c r="F20" s="37">
        <v>88084.035822901002</v>
      </c>
      <c r="G20" s="37">
        <v>371525.56588041899</v>
      </c>
      <c r="H20" s="37">
        <v>0.19164968594315701</v>
      </c>
    </row>
    <row r="21" spans="1:8">
      <c r="A21" s="37">
        <v>20</v>
      </c>
      <c r="B21" s="37">
        <v>34</v>
      </c>
      <c r="C21" s="37">
        <v>38046.707999999999</v>
      </c>
      <c r="D21" s="37">
        <v>247557.658811489</v>
      </c>
      <c r="E21" s="37">
        <v>201758.07055657799</v>
      </c>
      <c r="F21" s="37">
        <v>45799.588254911701</v>
      </c>
      <c r="G21" s="37">
        <v>201758.07055657799</v>
      </c>
      <c r="H21" s="37">
        <v>0.18500574159083999</v>
      </c>
    </row>
    <row r="22" spans="1:8">
      <c r="A22" s="37">
        <v>21</v>
      </c>
      <c r="B22" s="37">
        <v>35</v>
      </c>
      <c r="C22" s="37">
        <v>45102.309000000001</v>
      </c>
      <c r="D22" s="37">
        <v>1194214.5848955801</v>
      </c>
      <c r="E22" s="37">
        <v>1175583.0024486701</v>
      </c>
      <c r="F22" s="37">
        <v>18631.582446902699</v>
      </c>
      <c r="G22" s="37">
        <v>1175583.0024486701</v>
      </c>
      <c r="H22" s="37">
        <v>1.56015365098994E-2</v>
      </c>
    </row>
    <row r="23" spans="1:8">
      <c r="A23" s="37">
        <v>22</v>
      </c>
      <c r="B23" s="37">
        <v>36</v>
      </c>
      <c r="C23" s="37">
        <v>170821.636</v>
      </c>
      <c r="D23" s="37">
        <v>821653.60207964596</v>
      </c>
      <c r="E23" s="37">
        <v>736966.60786339</v>
      </c>
      <c r="F23" s="37">
        <v>84686.994216256397</v>
      </c>
      <c r="G23" s="37">
        <v>736966.60786339</v>
      </c>
      <c r="H23" s="37">
        <v>0.103068974567761</v>
      </c>
    </row>
    <row r="24" spans="1:8">
      <c r="A24" s="37">
        <v>23</v>
      </c>
      <c r="B24" s="37">
        <v>37</v>
      </c>
      <c r="C24" s="37">
        <v>163842.72399999999</v>
      </c>
      <c r="D24" s="37">
        <v>902890.02419999999</v>
      </c>
      <c r="E24" s="37">
        <v>822602.22767246503</v>
      </c>
      <c r="F24" s="37">
        <v>80287.796527534505</v>
      </c>
      <c r="G24" s="37">
        <v>822602.22767246503</v>
      </c>
      <c r="H24" s="37">
        <v>8.8923118403786805E-2</v>
      </c>
    </row>
    <row r="25" spans="1:8">
      <c r="A25" s="37">
        <v>24</v>
      </c>
      <c r="B25" s="37">
        <v>38</v>
      </c>
      <c r="C25" s="37">
        <v>521338.57799999998</v>
      </c>
      <c r="D25" s="37">
        <v>2094412.67371593</v>
      </c>
      <c r="E25" s="37">
        <v>2259022.7109070802</v>
      </c>
      <c r="F25" s="37">
        <v>-164610.03719115001</v>
      </c>
      <c r="G25" s="37">
        <v>2259022.7109070802</v>
      </c>
      <c r="H25" s="37">
        <v>-7.8594843918270194E-2</v>
      </c>
    </row>
    <row r="26" spans="1:8">
      <c r="A26" s="37">
        <v>25</v>
      </c>
      <c r="B26" s="37">
        <v>39</v>
      </c>
      <c r="C26" s="37">
        <v>92539.706999999995</v>
      </c>
      <c r="D26" s="37">
        <v>97439.137842924101</v>
      </c>
      <c r="E26" s="37">
        <v>76391.128978386099</v>
      </c>
      <c r="F26" s="37">
        <v>21048.0088645381</v>
      </c>
      <c r="G26" s="37">
        <v>76391.128978386099</v>
      </c>
      <c r="H26" s="37">
        <v>0.21601185448159799</v>
      </c>
    </row>
    <row r="27" spans="1:8">
      <c r="A27" s="37">
        <v>26</v>
      </c>
      <c r="B27" s="37">
        <v>42</v>
      </c>
      <c r="C27" s="37">
        <v>18597.535</v>
      </c>
      <c r="D27" s="37">
        <v>267324.54790000001</v>
      </c>
      <c r="E27" s="37">
        <v>281209.41239999997</v>
      </c>
      <c r="F27" s="37">
        <v>-13884.8645</v>
      </c>
      <c r="G27" s="37">
        <v>281209.41239999997</v>
      </c>
      <c r="H27" s="37">
        <v>-5.1940102804154002E-2</v>
      </c>
    </row>
    <row r="28" spans="1:8">
      <c r="A28" s="37">
        <v>27</v>
      </c>
      <c r="B28" s="37">
        <v>75</v>
      </c>
      <c r="C28" s="37">
        <v>1269</v>
      </c>
      <c r="D28" s="37">
        <v>103567.521367521</v>
      </c>
      <c r="E28" s="37">
        <v>98391.042735042705</v>
      </c>
      <c r="F28" s="37">
        <v>5176.4786324786301</v>
      </c>
      <c r="G28" s="37">
        <v>98391.042735042705</v>
      </c>
      <c r="H28" s="37">
        <v>4.9981679238120399E-2</v>
      </c>
    </row>
    <row r="29" spans="1:8">
      <c r="A29" s="37">
        <v>28</v>
      </c>
      <c r="B29" s="37">
        <v>76</v>
      </c>
      <c r="C29" s="37">
        <v>2362</v>
      </c>
      <c r="D29" s="37">
        <v>672450.51512991497</v>
      </c>
      <c r="E29" s="37">
        <v>638467.27012478595</v>
      </c>
      <c r="F29" s="37">
        <v>33983.245005128199</v>
      </c>
      <c r="G29" s="37">
        <v>638467.27012478595</v>
      </c>
      <c r="H29" s="37">
        <v>5.0536424971825297E-2</v>
      </c>
    </row>
    <row r="30" spans="1:8">
      <c r="A30" s="37">
        <v>29</v>
      </c>
      <c r="B30" s="37">
        <v>99</v>
      </c>
      <c r="C30" s="37">
        <v>16</v>
      </c>
      <c r="D30" s="37">
        <v>7122.29029574162</v>
      </c>
      <c r="E30" s="37">
        <v>6693.7190681491602</v>
      </c>
      <c r="F30" s="37">
        <v>428.57122759246698</v>
      </c>
      <c r="G30" s="37">
        <v>6693.7190681491602</v>
      </c>
      <c r="H30" s="37">
        <v>6.0173232176271602E-2</v>
      </c>
    </row>
    <row r="31" spans="1:8" ht="14.25">
      <c r="A31" s="30">
        <v>30</v>
      </c>
      <c r="B31" s="31">
        <v>40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</row>
    <row r="32" spans="1:8" ht="14.25">
      <c r="A32" s="30"/>
      <c r="B32" s="33">
        <v>70</v>
      </c>
      <c r="C32" s="34">
        <v>49</v>
      </c>
      <c r="D32" s="34">
        <v>72652.17</v>
      </c>
      <c r="E32" s="34">
        <v>69967.199999999997</v>
      </c>
      <c r="F32" s="30"/>
      <c r="G32" s="30"/>
      <c r="H32" s="30"/>
    </row>
    <row r="33" spans="1:8" ht="14.25">
      <c r="A33" s="30"/>
      <c r="B33" s="33">
        <v>71</v>
      </c>
      <c r="C33" s="34">
        <v>180</v>
      </c>
      <c r="D33" s="34">
        <v>620865.9</v>
      </c>
      <c r="E33" s="34">
        <v>716115.7</v>
      </c>
      <c r="F33" s="30"/>
      <c r="G33" s="30"/>
      <c r="H33" s="30"/>
    </row>
    <row r="34" spans="1:8" ht="14.25">
      <c r="A34" s="30"/>
      <c r="B34" s="33">
        <v>72</v>
      </c>
      <c r="C34" s="34">
        <v>155</v>
      </c>
      <c r="D34" s="34">
        <v>496840.19</v>
      </c>
      <c r="E34" s="34">
        <v>556377.73</v>
      </c>
      <c r="F34" s="30"/>
      <c r="G34" s="30"/>
      <c r="H34" s="30"/>
    </row>
    <row r="35" spans="1:8" ht="14.25">
      <c r="A35" s="30"/>
      <c r="B35" s="33">
        <v>73</v>
      </c>
      <c r="C35" s="34">
        <v>132</v>
      </c>
      <c r="D35" s="34">
        <v>397713.7</v>
      </c>
      <c r="E35" s="34">
        <v>486001.02</v>
      </c>
      <c r="F35" s="30"/>
      <c r="G35" s="30"/>
      <c r="H35" s="30"/>
    </row>
    <row r="36" spans="1:8" ht="14.25">
      <c r="A36" s="30"/>
      <c r="B36" s="33">
        <v>74</v>
      </c>
      <c r="C36" s="34">
        <v>8</v>
      </c>
      <c r="D36" s="34">
        <v>3.68</v>
      </c>
      <c r="E36" s="34">
        <v>277.8</v>
      </c>
      <c r="F36" s="30"/>
      <c r="G36" s="30"/>
      <c r="H36" s="30"/>
    </row>
    <row r="37" spans="1:8" ht="14.25">
      <c r="A37" s="30"/>
      <c r="B37" s="33">
        <v>77</v>
      </c>
      <c r="C37" s="34">
        <v>227</v>
      </c>
      <c r="D37" s="34">
        <v>417268.54</v>
      </c>
      <c r="E37" s="34">
        <v>478982.19</v>
      </c>
      <c r="F37" s="30"/>
      <c r="G37" s="30"/>
      <c r="H37" s="30"/>
    </row>
    <row r="38" spans="1:8" ht="14.25">
      <c r="A38" s="30"/>
      <c r="B38" s="33">
        <v>78</v>
      </c>
      <c r="C38" s="34">
        <v>90</v>
      </c>
      <c r="D38" s="34">
        <v>128867.57</v>
      </c>
      <c r="E38" s="34">
        <v>111776.83</v>
      </c>
      <c r="F38" s="30"/>
      <c r="G38" s="30"/>
      <c r="H38" s="30"/>
    </row>
    <row r="39" spans="1:8" ht="14.25">
      <c r="A39" s="30"/>
      <c r="B39" s="31"/>
      <c r="C39" s="30"/>
      <c r="D39" s="30"/>
      <c r="E39" s="30"/>
      <c r="F39" s="30"/>
      <c r="G39" s="30"/>
      <c r="H39" s="30"/>
    </row>
    <row r="40" spans="1:8" ht="14.25">
      <c r="A40" s="30"/>
      <c r="B40" s="31"/>
      <c r="C40" s="30"/>
      <c r="D40" s="30"/>
      <c r="E40" s="30"/>
      <c r="F40" s="30"/>
      <c r="G40" s="30"/>
      <c r="H40" s="30"/>
    </row>
    <row r="41" spans="1:8" ht="14.25">
      <c r="A41" s="30"/>
      <c r="B41" s="31"/>
      <c r="C41" s="30"/>
      <c r="D41" s="30"/>
      <c r="E41" s="30"/>
      <c r="F41" s="30"/>
      <c r="G41" s="30"/>
      <c r="H41" s="30"/>
    </row>
    <row r="42" spans="1:8" ht="14.25">
      <c r="A42" s="30"/>
      <c r="B42" s="31"/>
      <c r="C42" s="31"/>
      <c r="D42" s="31"/>
      <c r="E42" s="31"/>
      <c r="F42" s="31"/>
      <c r="G42" s="31"/>
      <c r="H42" s="31"/>
    </row>
    <row r="43" spans="1:8" ht="14.25">
      <c r="A43" s="30"/>
      <c r="B43" s="31"/>
      <c r="C43" s="31"/>
      <c r="D43" s="31"/>
      <c r="E43" s="31"/>
      <c r="F43" s="31"/>
      <c r="G43" s="31"/>
      <c r="H43" s="31"/>
    </row>
    <row r="44" spans="1:8" ht="14.25">
      <c r="A44" s="30"/>
      <c r="B44" s="31"/>
      <c r="C44" s="30"/>
      <c r="D44" s="30"/>
      <c r="E44" s="30"/>
      <c r="F44" s="30"/>
      <c r="G44" s="30"/>
      <c r="H44" s="30"/>
    </row>
    <row r="45" spans="1:8" ht="14.25">
      <c r="A45" s="30"/>
      <c r="B45" s="31"/>
      <c r="C45" s="30"/>
      <c r="D45" s="30"/>
      <c r="E45" s="30"/>
      <c r="F45" s="30"/>
      <c r="G45" s="30"/>
      <c r="H45" s="30"/>
    </row>
    <row r="46" spans="1:8" ht="14.25">
      <c r="A46" s="30"/>
      <c r="B46" s="31"/>
      <c r="C46" s="30"/>
      <c r="D46" s="30"/>
      <c r="E46" s="30"/>
      <c r="F46" s="30"/>
      <c r="G46" s="30"/>
      <c r="H46" s="30"/>
    </row>
    <row r="47" spans="1:8" ht="14.25">
      <c r="A47" s="30"/>
      <c r="B47" s="31"/>
      <c r="C47" s="30"/>
      <c r="D47" s="30"/>
      <c r="E47" s="30"/>
      <c r="F47" s="30"/>
      <c r="G47" s="30"/>
      <c r="H47" s="30"/>
    </row>
    <row r="48" spans="1:8" ht="14.25">
      <c r="A48" s="30"/>
      <c r="B48" s="31"/>
      <c r="C48" s="30"/>
      <c r="D48" s="30"/>
      <c r="E48" s="30"/>
      <c r="F48" s="30"/>
      <c r="G48" s="30"/>
      <c r="H48" s="30"/>
    </row>
    <row r="49" spans="1:8" ht="14.25">
      <c r="A49" s="30"/>
      <c r="B49" s="31"/>
      <c r="C49" s="30"/>
      <c r="D49" s="30"/>
      <c r="E49" s="30"/>
      <c r="F49" s="30"/>
      <c r="G49" s="30"/>
      <c r="H49" s="30"/>
    </row>
    <row r="50" spans="1:8" ht="14.25">
      <c r="A50" s="30"/>
      <c r="B50" s="31"/>
      <c r="C50" s="30"/>
      <c r="D50" s="30"/>
      <c r="E50" s="30"/>
      <c r="F50" s="30"/>
      <c r="G50" s="30"/>
      <c r="H50" s="30"/>
    </row>
    <row r="51" spans="1:8" ht="14.25">
      <c r="A51" s="30"/>
      <c r="B51" s="31"/>
      <c r="C51" s="30"/>
      <c r="D51" s="30"/>
      <c r="E51" s="30"/>
      <c r="F51" s="30"/>
      <c r="G51" s="30"/>
      <c r="H51" s="30"/>
    </row>
    <row r="52" spans="1:8" ht="14.25">
      <c r="A52" s="30"/>
      <c r="B52" s="31"/>
      <c r="C52" s="30"/>
      <c r="D52" s="30"/>
      <c r="E52" s="30"/>
      <c r="F52" s="30"/>
      <c r="G52" s="30"/>
      <c r="H52" s="30"/>
    </row>
    <row r="53" spans="1:8" ht="14.25">
      <c r="A53" s="30"/>
      <c r="B53" s="31"/>
      <c r="C53" s="30"/>
      <c r="D53" s="30"/>
      <c r="E53" s="30"/>
      <c r="F53" s="30"/>
      <c r="G53" s="30"/>
      <c r="H53" s="30"/>
    </row>
    <row r="54" spans="1:8" ht="14.25">
      <c r="A54" s="30"/>
      <c r="B54" s="31"/>
      <c r="C54" s="30"/>
      <c r="D54" s="30"/>
      <c r="E54" s="30"/>
      <c r="F54" s="30"/>
      <c r="G54" s="30"/>
      <c r="H54" s="30"/>
    </row>
    <row r="55" spans="1:8" ht="14.25">
      <c r="A55" s="30"/>
      <c r="B55" s="31"/>
      <c r="C55" s="30"/>
      <c r="D55" s="30"/>
      <c r="E55" s="30"/>
      <c r="F55" s="30"/>
      <c r="G55" s="30"/>
      <c r="H55" s="30"/>
    </row>
    <row r="56" spans="1:8" ht="14.25">
      <c r="A56" s="30"/>
      <c r="B56" s="31"/>
      <c r="C56" s="30"/>
      <c r="D56" s="30"/>
      <c r="E56" s="30"/>
      <c r="F56" s="30"/>
      <c r="G56" s="30"/>
      <c r="H56" s="30"/>
    </row>
    <row r="57" spans="1:8" ht="14.25">
      <c r="A57" s="30"/>
      <c r="B57" s="31"/>
      <c r="C57" s="30"/>
      <c r="D57" s="30"/>
      <c r="E57" s="30"/>
      <c r="F57" s="30"/>
      <c r="G57" s="30"/>
      <c r="H57" s="30"/>
    </row>
    <row r="58" spans="1:8" ht="14.25">
      <c r="A58" s="30"/>
      <c r="B58" s="31"/>
      <c r="C58" s="30"/>
      <c r="D58" s="30"/>
      <c r="E58" s="30"/>
      <c r="F58" s="30"/>
      <c r="G58" s="30"/>
      <c r="H58" s="30"/>
    </row>
    <row r="59" spans="1:8" ht="14.25">
      <c r="A59" s="30"/>
      <c r="B59" s="31"/>
      <c r="C59" s="30"/>
      <c r="D59" s="30"/>
      <c r="E59" s="30"/>
      <c r="F59" s="30"/>
      <c r="G59" s="30"/>
      <c r="H59" s="30"/>
    </row>
    <row r="60" spans="1:8" ht="14.25">
      <c r="A60" s="30"/>
      <c r="B60" s="31"/>
      <c r="C60" s="30"/>
      <c r="D60" s="30"/>
      <c r="E60" s="30"/>
      <c r="F60" s="30"/>
      <c r="G60" s="30"/>
      <c r="H60" s="30"/>
    </row>
    <row r="61" spans="1:8" ht="14.25">
      <c r="A61" s="30"/>
      <c r="B61" s="31"/>
      <c r="C61" s="30"/>
      <c r="D61" s="30"/>
      <c r="E61" s="30"/>
      <c r="F61" s="30"/>
      <c r="G61" s="30"/>
      <c r="H61" s="30"/>
    </row>
    <row r="62" spans="1:8" ht="14.25">
      <c r="A62" s="30"/>
      <c r="B62" s="31"/>
      <c r="C62" s="30"/>
      <c r="D62" s="30"/>
      <c r="E62" s="30"/>
      <c r="F62" s="30"/>
      <c r="G62" s="30"/>
      <c r="H62" s="30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2015-11-11T01:04:32Z</dcterms:modified>
</cp:coreProperties>
</file>