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<sst xmlns="http://schemas.openxmlformats.org/spreadsheetml/2006/main" count="118" uniqueCount="76">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</sst>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446" Type="http://schemas.openxmlformats.org/officeDocument/2006/relationships/image" Target="cid:edd0fa3b13" TargetMode="External"/><Relationship Id="rId467" Type="http://schemas.openxmlformats.org/officeDocument/2006/relationships/hyperlink" Target="cid:f70f25d6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478" Type="http://schemas.openxmlformats.org/officeDocument/2006/relationships/image" Target="cid:d507c84813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F32" sqref="F32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65452202.808899999</v>
      </c>
      <c r="F3" s="25">
        <f>RA!I7</f>
        <v>976664.14320000005</v>
      </c>
      <c r="G3" s="16">
        <f>SUM(G4:G40)</f>
        <v>64475425.845699996</v>
      </c>
      <c r="H3" s="27">
        <f>RA!J7</f>
        <v>1.49224348480431</v>
      </c>
      <c r="I3" s="20">
        <f>SUM(I4:I40)</f>
        <v>65452209.28877686</v>
      </c>
      <c r="J3" s="21">
        <f>SUM(J4:J40)</f>
        <v>64475421.437326446</v>
      </c>
      <c r="K3" s="22">
        <f>E3-I3</f>
        <v>-6.4798768609762192</v>
      </c>
      <c r="L3" s="22">
        <f>G3-J3</f>
        <v>4.408373549580574</v>
      </c>
    </row>
    <row r="4" spans="1:13">
      <c r="A4" s="63">
        <f>RA!A8</f>
        <v>42319</v>
      </c>
      <c r="B4" s="12">
        <v>12</v>
      </c>
      <c r="C4" s="60" t="s">
        <v>6</v>
      </c>
      <c r="D4" s="60"/>
      <c r="E4" s="15">
        <f>VLOOKUP(C4,RA!B8:D36,3,0)</f>
        <v>2880810.8457999998</v>
      </c>
      <c r="F4" s="25">
        <f>VLOOKUP(C4,RA!B8:I39,8,0)</f>
        <v>405863.23800000001</v>
      </c>
      <c r="G4" s="16">
        <f t="shared" ref="G4:G40" si="0">E4-F4</f>
        <v>2474947.6077999999</v>
      </c>
      <c r="H4" s="27">
        <f>RA!J8</f>
        <v>14.088507011549099</v>
      </c>
      <c r="I4" s="20">
        <f>VLOOKUP(B4,RMS!B:D,3,FALSE)</f>
        <v>2880812.4231743598</v>
      </c>
      <c r="J4" s="21">
        <f>VLOOKUP(B4,RMS!B:E,4,FALSE)</f>
        <v>2474947.63044615</v>
      </c>
      <c r="K4" s="22">
        <f t="shared" ref="K4:K40" si="1">E4-I4</f>
        <v>-1.5773743600584567</v>
      </c>
      <c r="L4" s="22">
        <f t="shared" ref="L4:L40" si="2">G4-J4</f>
        <v>-2.2646150086075068E-2</v>
      </c>
    </row>
    <row r="5" spans="1:13">
      <c r="A5" s="63"/>
      <c r="B5" s="12">
        <v>13</v>
      </c>
      <c r="C5" s="60" t="s">
        <v>7</v>
      </c>
      <c r="D5" s="60"/>
      <c r="E5" s="15">
        <f>VLOOKUP(C5,RA!B8:D37,3,0)</f>
        <v>127459.429</v>
      </c>
      <c r="F5" s="25">
        <f>VLOOKUP(C5,RA!B9:I40,8,0)</f>
        <v>31339.032899999998</v>
      </c>
      <c r="G5" s="16">
        <f t="shared" si="0"/>
        <v>96120.396100000013</v>
      </c>
      <c r="H5" s="27">
        <f>RA!J9</f>
        <v>24.587457472448001</v>
      </c>
      <c r="I5" s="20">
        <f>VLOOKUP(B5,RMS!B:D,3,FALSE)</f>
        <v>127459.519052167</v>
      </c>
      <c r="J5" s="21">
        <f>VLOOKUP(B5,RMS!B:E,4,FALSE)</f>
        <v>96120.401027547094</v>
      </c>
      <c r="K5" s="22">
        <f t="shared" si="1"/>
        <v>-9.0052166997338645E-2</v>
      </c>
      <c r="L5" s="22">
        <f t="shared" si="2"/>
        <v>-4.927547081024386E-3</v>
      </c>
      <c r="M5" s="32"/>
    </row>
    <row r="6" spans="1:13">
      <c r="A6" s="63"/>
      <c r="B6" s="12">
        <v>14</v>
      </c>
      <c r="C6" s="60" t="s">
        <v>8</v>
      </c>
      <c r="D6" s="60"/>
      <c r="E6" s="15">
        <f>VLOOKUP(C6,RA!B10:D38,3,0)</f>
        <v>296499.06540000002</v>
      </c>
      <c r="F6" s="25">
        <f>VLOOKUP(C6,RA!B10:I41,8,0)</f>
        <v>69051.623999999996</v>
      </c>
      <c r="G6" s="16">
        <f t="shared" si="0"/>
        <v>227447.44140000001</v>
      </c>
      <c r="H6" s="27">
        <f>RA!J10</f>
        <v>23.288985382414001</v>
      </c>
      <c r="I6" s="20">
        <f>VLOOKUP(B6,RMS!B:D,3,FALSE)</f>
        <v>296501.62058441102</v>
      </c>
      <c r="J6" s="21">
        <f>VLOOKUP(B6,RMS!B:E,4,FALSE)</f>
        <v>227447.44189860299</v>
      </c>
      <c r="K6" s="22">
        <f>E6-I6</f>
        <v>-2.5551844110013917</v>
      </c>
      <c r="L6" s="22">
        <f t="shared" si="2"/>
        <v>-4.9860298167914152E-4</v>
      </c>
      <c r="M6" s="32"/>
    </row>
    <row r="7" spans="1:13">
      <c r="A7" s="63"/>
      <c r="B7" s="12">
        <v>15</v>
      </c>
      <c r="C7" s="60" t="s">
        <v>9</v>
      </c>
      <c r="D7" s="60"/>
      <c r="E7" s="15">
        <f>VLOOKUP(C7,RA!B10:D39,3,0)</f>
        <v>196501.6778</v>
      </c>
      <c r="F7" s="25">
        <f>VLOOKUP(C7,RA!B11:I42,8,0)</f>
        <v>23546.183300000001</v>
      </c>
      <c r="G7" s="16">
        <f t="shared" si="0"/>
        <v>172955.4945</v>
      </c>
      <c r="H7" s="27">
        <f>RA!J11</f>
        <v>11.9826881702076</v>
      </c>
      <c r="I7" s="20">
        <f>VLOOKUP(B7,RMS!B:D,3,FALSE)</f>
        <v>196501.761794872</v>
      </c>
      <c r="J7" s="21">
        <f>VLOOKUP(B7,RMS!B:E,4,FALSE)</f>
        <v>172955.49426581201</v>
      </c>
      <c r="K7" s="22">
        <f t="shared" si="1"/>
        <v>-8.3994871994946152E-2</v>
      </c>
      <c r="L7" s="22">
        <f t="shared" si="2"/>
        <v>2.3418798809871078E-4</v>
      </c>
      <c r="M7" s="32"/>
    </row>
    <row r="8" spans="1:13">
      <c r="A8" s="63"/>
      <c r="B8" s="12">
        <v>16</v>
      </c>
      <c r="C8" s="60" t="s">
        <v>10</v>
      </c>
      <c r="D8" s="60"/>
      <c r="E8" s="15">
        <f>VLOOKUP(C8,RA!B12:D39,3,0)</f>
        <v>2623406.7381000002</v>
      </c>
      <c r="F8" s="25">
        <f>VLOOKUP(C8,RA!B12:I43,8,0)</f>
        <v>680885.7831</v>
      </c>
      <c r="G8" s="16">
        <f t="shared" si="0"/>
        <v>1942520.9550000001</v>
      </c>
      <c r="H8" s="27">
        <f>RA!J12</f>
        <v>25.954259139897299</v>
      </c>
      <c r="I8" s="20">
        <f>VLOOKUP(B8,RMS!B:D,3,FALSE)</f>
        <v>2623406.70714274</v>
      </c>
      <c r="J8" s="21">
        <f>VLOOKUP(B8,RMS!B:E,4,FALSE)</f>
        <v>1942520.94846667</v>
      </c>
      <c r="K8" s="22">
        <f t="shared" si="1"/>
        <v>3.095726016908884E-2</v>
      </c>
      <c r="L8" s="22">
        <f t="shared" si="2"/>
        <v>6.5333300735801458E-3</v>
      </c>
      <c r="M8" s="32"/>
    </row>
    <row r="9" spans="1:13">
      <c r="A9" s="63"/>
      <c r="B9" s="12">
        <v>17</v>
      </c>
      <c r="C9" s="60" t="s">
        <v>11</v>
      </c>
      <c r="D9" s="60"/>
      <c r="E9" s="15">
        <f>VLOOKUP(C9,RA!B12:D40,3,0)</f>
        <v>3578422.7758999998</v>
      </c>
      <c r="F9" s="25">
        <f>VLOOKUP(C9,RA!B13:I44,8,0)</f>
        <v>531417.02110000001</v>
      </c>
      <c r="G9" s="16">
        <f t="shared" si="0"/>
        <v>3047005.7547999998</v>
      </c>
      <c r="H9" s="27">
        <f>RA!J13</f>
        <v>14.8505935262595</v>
      </c>
      <c r="I9" s="20">
        <f>VLOOKUP(B9,RMS!B:D,3,FALSE)</f>
        <v>3578423.4611333301</v>
      </c>
      <c r="J9" s="21">
        <f>VLOOKUP(B9,RMS!B:E,4,FALSE)</f>
        <v>3047005.74123932</v>
      </c>
      <c r="K9" s="22">
        <f t="shared" si="1"/>
        <v>-0.68523333035409451</v>
      </c>
      <c r="L9" s="22">
        <f t="shared" si="2"/>
        <v>1.3560679741203785E-2</v>
      </c>
      <c r="M9" s="32"/>
    </row>
    <row r="10" spans="1:13">
      <c r="A10" s="63"/>
      <c r="B10" s="12">
        <v>18</v>
      </c>
      <c r="C10" s="60" t="s">
        <v>12</v>
      </c>
      <c r="D10" s="60"/>
      <c r="E10" s="15">
        <f>VLOOKUP(C10,RA!B14:D41,3,0)</f>
        <v>666772.91079999995</v>
      </c>
      <c r="F10" s="25">
        <f>VLOOKUP(C10,RA!B14:I45,8,0)</f>
        <v>148193.4492</v>
      </c>
      <c r="G10" s="16">
        <f t="shared" si="0"/>
        <v>518579.46159999992</v>
      </c>
      <c r="H10" s="27">
        <f>RA!J14</f>
        <v>22.225475390443801</v>
      </c>
      <c r="I10" s="20">
        <f>VLOOKUP(B10,RMS!B:D,3,FALSE)</f>
        <v>666772.83163760696</v>
      </c>
      <c r="J10" s="21">
        <f>VLOOKUP(B10,RMS!B:E,4,FALSE)</f>
        <v>518579.46861794899</v>
      </c>
      <c r="K10" s="22">
        <f t="shared" si="1"/>
        <v>7.9162392998114228E-2</v>
      </c>
      <c r="L10" s="22">
        <f t="shared" si="2"/>
        <v>-7.0179490721784532E-3</v>
      </c>
      <c r="M10" s="32"/>
    </row>
    <row r="11" spans="1:13">
      <c r="A11" s="63"/>
      <c r="B11" s="12">
        <v>19</v>
      </c>
      <c r="C11" s="60" t="s">
        <v>13</v>
      </c>
      <c r="D11" s="60"/>
      <c r="E11" s="15">
        <f>VLOOKUP(C11,RA!B14:D42,3,0)</f>
        <v>633903.08100000001</v>
      </c>
      <c r="F11" s="25">
        <f>VLOOKUP(C11,RA!B15:I46,8,0)</f>
        <v>100985.4185</v>
      </c>
      <c r="G11" s="16">
        <f t="shared" si="0"/>
        <v>532917.66249999998</v>
      </c>
      <c r="H11" s="27">
        <f>RA!J15</f>
        <v>15.930734764799199</v>
      </c>
      <c r="I11" s="20">
        <f>VLOOKUP(B11,RMS!B:D,3,FALSE)</f>
        <v>633903.42501538503</v>
      </c>
      <c r="J11" s="21">
        <f>VLOOKUP(B11,RMS!B:E,4,FALSE)</f>
        <v>532917.66149572597</v>
      </c>
      <c r="K11" s="22">
        <f t="shared" si="1"/>
        <v>-0.34401538502424955</v>
      </c>
      <c r="L11" s="22">
        <f t="shared" si="2"/>
        <v>1.0042740032076836E-3</v>
      </c>
      <c r="M11" s="32"/>
    </row>
    <row r="12" spans="1:13">
      <c r="A12" s="63"/>
      <c r="B12" s="12">
        <v>21</v>
      </c>
      <c r="C12" s="60" t="s">
        <v>14</v>
      </c>
      <c r="D12" s="60"/>
      <c r="E12" s="15">
        <f>VLOOKUP(C12,RA!B16:D43,3,0)</f>
        <v>931303.20200000005</v>
      </c>
      <c r="F12" s="25">
        <f>VLOOKUP(C12,RA!B16:I47,8,0)</f>
        <v>-12506.423699999999</v>
      </c>
      <c r="G12" s="16">
        <f t="shared" si="0"/>
        <v>943809.62570000009</v>
      </c>
      <c r="H12" s="27">
        <f>RA!J16</f>
        <v>-1.34289495334517</v>
      </c>
      <c r="I12" s="20">
        <f>VLOOKUP(B12,RMS!B:D,3,FALSE)</f>
        <v>931302.90245128202</v>
      </c>
      <c r="J12" s="21">
        <f>VLOOKUP(B12,RMS!B:E,4,FALSE)</f>
        <v>943809.62622051302</v>
      </c>
      <c r="K12" s="22">
        <f t="shared" si="1"/>
        <v>0.29954871803056449</v>
      </c>
      <c r="L12" s="22">
        <f t="shared" si="2"/>
        <v>-5.2051292732357979E-4</v>
      </c>
      <c r="M12" s="32"/>
    </row>
    <row r="13" spans="1:13">
      <c r="A13" s="63"/>
      <c r="B13" s="12">
        <v>22</v>
      </c>
      <c r="C13" s="60" t="s">
        <v>15</v>
      </c>
      <c r="D13" s="60"/>
      <c r="E13" s="15">
        <f>VLOOKUP(C13,RA!B16:D44,3,0)</f>
        <v>5402162.8898999998</v>
      </c>
      <c r="F13" s="25">
        <f>VLOOKUP(C13,RA!B17:I48,8,0)</f>
        <v>-259368.2029</v>
      </c>
      <c r="G13" s="16">
        <f t="shared" si="0"/>
        <v>5661531.0927999998</v>
      </c>
      <c r="H13" s="27">
        <f>RA!J17</f>
        <v>-4.8011918223517496</v>
      </c>
      <c r="I13" s="20">
        <f>VLOOKUP(B13,RMS!B:D,3,FALSE)</f>
        <v>5402162.8348829104</v>
      </c>
      <c r="J13" s="21">
        <f>VLOOKUP(B13,RMS!B:E,4,FALSE)</f>
        <v>5661531.0940025598</v>
      </c>
      <c r="K13" s="22">
        <f t="shared" si="1"/>
        <v>5.501708947122097E-2</v>
      </c>
      <c r="L13" s="22">
        <f t="shared" si="2"/>
        <v>-1.2025600299239159E-3</v>
      </c>
      <c r="M13" s="32"/>
    </row>
    <row r="14" spans="1:13">
      <c r="A14" s="63"/>
      <c r="B14" s="12">
        <v>23</v>
      </c>
      <c r="C14" s="60" t="s">
        <v>16</v>
      </c>
      <c r="D14" s="60"/>
      <c r="E14" s="15">
        <f>VLOOKUP(C14,RA!B18:D45,3,0)</f>
        <v>5431414.1935000001</v>
      </c>
      <c r="F14" s="25">
        <f>VLOOKUP(C14,RA!B18:I49,8,0)</f>
        <v>382939.54070000001</v>
      </c>
      <c r="G14" s="16">
        <f t="shared" si="0"/>
        <v>5048474.6528000003</v>
      </c>
      <c r="H14" s="27">
        <f>RA!J18</f>
        <v>7.0504573405261501</v>
      </c>
      <c r="I14" s="20">
        <f>VLOOKUP(B14,RMS!B:D,3,FALSE)</f>
        <v>5431414.9839957301</v>
      </c>
      <c r="J14" s="21">
        <f>VLOOKUP(B14,RMS!B:E,4,FALSE)</f>
        <v>5048474.66553248</v>
      </c>
      <c r="K14" s="22">
        <f t="shared" si="1"/>
        <v>-0.79049573000520468</v>
      </c>
      <c r="L14" s="22">
        <f t="shared" si="2"/>
        <v>-1.2732479721307755E-2</v>
      </c>
      <c r="M14" s="32"/>
    </row>
    <row r="15" spans="1:13">
      <c r="A15" s="63"/>
      <c r="B15" s="12">
        <v>24</v>
      </c>
      <c r="C15" s="60" t="s">
        <v>17</v>
      </c>
      <c r="D15" s="60"/>
      <c r="E15" s="15">
        <f>VLOOKUP(C15,RA!B18:D46,3,0)</f>
        <v>1019380.4986</v>
      </c>
      <c r="F15" s="25">
        <f>VLOOKUP(C15,RA!B19:I50,8,0)</f>
        <v>11500.0713</v>
      </c>
      <c r="G15" s="16">
        <f t="shared" si="0"/>
        <v>1007880.4273000001</v>
      </c>
      <c r="H15" s="27">
        <f>RA!J19</f>
        <v>1.12814315319883</v>
      </c>
      <c r="I15" s="20">
        <f>VLOOKUP(B15,RMS!B:D,3,FALSE)</f>
        <v>1019380.68955726</v>
      </c>
      <c r="J15" s="21">
        <f>VLOOKUP(B15,RMS!B:E,4,FALSE)</f>
        <v>1007880.42959402</v>
      </c>
      <c r="K15" s="22">
        <f t="shared" si="1"/>
        <v>-0.19095725996885449</v>
      </c>
      <c r="L15" s="22">
        <f t="shared" si="2"/>
        <v>-2.2940199123695493E-3</v>
      </c>
      <c r="M15" s="32"/>
    </row>
    <row r="16" spans="1:13">
      <c r="A16" s="63"/>
      <c r="B16" s="12">
        <v>25</v>
      </c>
      <c r="C16" s="60" t="s">
        <v>18</v>
      </c>
      <c r="D16" s="60"/>
      <c r="E16" s="15">
        <f>VLOOKUP(C16,RA!B20:D47,3,0)</f>
        <v>2344931.5759000001</v>
      </c>
      <c r="F16" s="25">
        <f>VLOOKUP(C16,RA!B20:I51,8,0)</f>
        <v>48798.563900000001</v>
      </c>
      <c r="G16" s="16">
        <f t="shared" si="0"/>
        <v>2296133.0120000001</v>
      </c>
      <c r="H16" s="27">
        <f>RA!J20</f>
        <v>2.0810229348065601</v>
      </c>
      <c r="I16" s="20">
        <f>VLOOKUP(B16,RMS!B:D,3,FALSE)</f>
        <v>2344930.5545000001</v>
      </c>
      <c r="J16" s="21">
        <f>VLOOKUP(B16,RMS!B:E,4,FALSE)</f>
        <v>2296133.0120000001</v>
      </c>
      <c r="K16" s="22">
        <f t="shared" si="1"/>
        <v>1.0213999999687076</v>
      </c>
      <c r="L16" s="22">
        <f t="shared" si="2"/>
        <v>0</v>
      </c>
      <c r="M16" s="32"/>
    </row>
    <row r="17" spans="1:13">
      <c r="A17" s="63"/>
      <c r="B17" s="12">
        <v>26</v>
      </c>
      <c r="C17" s="60" t="s">
        <v>19</v>
      </c>
      <c r="D17" s="60"/>
      <c r="E17" s="15">
        <f>VLOOKUP(C17,RA!B20:D48,3,0)</f>
        <v>678277.36829999997</v>
      </c>
      <c r="F17" s="25">
        <f>VLOOKUP(C17,RA!B21:I52,8,0)</f>
        <v>61054.9107</v>
      </c>
      <c r="G17" s="16">
        <f t="shared" si="0"/>
        <v>617222.45759999997</v>
      </c>
      <c r="H17" s="27">
        <f>RA!J21</f>
        <v>9.0014665907289402</v>
      </c>
      <c r="I17" s="20">
        <f>VLOOKUP(B17,RMS!B:D,3,FALSE)</f>
        <v>678275.80643362796</v>
      </c>
      <c r="J17" s="21">
        <f>VLOOKUP(B17,RMS!B:E,4,FALSE)</f>
        <v>617222.45757522096</v>
      </c>
      <c r="K17" s="22">
        <f t="shared" si="1"/>
        <v>1.561866372008808</v>
      </c>
      <c r="L17" s="22">
        <f t="shared" si="2"/>
        <v>2.4779001250863075E-5</v>
      </c>
      <c r="M17" s="32"/>
    </row>
    <row r="18" spans="1:13">
      <c r="A18" s="63"/>
      <c r="B18" s="12">
        <v>27</v>
      </c>
      <c r="C18" s="60" t="s">
        <v>20</v>
      </c>
      <c r="D18" s="60"/>
      <c r="E18" s="15">
        <f>VLOOKUP(C18,RA!B22:D49,3,0)</f>
        <v>1662494.9036999999</v>
      </c>
      <c r="F18" s="25">
        <f>VLOOKUP(C18,RA!B22:I53,8,0)</f>
        <v>6400.3028000000004</v>
      </c>
      <c r="G18" s="16">
        <f t="shared" si="0"/>
        <v>1656094.6009</v>
      </c>
      <c r="H18" s="27">
        <f>RA!J22</f>
        <v>0.38498179968886997</v>
      </c>
      <c r="I18" s="20">
        <f>VLOOKUP(B18,RMS!B:D,3,FALSE)</f>
        <v>1662496.5789000001</v>
      </c>
      <c r="J18" s="21">
        <f>VLOOKUP(B18,RMS!B:E,4,FALSE)</f>
        <v>1656094.6017</v>
      </c>
      <c r="K18" s="22">
        <f t="shared" si="1"/>
        <v>-1.6752000001724809</v>
      </c>
      <c r="L18" s="22">
        <f t="shared" si="2"/>
        <v>-8.0000003799796104E-4</v>
      </c>
      <c r="M18" s="32"/>
    </row>
    <row r="19" spans="1:13">
      <c r="A19" s="63"/>
      <c r="B19" s="12">
        <v>29</v>
      </c>
      <c r="C19" s="60" t="s">
        <v>21</v>
      </c>
      <c r="D19" s="60"/>
      <c r="E19" s="15">
        <f>VLOOKUP(C19,RA!B22:D50,3,0)</f>
        <v>8882901.2442000005</v>
      </c>
      <c r="F19" s="25">
        <f>VLOOKUP(C19,RA!B23:I54,8,0)</f>
        <v>389537.98930000002</v>
      </c>
      <c r="G19" s="16">
        <f t="shared" si="0"/>
        <v>8493363.254900001</v>
      </c>
      <c r="H19" s="27">
        <f>RA!J23</f>
        <v>4.3852563322635696</v>
      </c>
      <c r="I19" s="20">
        <f>VLOOKUP(B19,RMS!B:D,3,FALSE)</f>
        <v>8882902.9770863205</v>
      </c>
      <c r="J19" s="21">
        <f>VLOOKUP(B19,RMS!B:E,4,FALSE)</f>
        <v>8493363.2935735006</v>
      </c>
      <c r="K19" s="22">
        <f t="shared" si="1"/>
        <v>-1.7328863199800253</v>
      </c>
      <c r="L19" s="22">
        <f t="shared" si="2"/>
        <v>-3.8673499599099159E-2</v>
      </c>
      <c r="M19" s="32"/>
    </row>
    <row r="20" spans="1:13">
      <c r="A20" s="63"/>
      <c r="B20" s="12">
        <v>31</v>
      </c>
      <c r="C20" s="60" t="s">
        <v>22</v>
      </c>
      <c r="D20" s="60"/>
      <c r="E20" s="15">
        <f>VLOOKUP(C20,RA!B24:D51,3,0)</f>
        <v>443151.00209999998</v>
      </c>
      <c r="F20" s="25">
        <f>VLOOKUP(C20,RA!B24:I55,8,0)</f>
        <v>68716.688500000004</v>
      </c>
      <c r="G20" s="16">
        <f t="shared" si="0"/>
        <v>374434.31359999999</v>
      </c>
      <c r="H20" s="27">
        <f>RA!J24</f>
        <v>15.506382288286799</v>
      </c>
      <c r="I20" s="20">
        <f>VLOOKUP(B20,RMS!B:D,3,FALSE)</f>
        <v>443151.21342305403</v>
      </c>
      <c r="J20" s="21">
        <f>VLOOKUP(B20,RMS!B:E,4,FALSE)</f>
        <v>374434.320612646</v>
      </c>
      <c r="K20" s="22">
        <f t="shared" si="1"/>
        <v>-0.21132305404171348</v>
      </c>
      <c r="L20" s="22">
        <f t="shared" si="2"/>
        <v>-7.0126460050232708E-3</v>
      </c>
      <c r="M20" s="32"/>
    </row>
    <row r="21" spans="1:13">
      <c r="A21" s="63"/>
      <c r="B21" s="12">
        <v>32</v>
      </c>
      <c r="C21" s="60" t="s">
        <v>23</v>
      </c>
      <c r="D21" s="60"/>
      <c r="E21" s="15">
        <f>VLOOKUP(C21,RA!B24:D52,3,0)</f>
        <v>605523.69050000003</v>
      </c>
      <c r="F21" s="25">
        <f>VLOOKUP(C21,RA!B25:I56,8,0)</f>
        <v>13648.811100000001</v>
      </c>
      <c r="G21" s="16">
        <f t="shared" si="0"/>
        <v>591874.87939999998</v>
      </c>
      <c r="H21" s="27">
        <f>RA!J25</f>
        <v>2.2540507190940402</v>
      </c>
      <c r="I21" s="20">
        <f>VLOOKUP(B21,RMS!B:D,3,FALSE)</f>
        <v>605523.66790800996</v>
      </c>
      <c r="J21" s="21">
        <f>VLOOKUP(B21,RMS!B:E,4,FALSE)</f>
        <v>591874.91153488704</v>
      </c>
      <c r="K21" s="22">
        <f t="shared" si="1"/>
        <v>2.2591990069486201E-2</v>
      </c>
      <c r="L21" s="22">
        <f t="shared" si="2"/>
        <v>-3.2134887063875794E-2</v>
      </c>
      <c r="M21" s="32"/>
    </row>
    <row r="22" spans="1:13">
      <c r="A22" s="63"/>
      <c r="B22" s="12">
        <v>33</v>
      </c>
      <c r="C22" s="60" t="s">
        <v>24</v>
      </c>
      <c r="D22" s="60"/>
      <c r="E22" s="15">
        <f>VLOOKUP(C22,RA!B26:D53,3,0)</f>
        <v>847635.98880000005</v>
      </c>
      <c r="F22" s="25">
        <f>VLOOKUP(C22,RA!B26:I57,8,0)</f>
        <v>143497.1764</v>
      </c>
      <c r="G22" s="16">
        <f t="shared" si="0"/>
        <v>704138.81240000005</v>
      </c>
      <c r="H22" s="27">
        <f>RA!J26</f>
        <v>16.929103801166999</v>
      </c>
      <c r="I22" s="20">
        <f>VLOOKUP(B22,RMS!B:D,3,FALSE)</f>
        <v>847635.95325833105</v>
      </c>
      <c r="J22" s="21">
        <f>VLOOKUP(B22,RMS!B:E,4,FALSE)</f>
        <v>704138.734307267</v>
      </c>
      <c r="K22" s="22">
        <f t="shared" si="1"/>
        <v>3.5541668999940157E-2</v>
      </c>
      <c r="L22" s="22">
        <f t="shared" si="2"/>
        <v>7.8092733048833907E-2</v>
      </c>
      <c r="M22" s="32"/>
    </row>
    <row r="23" spans="1:13">
      <c r="A23" s="63"/>
      <c r="B23" s="12">
        <v>34</v>
      </c>
      <c r="C23" s="60" t="s">
        <v>25</v>
      </c>
      <c r="D23" s="60"/>
      <c r="E23" s="15">
        <f>VLOOKUP(C23,RA!B26:D54,3,0)</f>
        <v>477627.65590000001</v>
      </c>
      <c r="F23" s="25">
        <f>VLOOKUP(C23,RA!B27:I58,8,0)</f>
        <v>61447.811399999999</v>
      </c>
      <c r="G23" s="16">
        <f t="shared" si="0"/>
        <v>416179.84450000001</v>
      </c>
      <c r="H23" s="27">
        <f>RA!J27</f>
        <v>12.8652121879779</v>
      </c>
      <c r="I23" s="20">
        <f>VLOOKUP(B23,RMS!B:D,3,FALSE)</f>
        <v>477627.43081941601</v>
      </c>
      <c r="J23" s="21">
        <f>VLOOKUP(B23,RMS!B:E,4,FALSE)</f>
        <v>416179.92807308701</v>
      </c>
      <c r="K23" s="22">
        <f t="shared" si="1"/>
        <v>0.22508058400126174</v>
      </c>
      <c r="L23" s="22">
        <f t="shared" si="2"/>
        <v>-8.3573087002150714E-2</v>
      </c>
      <c r="M23" s="32"/>
    </row>
    <row r="24" spans="1:13">
      <c r="A24" s="63"/>
      <c r="B24" s="12">
        <v>35</v>
      </c>
      <c r="C24" s="60" t="s">
        <v>26</v>
      </c>
      <c r="D24" s="60"/>
      <c r="E24" s="15">
        <f>VLOOKUP(C24,RA!B28:D55,3,0)</f>
        <v>1884345.0390000001</v>
      </c>
      <c r="F24" s="25">
        <f>VLOOKUP(C24,RA!B28:I59,8,0)</f>
        <v>-15105.4956</v>
      </c>
      <c r="G24" s="16">
        <f t="shared" si="0"/>
        <v>1899450.5346000001</v>
      </c>
      <c r="H24" s="27">
        <f>RA!J28</f>
        <v>-0.80163108599348198</v>
      </c>
      <c r="I24" s="20">
        <f>VLOOKUP(B24,RMS!B:D,3,FALSE)</f>
        <v>1884345.0391212399</v>
      </c>
      <c r="J24" s="21">
        <f>VLOOKUP(B24,RMS!B:E,4,FALSE)</f>
        <v>1899450.5425646</v>
      </c>
      <c r="K24" s="22">
        <f t="shared" si="1"/>
        <v>-1.2123980559408665E-4</v>
      </c>
      <c r="L24" s="22">
        <f t="shared" si="2"/>
        <v>-7.9645998775959015E-3</v>
      </c>
      <c r="M24" s="32"/>
    </row>
    <row r="25" spans="1:13">
      <c r="A25" s="63"/>
      <c r="B25" s="12">
        <v>36</v>
      </c>
      <c r="C25" s="60" t="s">
        <v>27</v>
      </c>
      <c r="D25" s="60"/>
      <c r="E25" s="15">
        <f>VLOOKUP(C25,RA!B28:D56,3,0)</f>
        <v>1152906.2475000001</v>
      </c>
      <c r="F25" s="25">
        <f>VLOOKUP(C25,RA!B29:I60,8,0)</f>
        <v>118232.9745</v>
      </c>
      <c r="G25" s="16">
        <f t="shared" si="0"/>
        <v>1034673.273</v>
      </c>
      <c r="H25" s="27">
        <f>RA!J29</f>
        <v>10.2552115366172</v>
      </c>
      <c r="I25" s="20">
        <f>VLOOKUP(B25,RMS!B:D,3,FALSE)</f>
        <v>1152906.4614734501</v>
      </c>
      <c r="J25" s="21">
        <f>VLOOKUP(B25,RMS!B:E,4,FALSE)</f>
        <v>1034673.2993967599</v>
      </c>
      <c r="K25" s="22">
        <f t="shared" si="1"/>
        <v>-0.21397345000877976</v>
      </c>
      <c r="L25" s="22">
        <f t="shared" si="2"/>
        <v>-2.6396759902127087E-2</v>
      </c>
      <c r="M25" s="32"/>
    </row>
    <row r="26" spans="1:13">
      <c r="A26" s="63"/>
      <c r="B26" s="12">
        <v>37</v>
      </c>
      <c r="C26" s="60" t="s">
        <v>73</v>
      </c>
      <c r="D26" s="60"/>
      <c r="E26" s="15">
        <f>VLOOKUP(C26,RA!B30:D57,3,0)</f>
        <v>1791035.3862999999</v>
      </c>
      <c r="F26" s="25">
        <f>VLOOKUP(C26,RA!B30:I61,8,0)</f>
        <v>138809.03810000001</v>
      </c>
      <c r="G26" s="16">
        <f t="shared" si="0"/>
        <v>1652226.3481999999</v>
      </c>
      <c r="H26" s="27">
        <f>RA!J30</f>
        <v>7.7502119255587596</v>
      </c>
      <c r="I26" s="20">
        <f>VLOOKUP(B26,RMS!B:D,3,FALSE)</f>
        <v>1791035.3598477901</v>
      </c>
      <c r="J26" s="21">
        <f>VLOOKUP(B26,RMS!B:E,4,FALSE)</f>
        <v>1652226.3816978999</v>
      </c>
      <c r="K26" s="22">
        <f t="shared" si="1"/>
        <v>2.6452209800481796E-2</v>
      </c>
      <c r="L26" s="22">
        <f t="shared" si="2"/>
        <v>-3.3497900003567338E-2</v>
      </c>
      <c r="M26" s="32"/>
    </row>
    <row r="27" spans="1:13">
      <c r="A27" s="63"/>
      <c r="B27" s="12">
        <v>38</v>
      </c>
      <c r="C27" s="60" t="s">
        <v>29</v>
      </c>
      <c r="D27" s="60"/>
      <c r="E27" s="15">
        <f>VLOOKUP(C27,RA!B30:D58,3,0)</f>
        <v>3811572.5320000001</v>
      </c>
      <c r="F27" s="25">
        <f>VLOOKUP(C27,RA!B31:I62,8,0)</f>
        <v>-313782.79200000002</v>
      </c>
      <c r="G27" s="16">
        <f t="shared" si="0"/>
        <v>4125355.324</v>
      </c>
      <c r="H27" s="27">
        <f>RA!J31</f>
        <v>-8.2323710060779707</v>
      </c>
      <c r="I27" s="20">
        <f>VLOOKUP(B27,RMS!B:D,3,FALSE)</f>
        <v>3811572.37524779</v>
      </c>
      <c r="J27" s="21">
        <f>VLOOKUP(B27,RMS!B:E,4,FALSE)</f>
        <v>4125350.72901947</v>
      </c>
      <c r="K27" s="22">
        <f t="shared" si="1"/>
        <v>0.15675221011042595</v>
      </c>
      <c r="L27" s="22">
        <f t="shared" si="2"/>
        <v>4.5949805299751461</v>
      </c>
      <c r="M27" s="32"/>
    </row>
    <row r="28" spans="1:13">
      <c r="A28" s="63"/>
      <c r="B28" s="12">
        <v>39</v>
      </c>
      <c r="C28" s="60" t="s">
        <v>30</v>
      </c>
      <c r="D28" s="60"/>
      <c r="E28" s="15">
        <f>VLOOKUP(C28,RA!B32:D59,3,0)</f>
        <v>139888.3989</v>
      </c>
      <c r="F28" s="25">
        <f>VLOOKUP(C28,RA!B32:I63,8,0)</f>
        <v>29853.4565</v>
      </c>
      <c r="G28" s="16">
        <f t="shared" si="0"/>
        <v>110034.9424</v>
      </c>
      <c r="H28" s="27">
        <f>RA!J32</f>
        <v>21.340909421188599</v>
      </c>
      <c r="I28" s="20">
        <f>VLOOKUP(B28,RMS!B:D,3,FALSE)</f>
        <v>139888.270006081</v>
      </c>
      <c r="J28" s="21">
        <f>VLOOKUP(B28,RMS!B:E,4,FALSE)</f>
        <v>110034.928737257</v>
      </c>
      <c r="K28" s="22">
        <f t="shared" si="1"/>
        <v>0.12889391899807379</v>
      </c>
      <c r="L28" s="22">
        <f t="shared" si="2"/>
        <v>1.3662743003806099E-2</v>
      </c>
      <c r="M28" s="32"/>
    </row>
    <row r="29" spans="1:13">
      <c r="A29" s="63"/>
      <c r="B29" s="12">
        <v>40</v>
      </c>
      <c r="C29" s="60" t="s">
        <v>31</v>
      </c>
      <c r="D29" s="60"/>
      <c r="E29" s="15">
        <f>VLOOKUP(C29,RA!B32:D60,3,0)</f>
        <v>8.7611000000000008</v>
      </c>
      <c r="F29" s="25">
        <f>VLOOKUP(C29,RA!B33:I64,8,0)</f>
        <v>-25.517600000000002</v>
      </c>
      <c r="G29" s="16">
        <f t="shared" si="0"/>
        <v>34.278700000000001</v>
      </c>
      <c r="H29" s="27">
        <f>RA!J33</f>
        <v>-291.26022987981003</v>
      </c>
      <c r="I29" s="20">
        <f>VLOOKUP(B29,RMS!B:D,3,FALSE)</f>
        <v>8.7611000000000008</v>
      </c>
      <c r="J29" s="21">
        <f>VLOOKUP(B29,RMS!B:E,4,FALSE)</f>
        <v>34.278700000000001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0" t="s">
        <v>32</v>
      </c>
      <c r="D30" s="60"/>
      <c r="E30" s="15">
        <f>VLOOKUP(C30,RA!B34:D62,3,0)</f>
        <v>485000.52909999999</v>
      </c>
      <c r="F30" s="25">
        <f>VLOOKUP(C30,RA!B34:I66,8,0)</f>
        <v>-29407.640899999999</v>
      </c>
      <c r="G30" s="16">
        <f t="shared" si="0"/>
        <v>514408.17</v>
      </c>
      <c r="H30" s="27">
        <f>RA!J34</f>
        <v>0</v>
      </c>
      <c r="I30" s="20">
        <f>VLOOKUP(B30,RMS!B:D,3,FALSE)</f>
        <v>485000.52970000001</v>
      </c>
      <c r="J30" s="21">
        <f>VLOOKUP(B30,RMS!B:E,4,FALSE)</f>
        <v>514408.17700000003</v>
      </c>
      <c r="K30" s="22">
        <f t="shared" si="1"/>
        <v>-6.0000002849847078E-4</v>
      </c>
      <c r="L30" s="22">
        <f t="shared" si="2"/>
        <v>-7.0000000414438546E-3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VLOOKUP(C31,RA!B35:D63,3,0)</f>
        <v>862365.3</v>
      </c>
      <c r="F31" s="25">
        <f>VLOOKUP(C31,RA!B35:I67,8,0)</f>
        <v>-41999.94</v>
      </c>
      <c r="G31" s="16">
        <f t="shared" si="0"/>
        <v>904365.24</v>
      </c>
      <c r="H31" s="27">
        <f>RA!J35</f>
        <v>-6.0634244986435002</v>
      </c>
      <c r="I31" s="20">
        <f>VLOOKUP(B31,RMS!B:D,3,FALSE)</f>
        <v>862365.3</v>
      </c>
      <c r="J31" s="21">
        <f>VLOOKUP(B31,RMS!B:E,4,FALSE)</f>
        <v>904365.24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0" t="s">
        <v>36</v>
      </c>
      <c r="D32" s="60"/>
      <c r="E32" s="15">
        <f>VLOOKUP(C32,RA!B34:D63,3,0)</f>
        <v>4394087.88</v>
      </c>
      <c r="F32" s="25">
        <f>VLOOKUP(C32,RA!B34:I67,8,0)</f>
        <v>-699384.34</v>
      </c>
      <c r="G32" s="16">
        <f t="shared" si="0"/>
        <v>5093472.22</v>
      </c>
      <c r="H32" s="27">
        <f>RA!J35</f>
        <v>-6.0634244986435002</v>
      </c>
      <c r="I32" s="20">
        <f>VLOOKUP(B32,RMS!B:D,3,FALSE)</f>
        <v>4394087.88</v>
      </c>
      <c r="J32" s="21">
        <f>VLOOKUP(B32,RMS!B:E,4,FALSE)</f>
        <v>5093472.22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0" t="s">
        <v>37</v>
      </c>
      <c r="D33" s="60"/>
      <c r="E33" s="15">
        <f>VLOOKUP(C33,RA!B34:D64,3,0)</f>
        <v>2971235.25</v>
      </c>
      <c r="F33" s="25">
        <f>VLOOKUP(C33,RA!B34:I68,8,0)</f>
        <v>-268375.01</v>
      </c>
      <c r="G33" s="16">
        <f t="shared" si="0"/>
        <v>3239610.26</v>
      </c>
      <c r="H33" s="27">
        <f>RA!J34</f>
        <v>0</v>
      </c>
      <c r="I33" s="20">
        <f>VLOOKUP(B33,RMS!B:D,3,FALSE)</f>
        <v>2971235.25</v>
      </c>
      <c r="J33" s="21">
        <f>VLOOKUP(B33,RMS!B:E,4,FALSE)</f>
        <v>3239610.26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0" t="s">
        <v>38</v>
      </c>
      <c r="D34" s="60"/>
      <c r="E34" s="15">
        <f>VLOOKUP(C34,RA!B35:D65,3,0)</f>
        <v>2493599.6</v>
      </c>
      <c r="F34" s="25">
        <f>VLOOKUP(C34,RA!B35:I69,8,0)</f>
        <v>-591214.99</v>
      </c>
      <c r="G34" s="16">
        <f t="shared" si="0"/>
        <v>3084814.59</v>
      </c>
      <c r="H34" s="27">
        <f>RA!J35</f>
        <v>-6.0634244986435002</v>
      </c>
      <c r="I34" s="20">
        <f>VLOOKUP(B34,RMS!B:D,3,FALSE)</f>
        <v>2493599.6</v>
      </c>
      <c r="J34" s="21">
        <f>VLOOKUP(B34,RMS!B:E,4,FALSE)</f>
        <v>3084814.59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0" t="s">
        <v>71</v>
      </c>
      <c r="D35" s="60"/>
      <c r="E35" s="15">
        <f>VLOOKUP(C35,RA!B36:D66,3,0)</f>
        <v>7.47</v>
      </c>
      <c r="F35" s="25">
        <f>VLOOKUP(C35,RA!B36:I70,8,0)</f>
        <v>-381.44</v>
      </c>
      <c r="G35" s="16">
        <f t="shared" si="0"/>
        <v>388.91</v>
      </c>
      <c r="H35" s="27">
        <f>RA!J36</f>
        <v>-4.8703188776264499</v>
      </c>
      <c r="I35" s="20">
        <f>VLOOKUP(B35,RMS!B:D,3,FALSE)</f>
        <v>7.47</v>
      </c>
      <c r="J35" s="21">
        <f>VLOOKUP(B35,RMS!B:E,4,FALSE)</f>
        <v>388.91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0" t="s">
        <v>33</v>
      </c>
      <c r="D36" s="60"/>
      <c r="E36" s="15">
        <f>VLOOKUP(C36,RA!B8:D66,3,0)</f>
        <v>488681.75209999998</v>
      </c>
      <c r="F36" s="25">
        <f>VLOOKUP(C36,RA!B8:I70,8,0)</f>
        <v>21129.368699999999</v>
      </c>
      <c r="G36" s="16">
        <f t="shared" si="0"/>
        <v>467552.38339999999</v>
      </c>
      <c r="H36" s="27">
        <f>RA!J36</f>
        <v>-4.8703188776264499</v>
      </c>
      <c r="I36" s="20">
        <f>VLOOKUP(B36,RMS!B:D,3,FALSE)</f>
        <v>488681.75213675201</v>
      </c>
      <c r="J36" s="21">
        <f>VLOOKUP(B36,RMS!B:E,4,FALSE)</f>
        <v>467552.38504273503</v>
      </c>
      <c r="K36" s="22">
        <f t="shared" si="1"/>
        <v>-3.6752026062458754E-5</v>
      </c>
      <c r="L36" s="22">
        <f t="shared" si="2"/>
        <v>-1.6427350346930325E-3</v>
      </c>
      <c r="M36" s="32"/>
    </row>
    <row r="37" spans="1:13">
      <c r="A37" s="63"/>
      <c r="B37" s="12">
        <v>76</v>
      </c>
      <c r="C37" s="60" t="s">
        <v>34</v>
      </c>
      <c r="D37" s="60"/>
      <c r="E37" s="15">
        <f>VLOOKUP(C37,RA!B8:D67,3,0)</f>
        <v>1828769.1584999999</v>
      </c>
      <c r="F37" s="25">
        <f>VLOOKUP(C37,RA!B8:I71,8,0)</f>
        <v>72195.665800000002</v>
      </c>
      <c r="G37" s="16">
        <f t="shared" si="0"/>
        <v>1756573.4926999998</v>
      </c>
      <c r="H37" s="27">
        <f>RA!J37</f>
        <v>-15.9292773830804</v>
      </c>
      <c r="I37" s="20">
        <f>VLOOKUP(B37,RMS!B:D,3,FALSE)</f>
        <v>1828769.1301196599</v>
      </c>
      <c r="J37" s="21">
        <f>VLOOKUP(B37,RMS!B:E,4,FALSE)</f>
        <v>1756573.50216838</v>
      </c>
      <c r="K37" s="22">
        <f t="shared" si="1"/>
        <v>2.8380339965224266E-2</v>
      </c>
      <c r="L37" s="22">
        <f t="shared" si="2"/>
        <v>-9.4683801289647818E-3</v>
      </c>
      <c r="M37" s="32"/>
    </row>
    <row r="38" spans="1:13">
      <c r="A38" s="63"/>
      <c r="B38" s="12">
        <v>77</v>
      </c>
      <c r="C38" s="60" t="s">
        <v>39</v>
      </c>
      <c r="D38" s="60"/>
      <c r="E38" s="15">
        <f>VLOOKUP(C38,RA!B9:D68,3,0)</f>
        <v>2363537.4900000002</v>
      </c>
      <c r="F38" s="25">
        <f>VLOOKUP(C38,RA!B9:I72,8,0)</f>
        <v>-435702.93</v>
      </c>
      <c r="G38" s="16">
        <f t="shared" si="0"/>
        <v>2799240.4200000004</v>
      </c>
      <c r="H38" s="27">
        <f>RA!J38</f>
        <v>-9.0324389494234794</v>
      </c>
      <c r="I38" s="20">
        <f>VLOOKUP(B38,RMS!B:D,3,FALSE)</f>
        <v>2363537.4900000002</v>
      </c>
      <c r="J38" s="21">
        <f>VLOOKUP(B38,RMS!B:E,4,FALSE)</f>
        <v>2799240.42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0" t="s">
        <v>40</v>
      </c>
      <c r="D39" s="60"/>
      <c r="E39" s="15">
        <f>VLOOKUP(C39,RA!B10:D69,3,0)</f>
        <v>1030606.23</v>
      </c>
      <c r="F39" s="25">
        <f>VLOOKUP(C39,RA!B10:I73,8,0)</f>
        <v>82884.539999999994</v>
      </c>
      <c r="G39" s="16">
        <f t="shared" si="0"/>
        <v>947721.69</v>
      </c>
      <c r="H39" s="27">
        <f>RA!J39</f>
        <v>-23.709299199438401</v>
      </c>
      <c r="I39" s="20">
        <f>VLOOKUP(B39,RMS!B:D,3,FALSE)</f>
        <v>1030606.23</v>
      </c>
      <c r="J39" s="21">
        <f>VLOOKUP(B39,RMS!B:E,4,FALSE)</f>
        <v>947721.69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0" t="s">
        <v>35</v>
      </c>
      <c r="D40" s="60"/>
      <c r="E40" s="15">
        <f>VLOOKUP(C40,RA!B8:D70,3,0)</f>
        <v>23975.047200000001</v>
      </c>
      <c r="F40" s="25">
        <f>VLOOKUP(C40,RA!B8:I74,8,0)</f>
        <v>2103.0261</v>
      </c>
      <c r="G40" s="16">
        <f t="shared" si="0"/>
        <v>21872.021100000002</v>
      </c>
      <c r="H40" s="27">
        <f>RA!J40</f>
        <v>-5106.2918340026799</v>
      </c>
      <c r="I40" s="20">
        <f>VLOOKUP(B40,RMS!B:D,3,FALSE)</f>
        <v>23975.0472732774</v>
      </c>
      <c r="J40" s="21">
        <f>VLOOKUP(B40,RMS!B:E,4,FALSE)</f>
        <v>21872.020815369498</v>
      </c>
      <c r="K40" s="22">
        <f t="shared" si="1"/>
        <v>-7.3277398769278079E-5</v>
      </c>
      <c r="L40" s="22">
        <f t="shared" si="2"/>
        <v>2.8463050330174156E-4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topLeftCell="A13" workbookViewId="0">
      <selection activeCell="I38" sqref="I38"/>
    </sheetView>
  </sheetViews>
  <sheetFormatPr defaultRowHeight="11.2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10.5" style="36" bestFit="1" customWidth="1"/>
    <col min="17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65449382.298900001</v>
      </c>
      <c r="E7" s="48">
        <v>44119298.607000001</v>
      </c>
      <c r="F7" s="49">
        <v>148.346379850462</v>
      </c>
      <c r="G7" s="48">
        <v>47363203.501999997</v>
      </c>
      <c r="H7" s="49">
        <v>38.186139153649698</v>
      </c>
      <c r="I7" s="48">
        <v>976664.14320000005</v>
      </c>
      <c r="J7" s="49">
        <v>1.49224348480431</v>
      </c>
      <c r="K7" s="48">
        <v>-181539.45499999999</v>
      </c>
      <c r="L7" s="49">
        <v>-0.38329217953412698</v>
      </c>
      <c r="M7" s="49">
        <v>-6.3799001610972201</v>
      </c>
      <c r="N7" s="48">
        <v>307138281.22759998</v>
      </c>
      <c r="O7" s="48">
        <v>6911024623.4408998</v>
      </c>
      <c r="P7" s="48">
        <v>1494006</v>
      </c>
      <c r="Q7" s="48">
        <v>851837</v>
      </c>
      <c r="R7" s="49">
        <v>75.386370866726907</v>
      </c>
      <c r="S7" s="48">
        <v>43.807978213541297</v>
      </c>
      <c r="T7" s="48">
        <v>24.956794616223501</v>
      </c>
      <c r="U7" s="50">
        <v>43.031393746198397</v>
      </c>
    </row>
    <row r="8" spans="1:23" ht="12" thickBot="1">
      <c r="A8" s="74">
        <v>42319</v>
      </c>
      <c r="B8" s="64" t="s">
        <v>6</v>
      </c>
      <c r="C8" s="65"/>
      <c r="D8" s="51">
        <v>2880810.8457999998</v>
      </c>
      <c r="E8" s="51">
        <v>2065892.1551999999</v>
      </c>
      <c r="F8" s="52">
        <v>139.44633259528101</v>
      </c>
      <c r="G8" s="51">
        <v>1170907.4643999999</v>
      </c>
      <c r="H8" s="52">
        <v>146.032323935709</v>
      </c>
      <c r="I8" s="51">
        <v>405863.23800000001</v>
      </c>
      <c r="J8" s="52">
        <v>14.088507011549099</v>
      </c>
      <c r="K8" s="51">
        <v>174250.0607</v>
      </c>
      <c r="L8" s="52">
        <v>14.8816252349446</v>
      </c>
      <c r="M8" s="52">
        <v>1.3291999805885899</v>
      </c>
      <c r="N8" s="51">
        <v>9747999.8631999996</v>
      </c>
      <c r="O8" s="51">
        <v>245805479.06959999</v>
      </c>
      <c r="P8" s="51">
        <v>55668</v>
      </c>
      <c r="Q8" s="51">
        <v>22869</v>
      </c>
      <c r="R8" s="52">
        <v>143.42122523940699</v>
      </c>
      <c r="S8" s="51">
        <v>51.749853520873799</v>
      </c>
      <c r="T8" s="51">
        <v>36.498339866194399</v>
      </c>
      <c r="U8" s="53">
        <v>29.471607390207399</v>
      </c>
    </row>
    <row r="9" spans="1:23" ht="12" thickBot="1">
      <c r="A9" s="75"/>
      <c r="B9" s="64" t="s">
        <v>7</v>
      </c>
      <c r="C9" s="65"/>
      <c r="D9" s="51">
        <v>127459.429</v>
      </c>
      <c r="E9" s="51">
        <v>156762.55650000001</v>
      </c>
      <c r="F9" s="52">
        <v>81.307317158992603</v>
      </c>
      <c r="G9" s="51">
        <v>110371.1682</v>
      </c>
      <c r="H9" s="52">
        <v>15.4825404846988</v>
      </c>
      <c r="I9" s="51">
        <v>31339.032899999998</v>
      </c>
      <c r="J9" s="52">
        <v>24.587457472448001</v>
      </c>
      <c r="K9" s="51">
        <v>23960.945100000001</v>
      </c>
      <c r="L9" s="52">
        <v>21.709424200875699</v>
      </c>
      <c r="M9" s="52">
        <v>0.30792140164788401</v>
      </c>
      <c r="N9" s="51">
        <v>969056.52489999996</v>
      </c>
      <c r="O9" s="51">
        <v>39640848.713200003</v>
      </c>
      <c r="P9" s="51">
        <v>7234</v>
      </c>
      <c r="Q9" s="51">
        <v>3716</v>
      </c>
      <c r="R9" s="52">
        <v>94.671689989235702</v>
      </c>
      <c r="S9" s="51">
        <v>17.619495299972399</v>
      </c>
      <c r="T9" s="51">
        <v>17.3566438374596</v>
      </c>
      <c r="U9" s="53">
        <v>1.49182174652377</v>
      </c>
    </row>
    <row r="10" spans="1:23" ht="12" thickBot="1">
      <c r="A10" s="75"/>
      <c r="B10" s="64" t="s">
        <v>8</v>
      </c>
      <c r="C10" s="65"/>
      <c r="D10" s="51">
        <v>296499.06540000002</v>
      </c>
      <c r="E10" s="51">
        <v>235121.60579999999</v>
      </c>
      <c r="F10" s="52">
        <v>126.104559549584</v>
      </c>
      <c r="G10" s="51">
        <v>153354.16949999999</v>
      </c>
      <c r="H10" s="52">
        <v>93.342682736774293</v>
      </c>
      <c r="I10" s="51">
        <v>69051.623999999996</v>
      </c>
      <c r="J10" s="52">
        <v>23.288985382414001</v>
      </c>
      <c r="K10" s="51">
        <v>36092.611499999999</v>
      </c>
      <c r="L10" s="52">
        <v>23.535461486099301</v>
      </c>
      <c r="M10" s="52">
        <v>0.91317893414279505</v>
      </c>
      <c r="N10" s="51">
        <v>1537353.7686000001</v>
      </c>
      <c r="O10" s="51">
        <v>60670338.550300002</v>
      </c>
      <c r="P10" s="51">
        <v>126588</v>
      </c>
      <c r="Q10" s="51">
        <v>72023</v>
      </c>
      <c r="R10" s="52">
        <v>75.7605209446982</v>
      </c>
      <c r="S10" s="51">
        <v>2.34223674755901</v>
      </c>
      <c r="T10" s="51">
        <v>1.5571032586812601</v>
      </c>
      <c r="U10" s="53">
        <v>33.520671627067202</v>
      </c>
    </row>
    <row r="11" spans="1:23" ht="12" thickBot="1">
      <c r="A11" s="75"/>
      <c r="B11" s="64" t="s">
        <v>9</v>
      </c>
      <c r="C11" s="65"/>
      <c r="D11" s="51">
        <v>196501.6778</v>
      </c>
      <c r="E11" s="51">
        <v>125388.8783</v>
      </c>
      <c r="F11" s="52">
        <v>156.71380146639399</v>
      </c>
      <c r="G11" s="51">
        <v>108568.5171</v>
      </c>
      <c r="H11" s="52">
        <v>80.9932409954598</v>
      </c>
      <c r="I11" s="51">
        <v>23546.183300000001</v>
      </c>
      <c r="J11" s="52">
        <v>11.9826881702076</v>
      </c>
      <c r="K11" s="51">
        <v>25585.720799999999</v>
      </c>
      <c r="L11" s="52">
        <v>23.566427435343499</v>
      </c>
      <c r="M11" s="52">
        <v>-7.9713896510587995E-2</v>
      </c>
      <c r="N11" s="51">
        <v>805902.85069999995</v>
      </c>
      <c r="O11" s="51">
        <v>20144350.3202</v>
      </c>
      <c r="P11" s="51">
        <v>6689</v>
      </c>
      <c r="Q11" s="51">
        <v>2761</v>
      </c>
      <c r="R11" s="52">
        <v>142.26729445852999</v>
      </c>
      <c r="S11" s="51">
        <v>29.3768392584841</v>
      </c>
      <c r="T11" s="51">
        <v>25.6649108294096</v>
      </c>
      <c r="U11" s="53">
        <v>12.635560947907001</v>
      </c>
    </row>
    <row r="12" spans="1:23" ht="12" thickBot="1">
      <c r="A12" s="75"/>
      <c r="B12" s="64" t="s">
        <v>10</v>
      </c>
      <c r="C12" s="65"/>
      <c r="D12" s="51">
        <v>2623406.7381000002</v>
      </c>
      <c r="E12" s="51">
        <v>1244651.8259000001</v>
      </c>
      <c r="F12" s="52">
        <v>210.77434536385601</v>
      </c>
      <c r="G12" s="51">
        <v>1290740.7788</v>
      </c>
      <c r="H12" s="52">
        <v>103.248148752144</v>
      </c>
      <c r="I12" s="51">
        <v>680885.7831</v>
      </c>
      <c r="J12" s="52">
        <v>25.954259139897299</v>
      </c>
      <c r="K12" s="51">
        <v>-96036.089300000007</v>
      </c>
      <c r="L12" s="52">
        <v>-7.4403854652585402</v>
      </c>
      <c r="M12" s="52">
        <v>-8.0898949349450398</v>
      </c>
      <c r="N12" s="51">
        <v>6075220.8049999997</v>
      </c>
      <c r="O12" s="51">
        <v>77123298.355299994</v>
      </c>
      <c r="P12" s="51">
        <v>20774</v>
      </c>
      <c r="Q12" s="51">
        <v>4551</v>
      </c>
      <c r="R12" s="52">
        <v>356.47110525159297</v>
      </c>
      <c r="S12" s="51">
        <v>126.283177919515</v>
      </c>
      <c r="T12" s="51">
        <v>114.888380817403</v>
      </c>
      <c r="U12" s="53">
        <v>9.0232106047999103</v>
      </c>
    </row>
    <row r="13" spans="1:23" ht="12" thickBot="1">
      <c r="A13" s="75"/>
      <c r="B13" s="64" t="s">
        <v>11</v>
      </c>
      <c r="C13" s="65"/>
      <c r="D13" s="51">
        <v>3578422.7758999998</v>
      </c>
      <c r="E13" s="51">
        <v>1258662.1255999999</v>
      </c>
      <c r="F13" s="52">
        <v>284.30368270549002</v>
      </c>
      <c r="G13" s="51">
        <v>1126904.3792999999</v>
      </c>
      <c r="H13" s="52">
        <v>217.54449105280901</v>
      </c>
      <c r="I13" s="51">
        <v>531417.02110000001</v>
      </c>
      <c r="J13" s="52">
        <v>14.8505935262595</v>
      </c>
      <c r="K13" s="51">
        <v>105544.2458</v>
      </c>
      <c r="L13" s="52">
        <v>9.3658563884152208</v>
      </c>
      <c r="M13" s="52">
        <v>4.0350165191099396</v>
      </c>
      <c r="N13" s="51">
        <v>8641195.6349999998</v>
      </c>
      <c r="O13" s="51">
        <v>116977500.7581</v>
      </c>
      <c r="P13" s="51">
        <v>53360</v>
      </c>
      <c r="Q13" s="51">
        <v>14958</v>
      </c>
      <c r="R13" s="52">
        <v>256.732183446985</v>
      </c>
      <c r="S13" s="51">
        <v>67.061896100075003</v>
      </c>
      <c r="T13" s="51">
        <v>50.082530217943599</v>
      </c>
      <c r="U13" s="53">
        <v>25.318946927467501</v>
      </c>
    </row>
    <row r="14" spans="1:23" ht="12" thickBot="1">
      <c r="A14" s="75"/>
      <c r="B14" s="64" t="s">
        <v>12</v>
      </c>
      <c r="C14" s="65"/>
      <c r="D14" s="51">
        <v>666772.91079999995</v>
      </c>
      <c r="E14" s="51">
        <v>535142.44790000003</v>
      </c>
      <c r="F14" s="52">
        <v>124.597275625685</v>
      </c>
      <c r="G14" s="51">
        <v>476243.84019999998</v>
      </c>
      <c r="H14" s="52">
        <v>40.006621507164702</v>
      </c>
      <c r="I14" s="51">
        <v>148193.4492</v>
      </c>
      <c r="J14" s="52">
        <v>22.225475390443801</v>
      </c>
      <c r="K14" s="51">
        <v>70289.526700000002</v>
      </c>
      <c r="L14" s="52">
        <v>14.759146631793</v>
      </c>
      <c r="M14" s="52">
        <v>1.10832902364671</v>
      </c>
      <c r="N14" s="51">
        <v>2540037.0594000001</v>
      </c>
      <c r="O14" s="51">
        <v>57876221.881300002</v>
      </c>
      <c r="P14" s="51">
        <v>9481</v>
      </c>
      <c r="Q14" s="51">
        <v>4789</v>
      </c>
      <c r="R14" s="52">
        <v>97.974524953017294</v>
      </c>
      <c r="S14" s="51">
        <v>70.327276742959597</v>
      </c>
      <c r="T14" s="51">
        <v>57.718535852996403</v>
      </c>
      <c r="U14" s="53">
        <v>17.928663633666702</v>
      </c>
    </row>
    <row r="15" spans="1:23" ht="12" thickBot="1">
      <c r="A15" s="75"/>
      <c r="B15" s="64" t="s">
        <v>13</v>
      </c>
      <c r="C15" s="65"/>
      <c r="D15" s="51">
        <v>633903.08100000001</v>
      </c>
      <c r="E15" s="51">
        <v>376910.52610000002</v>
      </c>
      <c r="F15" s="52">
        <v>168.18396863552101</v>
      </c>
      <c r="G15" s="51">
        <v>291845.82260000001</v>
      </c>
      <c r="H15" s="52">
        <v>117.204781398848</v>
      </c>
      <c r="I15" s="51">
        <v>100985.4185</v>
      </c>
      <c r="J15" s="52">
        <v>15.930734764799199</v>
      </c>
      <c r="K15" s="51">
        <v>61729.858899999999</v>
      </c>
      <c r="L15" s="52">
        <v>21.151530746632002</v>
      </c>
      <c r="M15" s="52">
        <v>0.63592498508043704</v>
      </c>
      <c r="N15" s="51">
        <v>3076927.7196999998</v>
      </c>
      <c r="O15" s="51">
        <v>45440831.084799998</v>
      </c>
      <c r="P15" s="51">
        <v>14271</v>
      </c>
      <c r="Q15" s="51">
        <v>5446</v>
      </c>
      <c r="R15" s="52">
        <v>162.04553800954801</v>
      </c>
      <c r="S15" s="51">
        <v>44.418967206222398</v>
      </c>
      <c r="T15" s="51">
        <v>39.449105086301898</v>
      </c>
      <c r="U15" s="53">
        <v>11.1886035009484</v>
      </c>
    </row>
    <row r="16" spans="1:23" ht="12" thickBot="1">
      <c r="A16" s="75"/>
      <c r="B16" s="64" t="s">
        <v>14</v>
      </c>
      <c r="C16" s="65"/>
      <c r="D16" s="51">
        <v>931303.20200000005</v>
      </c>
      <c r="E16" s="51">
        <v>1289359.1543000001</v>
      </c>
      <c r="F16" s="52">
        <v>72.229929022810495</v>
      </c>
      <c r="G16" s="51">
        <v>1086317.26</v>
      </c>
      <c r="H16" s="52">
        <v>-14.269685634931401</v>
      </c>
      <c r="I16" s="51">
        <v>-12506.423699999999</v>
      </c>
      <c r="J16" s="52">
        <v>-1.34289495334517</v>
      </c>
      <c r="K16" s="51">
        <v>37712.9568</v>
      </c>
      <c r="L16" s="52">
        <v>3.47163376562755</v>
      </c>
      <c r="M16" s="52">
        <v>-1.3316214044505801</v>
      </c>
      <c r="N16" s="51">
        <v>10515229.3847</v>
      </c>
      <c r="O16" s="51">
        <v>342681693.72509998</v>
      </c>
      <c r="P16" s="51">
        <v>36914</v>
      </c>
      <c r="Q16" s="51">
        <v>24458</v>
      </c>
      <c r="R16" s="52">
        <v>50.928121677978602</v>
      </c>
      <c r="S16" s="51">
        <v>25.2289971826407</v>
      </c>
      <c r="T16" s="51">
        <v>21.755480877422499</v>
      </c>
      <c r="U16" s="53">
        <v>13.767952329108899</v>
      </c>
    </row>
    <row r="17" spans="1:21" ht="12" thickBot="1">
      <c r="A17" s="75"/>
      <c r="B17" s="64" t="s">
        <v>15</v>
      </c>
      <c r="C17" s="65"/>
      <c r="D17" s="51">
        <v>5402162.8898999998</v>
      </c>
      <c r="E17" s="51">
        <v>1772071.4202000001</v>
      </c>
      <c r="F17" s="52">
        <v>304.85017862825799</v>
      </c>
      <c r="G17" s="51">
        <v>1678783.8751000001</v>
      </c>
      <c r="H17" s="52">
        <v>221.79025364883299</v>
      </c>
      <c r="I17" s="51">
        <v>-259368.2029</v>
      </c>
      <c r="J17" s="52">
        <v>-4.8011918223517496</v>
      </c>
      <c r="K17" s="51">
        <v>-8727.3544999999995</v>
      </c>
      <c r="L17" s="52">
        <v>-0.51986170640816698</v>
      </c>
      <c r="M17" s="52">
        <v>28.718994788168601</v>
      </c>
      <c r="N17" s="51">
        <v>9451819.5587000009</v>
      </c>
      <c r="O17" s="51">
        <v>331299003.3441</v>
      </c>
      <c r="P17" s="51">
        <v>10996</v>
      </c>
      <c r="Q17" s="51">
        <v>7954</v>
      </c>
      <c r="R17" s="52">
        <v>38.244908222278099</v>
      </c>
      <c r="S17" s="51">
        <v>491.28436612404499</v>
      </c>
      <c r="T17" s="51">
        <v>63.1720822102087</v>
      </c>
      <c r="U17" s="53">
        <v>87.141442601033603</v>
      </c>
    </row>
    <row r="18" spans="1:21" ht="12" thickBot="1">
      <c r="A18" s="75"/>
      <c r="B18" s="64" t="s">
        <v>16</v>
      </c>
      <c r="C18" s="65"/>
      <c r="D18" s="51">
        <v>5431414.1935000001</v>
      </c>
      <c r="E18" s="51">
        <v>3217433.8165000002</v>
      </c>
      <c r="F18" s="52">
        <v>168.81199438030501</v>
      </c>
      <c r="G18" s="51">
        <v>2984254.48</v>
      </c>
      <c r="H18" s="52">
        <v>82.002380490687898</v>
      </c>
      <c r="I18" s="51">
        <v>382939.54070000001</v>
      </c>
      <c r="J18" s="52">
        <v>7.0504573405261501</v>
      </c>
      <c r="K18" s="51">
        <v>109637.21950000001</v>
      </c>
      <c r="L18" s="52">
        <v>3.67385624231349</v>
      </c>
      <c r="M18" s="52">
        <v>2.4927877817988602</v>
      </c>
      <c r="N18" s="51">
        <v>23789717.140900001</v>
      </c>
      <c r="O18" s="51">
        <v>707375911.27219999</v>
      </c>
      <c r="P18" s="51">
        <v>110613</v>
      </c>
      <c r="Q18" s="51">
        <v>55196</v>
      </c>
      <c r="R18" s="52">
        <v>100.400391332705</v>
      </c>
      <c r="S18" s="51">
        <v>49.102855844249802</v>
      </c>
      <c r="T18" s="51">
        <v>32.299821474382199</v>
      </c>
      <c r="U18" s="53">
        <v>34.220075555616198</v>
      </c>
    </row>
    <row r="19" spans="1:21" ht="12" thickBot="1">
      <c r="A19" s="75"/>
      <c r="B19" s="64" t="s">
        <v>17</v>
      </c>
      <c r="C19" s="65"/>
      <c r="D19" s="51">
        <v>1019380.4986</v>
      </c>
      <c r="E19" s="51">
        <v>1914334.5933000001</v>
      </c>
      <c r="F19" s="52">
        <v>53.2498604041185</v>
      </c>
      <c r="G19" s="51">
        <v>1734745.7834000001</v>
      </c>
      <c r="H19" s="52">
        <v>-41.237470737523601</v>
      </c>
      <c r="I19" s="51">
        <v>11500.0713</v>
      </c>
      <c r="J19" s="52">
        <v>1.12814315319883</v>
      </c>
      <c r="K19" s="51">
        <v>-62272.859700000001</v>
      </c>
      <c r="L19" s="52">
        <v>-3.58973979334014</v>
      </c>
      <c r="M19" s="52">
        <v>-1.1846722850917999</v>
      </c>
      <c r="N19" s="51">
        <v>9525314.1407999992</v>
      </c>
      <c r="O19" s="51">
        <v>222549065.4522</v>
      </c>
      <c r="P19" s="51">
        <v>20511</v>
      </c>
      <c r="Q19" s="51">
        <v>11445</v>
      </c>
      <c r="R19" s="52">
        <v>79.213630406291003</v>
      </c>
      <c r="S19" s="51">
        <v>49.699210111647403</v>
      </c>
      <c r="T19" s="51">
        <v>46.142316592398402</v>
      </c>
      <c r="U19" s="53">
        <v>7.1568411474921998</v>
      </c>
    </row>
    <row r="20" spans="1:21" ht="12" thickBot="1">
      <c r="A20" s="75"/>
      <c r="B20" s="64" t="s">
        <v>18</v>
      </c>
      <c r="C20" s="65"/>
      <c r="D20" s="51">
        <v>2344931.5759000001</v>
      </c>
      <c r="E20" s="51">
        <v>3605758.8815000001</v>
      </c>
      <c r="F20" s="52">
        <v>65.032955695709404</v>
      </c>
      <c r="G20" s="51">
        <v>2981824.4190000002</v>
      </c>
      <c r="H20" s="52">
        <v>-21.3591665237483</v>
      </c>
      <c r="I20" s="51">
        <v>48798.563900000001</v>
      </c>
      <c r="J20" s="52">
        <v>2.0810229348065601</v>
      </c>
      <c r="K20" s="51">
        <v>90013.658299999996</v>
      </c>
      <c r="L20" s="52">
        <v>3.0187444212489001</v>
      </c>
      <c r="M20" s="52">
        <v>-0.45787600657932598</v>
      </c>
      <c r="N20" s="51">
        <v>24635115.156500001</v>
      </c>
      <c r="O20" s="51">
        <v>384368018.99129999</v>
      </c>
      <c r="P20" s="51">
        <v>72421</v>
      </c>
      <c r="Q20" s="51">
        <v>41035</v>
      </c>
      <c r="R20" s="52">
        <v>76.485926647983405</v>
      </c>
      <c r="S20" s="51">
        <v>32.379165931152599</v>
      </c>
      <c r="T20" s="51">
        <v>27.8450781040575</v>
      </c>
      <c r="U20" s="53">
        <v>14.003102602259199</v>
      </c>
    </row>
    <row r="21" spans="1:21" ht="12" thickBot="1">
      <c r="A21" s="75"/>
      <c r="B21" s="64" t="s">
        <v>19</v>
      </c>
      <c r="C21" s="65"/>
      <c r="D21" s="51">
        <v>678277.36829999997</v>
      </c>
      <c r="E21" s="51">
        <v>1089403.665</v>
      </c>
      <c r="F21" s="52">
        <v>62.261344448478603</v>
      </c>
      <c r="G21" s="51">
        <v>730475.62040000001</v>
      </c>
      <c r="H21" s="52">
        <v>-7.14578976248609</v>
      </c>
      <c r="I21" s="51">
        <v>61054.9107</v>
      </c>
      <c r="J21" s="52">
        <v>9.0014665907289402</v>
      </c>
      <c r="K21" s="51">
        <v>37543.600200000001</v>
      </c>
      <c r="L21" s="52">
        <v>5.1396102965683603</v>
      </c>
      <c r="M21" s="52">
        <v>0.62624016809128502</v>
      </c>
      <c r="N21" s="51">
        <v>5425409.3865</v>
      </c>
      <c r="O21" s="51">
        <v>135420636.0318</v>
      </c>
      <c r="P21" s="51">
        <v>53228</v>
      </c>
      <c r="Q21" s="51">
        <v>32187</v>
      </c>
      <c r="R21" s="52">
        <v>65.371112560971795</v>
      </c>
      <c r="S21" s="51">
        <v>12.7428678195686</v>
      </c>
      <c r="T21" s="51">
        <v>11.2584647590642</v>
      </c>
      <c r="U21" s="53">
        <v>11.648893181053801</v>
      </c>
    </row>
    <row r="22" spans="1:21" ht="12" thickBot="1">
      <c r="A22" s="75"/>
      <c r="B22" s="64" t="s">
        <v>20</v>
      </c>
      <c r="C22" s="65"/>
      <c r="D22" s="51">
        <v>1662494.9036999999</v>
      </c>
      <c r="E22" s="51">
        <v>1907213.2057</v>
      </c>
      <c r="F22" s="52">
        <v>87.168802036991906</v>
      </c>
      <c r="G22" s="51">
        <v>1789784.2068</v>
      </c>
      <c r="H22" s="52">
        <v>-7.1119916365550999</v>
      </c>
      <c r="I22" s="51">
        <v>6400.3028000000004</v>
      </c>
      <c r="J22" s="52">
        <v>0.38498179968886997</v>
      </c>
      <c r="K22" s="51">
        <v>18737.268100000001</v>
      </c>
      <c r="L22" s="52">
        <v>1.04690096318935</v>
      </c>
      <c r="M22" s="52">
        <v>-0.658418571702029</v>
      </c>
      <c r="N22" s="51">
        <v>12650566.127800001</v>
      </c>
      <c r="O22" s="51">
        <v>448099375.53149998</v>
      </c>
      <c r="P22" s="51">
        <v>93715</v>
      </c>
      <c r="Q22" s="51">
        <v>48060</v>
      </c>
      <c r="R22" s="52">
        <v>94.995838535164395</v>
      </c>
      <c r="S22" s="51">
        <v>17.739901869497899</v>
      </c>
      <c r="T22" s="51">
        <v>16.7789780461923</v>
      </c>
      <c r="U22" s="53">
        <v>5.4167369716847196</v>
      </c>
    </row>
    <row r="23" spans="1:21" ht="12" thickBot="1">
      <c r="A23" s="75"/>
      <c r="B23" s="64" t="s">
        <v>21</v>
      </c>
      <c r="C23" s="65"/>
      <c r="D23" s="51">
        <v>8882901.2442000005</v>
      </c>
      <c r="E23" s="51">
        <v>6806063.5632999996</v>
      </c>
      <c r="F23" s="52">
        <v>130.51452078847501</v>
      </c>
      <c r="G23" s="51">
        <v>5949750.5071</v>
      </c>
      <c r="H23" s="52">
        <v>49.298718216836001</v>
      </c>
      <c r="I23" s="51">
        <v>389537.98930000002</v>
      </c>
      <c r="J23" s="52">
        <v>4.3852563322635696</v>
      </c>
      <c r="K23" s="51">
        <v>423267.7819</v>
      </c>
      <c r="L23" s="52">
        <v>7.1140425366560001</v>
      </c>
      <c r="M23" s="52">
        <v>-7.9689014950749995E-2</v>
      </c>
      <c r="N23" s="51">
        <v>44483603.944899999</v>
      </c>
      <c r="O23" s="51">
        <v>1000791791.8141</v>
      </c>
      <c r="P23" s="51">
        <v>159651</v>
      </c>
      <c r="Q23" s="51">
        <v>76176</v>
      </c>
      <c r="R23" s="52">
        <v>109.581758034026</v>
      </c>
      <c r="S23" s="51">
        <v>55.639496427833201</v>
      </c>
      <c r="T23" s="51">
        <v>40.859529594622998</v>
      </c>
      <c r="U23" s="53">
        <v>26.563804099809701</v>
      </c>
    </row>
    <row r="24" spans="1:21" ht="12" thickBot="1">
      <c r="A24" s="75"/>
      <c r="B24" s="64" t="s">
        <v>22</v>
      </c>
      <c r="C24" s="65"/>
      <c r="D24" s="51">
        <v>443151.00209999998</v>
      </c>
      <c r="E24" s="51">
        <v>536235.29009999998</v>
      </c>
      <c r="F24" s="52">
        <v>82.641148443877896</v>
      </c>
      <c r="G24" s="51">
        <v>453095.1753</v>
      </c>
      <c r="H24" s="52">
        <v>-2.1947206110539099</v>
      </c>
      <c r="I24" s="51">
        <v>68716.688500000004</v>
      </c>
      <c r="J24" s="52">
        <v>15.506382288286799</v>
      </c>
      <c r="K24" s="51">
        <v>10801.9391</v>
      </c>
      <c r="L24" s="52">
        <v>2.3840331322989501</v>
      </c>
      <c r="M24" s="52">
        <v>5.3615141562869999</v>
      </c>
      <c r="N24" s="51">
        <v>3405174.5775000001</v>
      </c>
      <c r="O24" s="51">
        <v>92433601.531399995</v>
      </c>
      <c r="P24" s="51">
        <v>37776</v>
      </c>
      <c r="Q24" s="51">
        <v>25403</v>
      </c>
      <c r="R24" s="52">
        <v>48.706845648151798</v>
      </c>
      <c r="S24" s="51">
        <v>11.7310197506353</v>
      </c>
      <c r="T24" s="51">
        <v>10.774626799984301</v>
      </c>
      <c r="U24" s="53">
        <v>8.1526838329572708</v>
      </c>
    </row>
    <row r="25" spans="1:21" ht="12" thickBot="1">
      <c r="A25" s="75"/>
      <c r="B25" s="64" t="s">
        <v>23</v>
      </c>
      <c r="C25" s="65"/>
      <c r="D25" s="51">
        <v>605523.69050000003</v>
      </c>
      <c r="E25" s="51">
        <v>627919.91969999997</v>
      </c>
      <c r="F25" s="52">
        <v>96.433266647966803</v>
      </c>
      <c r="G25" s="51">
        <v>550570.26450000005</v>
      </c>
      <c r="H25" s="52">
        <v>9.9811830647820603</v>
      </c>
      <c r="I25" s="51">
        <v>13648.811100000001</v>
      </c>
      <c r="J25" s="52">
        <v>2.2540507190940402</v>
      </c>
      <c r="K25" s="51">
        <v>14689.9308</v>
      </c>
      <c r="L25" s="52">
        <v>2.6681300729781801</v>
      </c>
      <c r="M25" s="52">
        <v>-7.0873015957298002E-2</v>
      </c>
      <c r="N25" s="51">
        <v>4727316.7137000002</v>
      </c>
      <c r="O25" s="51">
        <v>103120503.32709999</v>
      </c>
      <c r="P25" s="51">
        <v>33844</v>
      </c>
      <c r="Q25" s="51">
        <v>21620</v>
      </c>
      <c r="R25" s="52">
        <v>56.5402405180389</v>
      </c>
      <c r="S25" s="51">
        <v>17.891611230942001</v>
      </c>
      <c r="T25" s="51">
        <v>17.027263122109201</v>
      </c>
      <c r="U25" s="53">
        <v>4.8310244263411803</v>
      </c>
    </row>
    <row r="26" spans="1:21" ht="12" thickBot="1">
      <c r="A26" s="75"/>
      <c r="B26" s="64" t="s">
        <v>24</v>
      </c>
      <c r="C26" s="65"/>
      <c r="D26" s="51">
        <v>847635.98880000005</v>
      </c>
      <c r="E26" s="51">
        <v>1132422.8498</v>
      </c>
      <c r="F26" s="52">
        <v>74.851544098540799</v>
      </c>
      <c r="G26" s="51">
        <v>1004763.7269</v>
      </c>
      <c r="H26" s="52">
        <v>-15.638277327624699</v>
      </c>
      <c r="I26" s="51">
        <v>143497.1764</v>
      </c>
      <c r="J26" s="52">
        <v>16.929103801166999</v>
      </c>
      <c r="K26" s="51">
        <v>173053.5478</v>
      </c>
      <c r="L26" s="52">
        <v>17.223307646059499</v>
      </c>
      <c r="M26" s="52">
        <v>-0.17079321271216399</v>
      </c>
      <c r="N26" s="51">
        <v>6731307.1573999999</v>
      </c>
      <c r="O26" s="51">
        <v>206628415.24590001</v>
      </c>
      <c r="P26" s="51">
        <v>59730</v>
      </c>
      <c r="Q26" s="51">
        <v>37086</v>
      </c>
      <c r="R26" s="52">
        <v>61.058081216631599</v>
      </c>
      <c r="S26" s="51">
        <v>14.1911265494726</v>
      </c>
      <c r="T26" s="51">
        <v>12.393076257887101</v>
      </c>
      <c r="U26" s="53">
        <v>12.6702435167303</v>
      </c>
    </row>
    <row r="27" spans="1:21" ht="12" thickBot="1">
      <c r="A27" s="75"/>
      <c r="B27" s="64" t="s">
        <v>25</v>
      </c>
      <c r="C27" s="65"/>
      <c r="D27" s="51">
        <v>477627.65590000001</v>
      </c>
      <c r="E27" s="51">
        <v>516631.03330000001</v>
      </c>
      <c r="F27" s="52">
        <v>92.450438536209404</v>
      </c>
      <c r="G27" s="51">
        <v>458963.12790000002</v>
      </c>
      <c r="H27" s="52">
        <v>4.0666726508946702</v>
      </c>
      <c r="I27" s="51">
        <v>61447.811399999999</v>
      </c>
      <c r="J27" s="52">
        <v>12.8652121879779</v>
      </c>
      <c r="K27" s="51">
        <v>87752.209499999997</v>
      </c>
      <c r="L27" s="52">
        <v>19.119664340251699</v>
      </c>
      <c r="M27" s="52">
        <v>-0.29975767276834198</v>
      </c>
      <c r="N27" s="51">
        <v>3182345.0572000002</v>
      </c>
      <c r="O27" s="51">
        <v>84024887.718700007</v>
      </c>
      <c r="P27" s="51">
        <v>52487</v>
      </c>
      <c r="Q27" s="51">
        <v>30390</v>
      </c>
      <c r="R27" s="52">
        <v>72.711418229680802</v>
      </c>
      <c r="S27" s="51">
        <v>9.0999229504448707</v>
      </c>
      <c r="T27" s="51">
        <v>8.1460290918065201</v>
      </c>
      <c r="U27" s="53">
        <v>10.482438849569901</v>
      </c>
    </row>
    <row r="28" spans="1:21" ht="12" thickBot="1">
      <c r="A28" s="75"/>
      <c r="B28" s="64" t="s">
        <v>26</v>
      </c>
      <c r="C28" s="65"/>
      <c r="D28" s="51">
        <v>1884345.0390000001</v>
      </c>
      <c r="E28" s="51">
        <v>2400577.5126</v>
      </c>
      <c r="F28" s="52">
        <v>78.495488236041894</v>
      </c>
      <c r="G28" s="51">
        <v>2179673.0164999999</v>
      </c>
      <c r="H28" s="52">
        <v>-13.5491872067225</v>
      </c>
      <c r="I28" s="51">
        <v>-15105.4956</v>
      </c>
      <c r="J28" s="52">
        <v>-0.80163108599348198</v>
      </c>
      <c r="K28" s="51">
        <v>-96803.590800000005</v>
      </c>
      <c r="L28" s="52">
        <v>-4.4411978341339404</v>
      </c>
      <c r="M28" s="52">
        <v>-0.84395728014667803</v>
      </c>
      <c r="N28" s="51">
        <v>17514916.087000001</v>
      </c>
      <c r="O28" s="51">
        <v>311526524.68260002</v>
      </c>
      <c r="P28" s="51">
        <v>68394</v>
      </c>
      <c r="Q28" s="51">
        <v>48652</v>
      </c>
      <c r="R28" s="52">
        <v>40.577982405656499</v>
      </c>
      <c r="S28" s="51">
        <v>27.551320861479098</v>
      </c>
      <c r="T28" s="51">
        <v>24.546053317438101</v>
      </c>
      <c r="U28" s="53">
        <v>10.9078891685472</v>
      </c>
    </row>
    <row r="29" spans="1:21" ht="12" thickBot="1">
      <c r="A29" s="75"/>
      <c r="B29" s="64" t="s">
        <v>27</v>
      </c>
      <c r="C29" s="65"/>
      <c r="D29" s="51">
        <v>1152906.2475000001</v>
      </c>
      <c r="E29" s="51">
        <v>1001643.6867</v>
      </c>
      <c r="F29" s="52">
        <v>115.101434053695</v>
      </c>
      <c r="G29" s="51">
        <v>938322.86140000005</v>
      </c>
      <c r="H29" s="52">
        <v>22.868822121613501</v>
      </c>
      <c r="I29" s="51">
        <v>118232.9745</v>
      </c>
      <c r="J29" s="52">
        <v>10.2552115366172</v>
      </c>
      <c r="K29" s="51">
        <v>112716.55319999999</v>
      </c>
      <c r="L29" s="52">
        <v>12.0125553620024</v>
      </c>
      <c r="M29" s="52">
        <v>4.8940649295866001E-2</v>
      </c>
      <c r="N29" s="51">
        <v>8782971.3903000001</v>
      </c>
      <c r="O29" s="51">
        <v>221529747.26879999</v>
      </c>
      <c r="P29" s="51">
        <v>151241</v>
      </c>
      <c r="Q29" s="51">
        <v>112642</v>
      </c>
      <c r="R29" s="52">
        <v>34.266969691589303</v>
      </c>
      <c r="S29" s="51">
        <v>7.6229742430954603</v>
      </c>
      <c r="T29" s="51">
        <v>7.2943794499387398</v>
      </c>
      <c r="U29" s="53">
        <v>4.31058511648967</v>
      </c>
    </row>
    <row r="30" spans="1:21" ht="12" thickBot="1">
      <c r="A30" s="75"/>
      <c r="B30" s="64" t="s">
        <v>28</v>
      </c>
      <c r="C30" s="65"/>
      <c r="D30" s="51">
        <v>1791035.3862999999</v>
      </c>
      <c r="E30" s="51">
        <v>2038349.486</v>
      </c>
      <c r="F30" s="52">
        <v>87.866943259797793</v>
      </c>
      <c r="G30" s="51">
        <v>1594480.0808999999</v>
      </c>
      <c r="H30" s="52">
        <v>12.3272349246944</v>
      </c>
      <c r="I30" s="51">
        <v>138809.03810000001</v>
      </c>
      <c r="J30" s="52">
        <v>7.7502119255587596</v>
      </c>
      <c r="K30" s="51">
        <v>111650.12910000001</v>
      </c>
      <c r="L30" s="52">
        <v>7.0022906173264596</v>
      </c>
      <c r="M30" s="52">
        <v>0.24325013521189001</v>
      </c>
      <c r="N30" s="51">
        <v>11927041.7523</v>
      </c>
      <c r="O30" s="51">
        <v>392971525.07800001</v>
      </c>
      <c r="P30" s="51">
        <v>95944</v>
      </c>
      <c r="Q30" s="51">
        <v>60823</v>
      </c>
      <c r="R30" s="52">
        <v>57.742959077980402</v>
      </c>
      <c r="S30" s="51">
        <v>18.667507986950699</v>
      </c>
      <c r="T30" s="51">
        <v>14.844549055456</v>
      </c>
      <c r="U30" s="53">
        <v>20.479214119887398</v>
      </c>
    </row>
    <row r="31" spans="1:21" ht="12" thickBot="1">
      <c r="A31" s="75"/>
      <c r="B31" s="64" t="s">
        <v>29</v>
      </c>
      <c r="C31" s="65"/>
      <c r="D31" s="51">
        <v>3811572.5320000001</v>
      </c>
      <c r="E31" s="51">
        <v>4249619.1715000002</v>
      </c>
      <c r="F31" s="52">
        <v>89.692096589789699</v>
      </c>
      <c r="G31" s="51">
        <v>3949944.2546000001</v>
      </c>
      <c r="H31" s="52">
        <v>-3.50313102365573</v>
      </c>
      <c r="I31" s="51">
        <v>-313782.79200000002</v>
      </c>
      <c r="J31" s="52">
        <v>-8.2323710060779707</v>
      </c>
      <c r="K31" s="51">
        <v>-354995.4155</v>
      </c>
      <c r="L31" s="52">
        <v>-8.9873525452057201</v>
      </c>
      <c r="M31" s="52">
        <v>-0.116093396423031</v>
      </c>
      <c r="N31" s="51">
        <v>35876436.209399998</v>
      </c>
      <c r="O31" s="51">
        <v>401133842.83179998</v>
      </c>
      <c r="P31" s="51">
        <v>65282</v>
      </c>
      <c r="Q31" s="51">
        <v>40966</v>
      </c>
      <c r="R31" s="52">
        <v>59.356539569398997</v>
      </c>
      <c r="S31" s="51">
        <v>58.386270825036</v>
      </c>
      <c r="T31" s="51">
        <v>51.125636208075001</v>
      </c>
      <c r="U31" s="53">
        <v>12.435516970622601</v>
      </c>
    </row>
    <row r="32" spans="1:21" ht="12" thickBot="1">
      <c r="A32" s="75"/>
      <c r="B32" s="64" t="s">
        <v>30</v>
      </c>
      <c r="C32" s="65"/>
      <c r="D32" s="51">
        <v>139888.3989</v>
      </c>
      <c r="E32" s="51">
        <v>195410.79819999999</v>
      </c>
      <c r="F32" s="52">
        <v>71.586831530582202</v>
      </c>
      <c r="G32" s="51">
        <v>156794.93210000001</v>
      </c>
      <c r="H32" s="52">
        <v>-10.782576307515701</v>
      </c>
      <c r="I32" s="51">
        <v>29853.4565</v>
      </c>
      <c r="J32" s="52">
        <v>21.340909421188599</v>
      </c>
      <c r="K32" s="51">
        <v>38386.653599999998</v>
      </c>
      <c r="L32" s="52">
        <v>24.482075463713301</v>
      </c>
      <c r="M32" s="52">
        <v>-0.22229593621049601</v>
      </c>
      <c r="N32" s="51">
        <v>1205084.9754000001</v>
      </c>
      <c r="O32" s="51">
        <v>39457068.950599998</v>
      </c>
      <c r="P32" s="51">
        <v>33479</v>
      </c>
      <c r="Q32" s="51">
        <v>23536</v>
      </c>
      <c r="R32" s="52">
        <v>42.245921142080199</v>
      </c>
      <c r="S32" s="51">
        <v>4.1783923922458897</v>
      </c>
      <c r="T32" s="51">
        <v>4.1400092963970101</v>
      </c>
      <c r="U32" s="53">
        <v>0.91860917419115595</v>
      </c>
    </row>
    <row r="33" spans="1:21" ht="12" thickBot="1">
      <c r="A33" s="75"/>
      <c r="B33" s="64" t="s">
        <v>31</v>
      </c>
      <c r="C33" s="65"/>
      <c r="D33" s="51">
        <v>8.7611000000000008</v>
      </c>
      <c r="E33" s="54"/>
      <c r="F33" s="54"/>
      <c r="G33" s="54"/>
      <c r="H33" s="54"/>
      <c r="I33" s="51">
        <v>-25.517600000000002</v>
      </c>
      <c r="J33" s="52">
        <v>-291.26022987981003</v>
      </c>
      <c r="K33" s="54"/>
      <c r="L33" s="54"/>
      <c r="M33" s="54"/>
      <c r="N33" s="51">
        <v>15.1328</v>
      </c>
      <c r="O33" s="51">
        <v>288.75150000000002</v>
      </c>
      <c r="P33" s="51">
        <v>3</v>
      </c>
      <c r="Q33" s="54"/>
      <c r="R33" s="54"/>
      <c r="S33" s="51">
        <v>2.9203666666666699</v>
      </c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485000.52909999999</v>
      </c>
      <c r="E35" s="51">
        <v>508478.62780000002</v>
      </c>
      <c r="F35" s="52">
        <v>95.382677379857398</v>
      </c>
      <c r="G35" s="51">
        <v>440872.72820000001</v>
      </c>
      <c r="H35" s="52">
        <v>10.0091926938111</v>
      </c>
      <c r="I35" s="51">
        <v>-29407.640899999999</v>
      </c>
      <c r="J35" s="52">
        <v>-6.0634244986435002</v>
      </c>
      <c r="K35" s="51">
        <v>-8074.2088000000003</v>
      </c>
      <c r="L35" s="52">
        <v>-1.83141489222195</v>
      </c>
      <c r="M35" s="52">
        <v>2.6421699795526701</v>
      </c>
      <c r="N35" s="51">
        <v>3531192.2866000002</v>
      </c>
      <c r="O35" s="51">
        <v>62304497.830399998</v>
      </c>
      <c r="P35" s="51">
        <v>33020</v>
      </c>
      <c r="Q35" s="51">
        <v>19851</v>
      </c>
      <c r="R35" s="52">
        <v>66.339227242960007</v>
      </c>
      <c r="S35" s="51">
        <v>14.688083861296199</v>
      </c>
      <c r="T35" s="51">
        <v>13.4665531963125</v>
      </c>
      <c r="U35" s="53">
        <v>8.3164739289271594</v>
      </c>
    </row>
    <row r="36" spans="1:21" ht="12" customHeight="1" thickBot="1">
      <c r="A36" s="75"/>
      <c r="B36" s="64" t="s">
        <v>69</v>
      </c>
      <c r="C36" s="65"/>
      <c r="D36" s="51">
        <v>862365.3</v>
      </c>
      <c r="E36" s="54"/>
      <c r="F36" s="54"/>
      <c r="G36" s="51">
        <v>67317.72</v>
      </c>
      <c r="H36" s="52">
        <v>1181.0375930735599</v>
      </c>
      <c r="I36" s="51">
        <v>-41999.94</v>
      </c>
      <c r="J36" s="52">
        <v>-4.8703188776264499</v>
      </c>
      <c r="K36" s="51">
        <v>-7842.9</v>
      </c>
      <c r="L36" s="52">
        <v>-11.6505728358001</v>
      </c>
      <c r="M36" s="52">
        <v>4.3551543434188904</v>
      </c>
      <c r="N36" s="51">
        <v>2220100.87</v>
      </c>
      <c r="O36" s="51">
        <v>30110111.27</v>
      </c>
      <c r="P36" s="51">
        <v>199</v>
      </c>
      <c r="Q36" s="51">
        <v>49</v>
      </c>
      <c r="R36" s="52">
        <v>306.12244897959198</v>
      </c>
      <c r="S36" s="51">
        <v>4333.4939698492499</v>
      </c>
      <c r="T36" s="51">
        <v>1482.6973469387799</v>
      </c>
      <c r="U36" s="53">
        <v>65.785175720681707</v>
      </c>
    </row>
    <row r="37" spans="1:21" ht="12" thickBot="1">
      <c r="A37" s="75"/>
      <c r="B37" s="64" t="s">
        <v>36</v>
      </c>
      <c r="C37" s="65"/>
      <c r="D37" s="51">
        <v>4394087.88</v>
      </c>
      <c r="E37" s="51">
        <v>831389.06590000005</v>
      </c>
      <c r="F37" s="52">
        <v>528.18440247904198</v>
      </c>
      <c r="G37" s="51">
        <v>2990768.03</v>
      </c>
      <c r="H37" s="52">
        <v>46.827414428393503</v>
      </c>
      <c r="I37" s="51">
        <v>-699384.34</v>
      </c>
      <c r="J37" s="52">
        <v>-15.9292773830804</v>
      </c>
      <c r="K37" s="51">
        <v>-357912.32000000001</v>
      </c>
      <c r="L37" s="52">
        <v>-11.967237726558199</v>
      </c>
      <c r="M37" s="52">
        <v>0.95438134121787099</v>
      </c>
      <c r="N37" s="51">
        <v>8652196.7100000009</v>
      </c>
      <c r="O37" s="51">
        <v>156717751.44999999</v>
      </c>
      <c r="P37" s="51">
        <v>1445</v>
      </c>
      <c r="Q37" s="51">
        <v>200</v>
      </c>
      <c r="R37" s="52">
        <v>622.5</v>
      </c>
      <c r="S37" s="51">
        <v>3038.9393564013799</v>
      </c>
      <c r="T37" s="51">
        <v>3104.3294999999998</v>
      </c>
      <c r="U37" s="53">
        <v>-2.1517422998545501</v>
      </c>
    </row>
    <row r="38" spans="1:21" ht="12" thickBot="1">
      <c r="A38" s="75"/>
      <c r="B38" s="64" t="s">
        <v>37</v>
      </c>
      <c r="C38" s="65"/>
      <c r="D38" s="51">
        <v>2971235.25</v>
      </c>
      <c r="E38" s="51">
        <v>461910.59340000001</v>
      </c>
      <c r="F38" s="52">
        <v>643.24899503376503</v>
      </c>
      <c r="G38" s="51">
        <v>2531448.0499999998</v>
      </c>
      <c r="H38" s="52">
        <v>17.372949841889898</v>
      </c>
      <c r="I38" s="51">
        <v>-268375.01</v>
      </c>
      <c r="J38" s="52">
        <v>-9.0324389494234794</v>
      </c>
      <c r="K38" s="51">
        <v>-446491.36</v>
      </c>
      <c r="L38" s="52">
        <v>-17.637784824381399</v>
      </c>
      <c r="M38" s="52">
        <v>-0.398924516702854</v>
      </c>
      <c r="N38" s="51">
        <v>5680369.3399999999</v>
      </c>
      <c r="O38" s="51">
        <v>139192554.34999999</v>
      </c>
      <c r="P38" s="51">
        <v>905</v>
      </c>
      <c r="Q38" s="51">
        <v>161</v>
      </c>
      <c r="R38" s="52">
        <v>462.11180124223603</v>
      </c>
      <c r="S38" s="51">
        <v>3283.1328729281799</v>
      </c>
      <c r="T38" s="51">
        <v>3085.9639130434798</v>
      </c>
      <c r="U38" s="53">
        <v>6.00551264648775</v>
      </c>
    </row>
    <row r="39" spans="1:21" ht="12" thickBot="1">
      <c r="A39" s="75"/>
      <c r="B39" s="64" t="s">
        <v>38</v>
      </c>
      <c r="C39" s="65"/>
      <c r="D39" s="51">
        <v>2493599.6</v>
      </c>
      <c r="E39" s="51">
        <v>433292.18359999999</v>
      </c>
      <c r="F39" s="52">
        <v>575.50071161726805</v>
      </c>
      <c r="G39" s="51">
        <v>1530493.5870000001</v>
      </c>
      <c r="H39" s="52">
        <v>62.9278045449269</v>
      </c>
      <c r="I39" s="51">
        <v>-591214.99</v>
      </c>
      <c r="J39" s="52">
        <v>-23.709299199438401</v>
      </c>
      <c r="K39" s="51">
        <v>-294054.32</v>
      </c>
      <c r="L39" s="52">
        <v>-19.2130383621137</v>
      </c>
      <c r="M39" s="52">
        <v>1.0105638645268</v>
      </c>
      <c r="N39" s="51">
        <v>4892879.62</v>
      </c>
      <c r="O39" s="51">
        <v>104922298.76000001</v>
      </c>
      <c r="P39" s="51">
        <v>878</v>
      </c>
      <c r="Q39" s="51">
        <v>146</v>
      </c>
      <c r="R39" s="52">
        <v>501.36986301369899</v>
      </c>
      <c r="S39" s="51">
        <v>2840.0906605922601</v>
      </c>
      <c r="T39" s="51">
        <v>2724.0664383561598</v>
      </c>
      <c r="U39" s="53">
        <v>4.0852295261551896</v>
      </c>
    </row>
    <row r="40" spans="1:21" ht="12" thickBot="1">
      <c r="A40" s="75"/>
      <c r="B40" s="64" t="s">
        <v>72</v>
      </c>
      <c r="C40" s="65"/>
      <c r="D40" s="51">
        <v>7.47</v>
      </c>
      <c r="E40" s="54"/>
      <c r="F40" s="54"/>
      <c r="G40" s="51">
        <v>5.94</v>
      </c>
      <c r="H40" s="52">
        <v>25.7575757575758</v>
      </c>
      <c r="I40" s="51">
        <v>-381.44</v>
      </c>
      <c r="J40" s="52">
        <v>-5106.2918340026799</v>
      </c>
      <c r="K40" s="51">
        <v>4.71</v>
      </c>
      <c r="L40" s="52">
        <v>79.292929292929301</v>
      </c>
      <c r="M40" s="52">
        <v>-81.985138004246295</v>
      </c>
      <c r="N40" s="51">
        <v>128.46</v>
      </c>
      <c r="O40" s="51">
        <v>4390.0600000000004</v>
      </c>
      <c r="P40" s="51">
        <v>15</v>
      </c>
      <c r="Q40" s="51">
        <v>8</v>
      </c>
      <c r="R40" s="52">
        <v>87.5</v>
      </c>
      <c r="S40" s="51">
        <v>0.498</v>
      </c>
      <c r="T40" s="51">
        <v>0.46</v>
      </c>
      <c r="U40" s="53">
        <v>7.6305220883534099</v>
      </c>
    </row>
    <row r="41" spans="1:21" ht="12" customHeight="1" thickBot="1">
      <c r="A41" s="75"/>
      <c r="B41" s="64" t="s">
        <v>33</v>
      </c>
      <c r="C41" s="65"/>
      <c r="D41" s="51">
        <v>488681.75209999998</v>
      </c>
      <c r="E41" s="51">
        <v>273066.45299999998</v>
      </c>
      <c r="F41" s="52">
        <v>178.96074260722199</v>
      </c>
      <c r="G41" s="51">
        <v>375770.93939999997</v>
      </c>
      <c r="H41" s="52">
        <v>30.0477766801996</v>
      </c>
      <c r="I41" s="51">
        <v>21129.368699999999</v>
      </c>
      <c r="J41" s="52">
        <v>4.3237482490805697</v>
      </c>
      <c r="K41" s="51">
        <v>18030.3979</v>
      </c>
      <c r="L41" s="52">
        <v>4.7982416971332196</v>
      </c>
      <c r="M41" s="52">
        <v>0.17187478707832601</v>
      </c>
      <c r="N41" s="51">
        <v>1520771.0630000001</v>
      </c>
      <c r="O41" s="51">
        <v>61821410.188900001</v>
      </c>
      <c r="P41" s="51">
        <v>283</v>
      </c>
      <c r="Q41" s="51">
        <v>167</v>
      </c>
      <c r="R41" s="52">
        <v>69.461077844311404</v>
      </c>
      <c r="S41" s="51">
        <v>1726.7906434629001</v>
      </c>
      <c r="T41" s="51">
        <v>620.16479281437103</v>
      </c>
      <c r="U41" s="53">
        <v>64.085698798396606</v>
      </c>
    </row>
    <row r="42" spans="1:21" ht="12" thickBot="1">
      <c r="A42" s="75"/>
      <c r="B42" s="64" t="s">
        <v>34</v>
      </c>
      <c r="C42" s="65"/>
      <c r="D42" s="51">
        <v>1828769.1584999999</v>
      </c>
      <c r="E42" s="51">
        <v>861097.19940000004</v>
      </c>
      <c r="F42" s="52">
        <v>212.37662365807901</v>
      </c>
      <c r="G42" s="51">
        <v>1979721.3873999999</v>
      </c>
      <c r="H42" s="52">
        <v>-7.6249228735285701</v>
      </c>
      <c r="I42" s="51">
        <v>72195.665800000002</v>
      </c>
      <c r="J42" s="52">
        <v>3.9477735866464698</v>
      </c>
      <c r="K42" s="51">
        <v>-2036.7154</v>
      </c>
      <c r="L42" s="52">
        <v>-0.10287889058343</v>
      </c>
      <c r="M42" s="52">
        <v>-36.447105570076197</v>
      </c>
      <c r="N42" s="51">
        <v>6064733.2718000002</v>
      </c>
      <c r="O42" s="51">
        <v>155335829.3994</v>
      </c>
      <c r="P42" s="51">
        <v>4976</v>
      </c>
      <c r="Q42" s="51">
        <v>2167</v>
      </c>
      <c r="R42" s="52">
        <v>129.6262113521</v>
      </c>
      <c r="S42" s="51">
        <v>367.51791770498397</v>
      </c>
      <c r="T42" s="51">
        <v>310.314041209045</v>
      </c>
      <c r="U42" s="53">
        <v>15.5649218011347</v>
      </c>
    </row>
    <row r="43" spans="1:21" ht="12" thickBot="1">
      <c r="A43" s="75"/>
      <c r="B43" s="64" t="s">
        <v>39</v>
      </c>
      <c r="C43" s="65"/>
      <c r="D43" s="51">
        <v>2363537.4900000002</v>
      </c>
      <c r="E43" s="51">
        <v>373641.95760000002</v>
      </c>
      <c r="F43" s="52">
        <v>632.56747319857197</v>
      </c>
      <c r="G43" s="51">
        <v>1674578.08</v>
      </c>
      <c r="H43" s="52">
        <v>41.142268505031403</v>
      </c>
      <c r="I43" s="51">
        <v>-435702.93</v>
      </c>
      <c r="J43" s="52">
        <v>-18.434356630408299</v>
      </c>
      <c r="K43" s="51">
        <v>-287480.99</v>
      </c>
      <c r="L43" s="52">
        <v>-17.167368511117701</v>
      </c>
      <c r="M43" s="52">
        <v>0.515588665532284</v>
      </c>
      <c r="N43" s="51">
        <v>5120755.68</v>
      </c>
      <c r="O43" s="51">
        <v>73735887.829999998</v>
      </c>
      <c r="P43" s="51">
        <v>1484</v>
      </c>
      <c r="Q43" s="51">
        <v>239</v>
      </c>
      <c r="R43" s="52">
        <v>520.92050209205001</v>
      </c>
      <c r="S43" s="51">
        <v>1592.68024932615</v>
      </c>
      <c r="T43" s="51">
        <v>1745.8934728033501</v>
      </c>
      <c r="U43" s="53">
        <v>-9.6198357166810808</v>
      </c>
    </row>
    <row r="44" spans="1:21" ht="12" thickBot="1">
      <c r="A44" s="75"/>
      <c r="B44" s="64" t="s">
        <v>40</v>
      </c>
      <c r="C44" s="65"/>
      <c r="D44" s="51">
        <v>1030606.23</v>
      </c>
      <c r="E44" s="51">
        <v>77442.357300000003</v>
      </c>
      <c r="F44" s="52">
        <v>1330.80431166059</v>
      </c>
      <c r="G44" s="51">
        <v>807403.40700000001</v>
      </c>
      <c r="H44" s="52">
        <v>27.644523303330601</v>
      </c>
      <c r="I44" s="51">
        <v>82884.539999999994</v>
      </c>
      <c r="J44" s="52">
        <v>8.0423092338574396</v>
      </c>
      <c r="K44" s="51">
        <v>58455.68</v>
      </c>
      <c r="L44" s="52">
        <v>7.2399595410674298</v>
      </c>
      <c r="M44" s="52">
        <v>0.41790395732288099</v>
      </c>
      <c r="N44" s="51">
        <v>2053524.94</v>
      </c>
      <c r="O44" s="51">
        <v>29332422</v>
      </c>
      <c r="P44" s="51">
        <v>482</v>
      </c>
      <c r="Q44" s="51">
        <v>91</v>
      </c>
      <c r="R44" s="52">
        <v>429.67032967032998</v>
      </c>
      <c r="S44" s="51">
        <v>2138.18719917012</v>
      </c>
      <c r="T44" s="51">
        <v>1416.1271428571399</v>
      </c>
      <c r="U44" s="53">
        <v>33.769730573320601</v>
      </c>
    </row>
    <row r="45" spans="1:21" ht="12" thickBot="1">
      <c r="A45" s="75"/>
      <c r="B45" s="64" t="s">
        <v>75</v>
      </c>
      <c r="C45" s="65"/>
      <c r="D45" s="54"/>
      <c r="E45" s="54"/>
      <c r="F45" s="54"/>
      <c r="G45" s="51">
        <v>427.35039999999998</v>
      </c>
      <c r="H45" s="54"/>
      <c r="I45" s="54"/>
      <c r="J45" s="54"/>
      <c r="K45" s="51">
        <v>427.3503</v>
      </c>
      <c r="L45" s="52">
        <v>99.999976599998504</v>
      </c>
      <c r="M45" s="54"/>
      <c r="N45" s="54"/>
      <c r="O45" s="54"/>
      <c r="P45" s="54"/>
      <c r="Q45" s="54"/>
      <c r="R45" s="54"/>
      <c r="S45" s="54"/>
      <c r="T45" s="54"/>
      <c r="U45" s="55"/>
    </row>
    <row r="46" spans="1:21" ht="12" thickBot="1">
      <c r="A46" s="76"/>
      <c r="B46" s="64" t="s">
        <v>35</v>
      </c>
      <c r="C46" s="65"/>
      <c r="D46" s="56">
        <v>23975.047200000001</v>
      </c>
      <c r="E46" s="57"/>
      <c r="F46" s="57"/>
      <c r="G46" s="56">
        <v>12916.5506</v>
      </c>
      <c r="H46" s="58">
        <v>85.614936545055599</v>
      </c>
      <c r="I46" s="56">
        <v>2103.0261</v>
      </c>
      <c r="J46" s="58">
        <v>8.7717287163463897</v>
      </c>
      <c r="K46" s="56">
        <v>854.11339999999996</v>
      </c>
      <c r="L46" s="58">
        <v>6.6125502578064497</v>
      </c>
      <c r="M46" s="58">
        <v>1.4622328838301799</v>
      </c>
      <c r="N46" s="56">
        <v>178550.8659</v>
      </c>
      <c r="O46" s="56">
        <v>8456699.0207000002</v>
      </c>
      <c r="P46" s="56">
        <v>25</v>
      </c>
      <c r="Q46" s="56">
        <v>16</v>
      </c>
      <c r="R46" s="58">
        <v>56.25</v>
      </c>
      <c r="S46" s="56">
        <v>959.00188800000001</v>
      </c>
      <c r="T46" s="56">
        <v>445.14314999999999</v>
      </c>
      <c r="U46" s="59">
        <v>53.582661768440701</v>
      </c>
    </row>
  </sheetData>
  <mergeCells count="44">
    <mergeCell ref="A8:A46"/>
    <mergeCell ref="B24:C24"/>
    <mergeCell ref="B18:C18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9:C19"/>
    <mergeCell ref="B20:C20"/>
    <mergeCell ref="B21:C21"/>
    <mergeCell ref="B22:C22"/>
    <mergeCell ref="B23:C23"/>
    <mergeCell ref="B39:C39"/>
    <mergeCell ref="B40:C40"/>
    <mergeCell ref="B41:C41"/>
    <mergeCell ref="B42:C42"/>
    <mergeCell ref="B29:C29"/>
    <mergeCell ref="B30:C30"/>
    <mergeCell ref="B46:C46"/>
    <mergeCell ref="B36:C36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3" workbookViewId="0">
      <selection activeCell="F33" sqref="F33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181985</v>
      </c>
      <c r="D2" s="37">
        <v>2880812.4231743598</v>
      </c>
      <c r="E2" s="37">
        <v>2474947.63044615</v>
      </c>
      <c r="F2" s="37">
        <v>405864.79272820498</v>
      </c>
      <c r="G2" s="37">
        <v>2474947.63044615</v>
      </c>
      <c r="H2" s="37">
        <v>0.140885532658521</v>
      </c>
    </row>
    <row r="3" spans="1:8">
      <c r="A3" s="37">
        <v>2</v>
      </c>
      <c r="B3" s="37">
        <v>13</v>
      </c>
      <c r="C3" s="37">
        <v>13679</v>
      </c>
      <c r="D3" s="37">
        <v>127459.519052167</v>
      </c>
      <c r="E3" s="37">
        <v>96120.401027547094</v>
      </c>
      <c r="F3" s="37">
        <v>31339.1180246199</v>
      </c>
      <c r="G3" s="37">
        <v>96120.401027547094</v>
      </c>
      <c r="H3" s="37">
        <v>0.24587506886632299</v>
      </c>
    </row>
    <row r="4" spans="1:8">
      <c r="A4" s="37">
        <v>3</v>
      </c>
      <c r="B4" s="37">
        <v>14</v>
      </c>
      <c r="C4" s="37">
        <v>200018</v>
      </c>
      <c r="D4" s="37">
        <v>296501.62058441102</v>
      </c>
      <c r="E4" s="37">
        <v>227447.44189860299</v>
      </c>
      <c r="F4" s="37">
        <v>69054.178685808307</v>
      </c>
      <c r="G4" s="37">
        <v>227447.44189860299</v>
      </c>
      <c r="H4" s="37">
        <v>0.23289646292556801</v>
      </c>
    </row>
    <row r="5" spans="1:8">
      <c r="A5" s="37">
        <v>4</v>
      </c>
      <c r="B5" s="37">
        <v>15</v>
      </c>
      <c r="C5" s="37">
        <v>9401</v>
      </c>
      <c r="D5" s="37">
        <v>196501.761794872</v>
      </c>
      <c r="E5" s="37">
        <v>172955.49426581201</v>
      </c>
      <c r="F5" s="37">
        <v>23546.267529059802</v>
      </c>
      <c r="G5" s="37">
        <v>172955.49426581201</v>
      </c>
      <c r="H5" s="37">
        <v>0.119827259124729</v>
      </c>
    </row>
    <row r="6" spans="1:8">
      <c r="A6" s="37">
        <v>5</v>
      </c>
      <c r="B6" s="37">
        <v>16</v>
      </c>
      <c r="C6" s="37">
        <v>31172</v>
      </c>
      <c r="D6" s="37">
        <v>2623406.70714274</v>
      </c>
      <c r="E6" s="37">
        <v>1942520.94846667</v>
      </c>
      <c r="F6" s="37">
        <v>680885.75867606804</v>
      </c>
      <c r="G6" s="37">
        <v>1942520.94846667</v>
      </c>
      <c r="H6" s="37">
        <v>0.259542585151675</v>
      </c>
    </row>
    <row r="7" spans="1:8">
      <c r="A7" s="37">
        <v>6</v>
      </c>
      <c r="B7" s="37">
        <v>17</v>
      </c>
      <c r="C7" s="37">
        <v>127424</v>
      </c>
      <c r="D7" s="37">
        <v>3578423.4611333301</v>
      </c>
      <c r="E7" s="37">
        <v>3047005.74123932</v>
      </c>
      <c r="F7" s="37">
        <v>531417.71989401698</v>
      </c>
      <c r="G7" s="37">
        <v>3047005.74123932</v>
      </c>
      <c r="H7" s="37">
        <v>0.148506102105006</v>
      </c>
    </row>
    <row r="8" spans="1:8">
      <c r="A8" s="37">
        <v>7</v>
      </c>
      <c r="B8" s="37">
        <v>18</v>
      </c>
      <c r="C8" s="37">
        <v>301394</v>
      </c>
      <c r="D8" s="37">
        <v>666772.83163760696</v>
      </c>
      <c r="E8" s="37">
        <v>518579.46861794899</v>
      </c>
      <c r="F8" s="37">
        <v>148193.36301965799</v>
      </c>
      <c r="G8" s="37">
        <v>518579.46861794899</v>
      </c>
      <c r="H8" s="37">
        <v>0.222254651041633</v>
      </c>
    </row>
    <row r="9" spans="1:8">
      <c r="A9" s="37">
        <v>8</v>
      </c>
      <c r="B9" s="37">
        <v>19</v>
      </c>
      <c r="C9" s="37">
        <v>92826</v>
      </c>
      <c r="D9" s="37">
        <v>633903.42501538503</v>
      </c>
      <c r="E9" s="37">
        <v>532917.66149572597</v>
      </c>
      <c r="F9" s="37">
        <v>100985.76351965799</v>
      </c>
      <c r="G9" s="37">
        <v>532917.66149572597</v>
      </c>
      <c r="H9" s="37">
        <v>0.15930780547085299</v>
      </c>
    </row>
    <row r="10" spans="1:8">
      <c r="A10" s="37">
        <v>9</v>
      </c>
      <c r="B10" s="37">
        <v>21</v>
      </c>
      <c r="C10" s="37">
        <v>292598</v>
      </c>
      <c r="D10" s="37">
        <v>931302.90245128202</v>
      </c>
      <c r="E10" s="37">
        <v>943809.62622051302</v>
      </c>
      <c r="F10" s="37">
        <v>-12506.723769230801</v>
      </c>
      <c r="G10" s="37">
        <v>943809.62622051302</v>
      </c>
      <c r="H10" s="37">
        <v>-1.3429276056492301E-2</v>
      </c>
    </row>
    <row r="11" spans="1:8">
      <c r="A11" s="37">
        <v>10</v>
      </c>
      <c r="B11" s="37">
        <v>22</v>
      </c>
      <c r="C11" s="37">
        <v>361446.8</v>
      </c>
      <c r="D11" s="37">
        <v>5402162.8348829104</v>
      </c>
      <c r="E11" s="37">
        <v>5661531.0940025598</v>
      </c>
      <c r="F11" s="37">
        <v>-259368.259119658</v>
      </c>
      <c r="G11" s="37">
        <v>5661531.0940025598</v>
      </c>
      <c r="H11" s="37">
        <v>-4.80119291193635E-2</v>
      </c>
    </row>
    <row r="12" spans="1:8">
      <c r="A12" s="37">
        <v>11</v>
      </c>
      <c r="B12" s="37">
        <v>23</v>
      </c>
      <c r="C12" s="37">
        <v>568403.48600000003</v>
      </c>
      <c r="D12" s="37">
        <v>5431414.9839957301</v>
      </c>
      <c r="E12" s="37">
        <v>5048474.66553248</v>
      </c>
      <c r="F12" s="37">
        <v>382940.31846324803</v>
      </c>
      <c r="G12" s="37">
        <v>5048474.66553248</v>
      </c>
      <c r="H12" s="37">
        <v>7.0504706341096096E-2</v>
      </c>
    </row>
    <row r="13" spans="1:8">
      <c r="A13" s="37">
        <v>12</v>
      </c>
      <c r="B13" s="37">
        <v>24</v>
      </c>
      <c r="C13" s="37">
        <v>36215</v>
      </c>
      <c r="D13" s="37">
        <v>1019380.68955726</v>
      </c>
      <c r="E13" s="37">
        <v>1007880.42959402</v>
      </c>
      <c r="F13" s="37">
        <v>11500.2599632479</v>
      </c>
      <c r="G13" s="37">
        <v>1007880.42959402</v>
      </c>
      <c r="H13" s="37">
        <v>1.12816144950152E-2</v>
      </c>
    </row>
    <row r="14" spans="1:8">
      <c r="A14" s="37">
        <v>13</v>
      </c>
      <c r="B14" s="37">
        <v>25</v>
      </c>
      <c r="C14" s="37">
        <v>172312</v>
      </c>
      <c r="D14" s="37">
        <v>2344930.5545000001</v>
      </c>
      <c r="E14" s="37">
        <v>2296133.0120000001</v>
      </c>
      <c r="F14" s="37">
        <v>48797.542500000003</v>
      </c>
      <c r="G14" s="37">
        <v>2296133.0120000001</v>
      </c>
      <c r="H14" s="37">
        <v>2.0809802834611001E-2</v>
      </c>
    </row>
    <row r="15" spans="1:8">
      <c r="A15" s="37">
        <v>14</v>
      </c>
      <c r="B15" s="37">
        <v>26</v>
      </c>
      <c r="C15" s="37">
        <v>211588</v>
      </c>
      <c r="D15" s="37">
        <v>678275.80643362796</v>
      </c>
      <c r="E15" s="37">
        <v>617222.45757522096</v>
      </c>
      <c r="F15" s="37">
        <v>61053.348858407102</v>
      </c>
      <c r="G15" s="37">
        <v>617222.45757522096</v>
      </c>
      <c r="H15" s="37">
        <v>9.0012570519690693E-2</v>
      </c>
    </row>
    <row r="16" spans="1:8">
      <c r="A16" s="37">
        <v>15</v>
      </c>
      <c r="B16" s="37">
        <v>27</v>
      </c>
      <c r="C16" s="37">
        <v>226820.89199999999</v>
      </c>
      <c r="D16" s="37">
        <v>1662496.5789000001</v>
      </c>
      <c r="E16" s="37">
        <v>1656094.6017</v>
      </c>
      <c r="F16" s="37">
        <v>6401.9772000000003</v>
      </c>
      <c r="G16" s="37">
        <v>1656094.6017</v>
      </c>
      <c r="H16" s="37">
        <v>3.8508212776208598E-3</v>
      </c>
    </row>
    <row r="17" spans="1:8">
      <c r="A17" s="37">
        <v>16</v>
      </c>
      <c r="B17" s="37">
        <v>29</v>
      </c>
      <c r="C17" s="37">
        <v>636156</v>
      </c>
      <c r="D17" s="37">
        <v>8882902.9770863205</v>
      </c>
      <c r="E17" s="37">
        <v>8493363.2935735006</v>
      </c>
      <c r="F17" s="37">
        <v>389539.68351282098</v>
      </c>
      <c r="G17" s="37">
        <v>8493363.2935735006</v>
      </c>
      <c r="H17" s="37">
        <v>4.3852745495211197E-2</v>
      </c>
    </row>
    <row r="18" spans="1:8">
      <c r="A18" s="37">
        <v>17</v>
      </c>
      <c r="B18" s="37">
        <v>31</v>
      </c>
      <c r="C18" s="37">
        <v>41700.951999999997</v>
      </c>
      <c r="D18" s="37">
        <v>443151.21342305403</v>
      </c>
      <c r="E18" s="37">
        <v>374434.320612646</v>
      </c>
      <c r="F18" s="37">
        <v>68716.892810407793</v>
      </c>
      <c r="G18" s="37">
        <v>374434.320612646</v>
      </c>
      <c r="H18" s="37">
        <v>0.15506420997838299</v>
      </c>
    </row>
    <row r="19" spans="1:8">
      <c r="A19" s="37">
        <v>18</v>
      </c>
      <c r="B19" s="37">
        <v>32</v>
      </c>
      <c r="C19" s="37">
        <v>55105.322</v>
      </c>
      <c r="D19" s="37">
        <v>605523.66790800996</v>
      </c>
      <c r="E19" s="37">
        <v>591874.91153488704</v>
      </c>
      <c r="F19" s="37">
        <v>13648.7563731229</v>
      </c>
      <c r="G19" s="37">
        <v>591874.91153488704</v>
      </c>
      <c r="H19" s="37">
        <v>2.2540417652504301E-2</v>
      </c>
    </row>
    <row r="20" spans="1:8">
      <c r="A20" s="37">
        <v>19</v>
      </c>
      <c r="B20" s="37">
        <v>33</v>
      </c>
      <c r="C20" s="37">
        <v>57388.7</v>
      </c>
      <c r="D20" s="37">
        <v>847635.95325833105</v>
      </c>
      <c r="E20" s="37">
        <v>704138.734307267</v>
      </c>
      <c r="F20" s="37">
        <v>143497.21895106501</v>
      </c>
      <c r="G20" s="37">
        <v>704138.734307267</v>
      </c>
      <c r="H20" s="37">
        <v>0.169291095309795</v>
      </c>
    </row>
    <row r="21" spans="1:8">
      <c r="A21" s="37">
        <v>20</v>
      </c>
      <c r="B21" s="37">
        <v>34</v>
      </c>
      <c r="C21" s="37">
        <v>72905.391000000003</v>
      </c>
      <c r="D21" s="37">
        <v>477627.43081941601</v>
      </c>
      <c r="E21" s="37">
        <v>416179.92807308701</v>
      </c>
      <c r="F21" s="37">
        <v>61447.502746329003</v>
      </c>
      <c r="G21" s="37">
        <v>416179.92807308701</v>
      </c>
      <c r="H21" s="37">
        <v>0.128651536284065</v>
      </c>
    </row>
    <row r="22" spans="1:8">
      <c r="A22" s="37">
        <v>21</v>
      </c>
      <c r="B22" s="37">
        <v>35</v>
      </c>
      <c r="C22" s="37">
        <v>72523.398000000001</v>
      </c>
      <c r="D22" s="37">
        <v>1884345.0391212399</v>
      </c>
      <c r="E22" s="37">
        <v>1899450.5425646</v>
      </c>
      <c r="F22" s="37">
        <v>-15105.503443362801</v>
      </c>
      <c r="G22" s="37">
        <v>1899450.5425646</v>
      </c>
      <c r="H22" s="37">
        <v>-8.0163150218005002E-3</v>
      </c>
    </row>
    <row r="23" spans="1:8">
      <c r="A23" s="37">
        <v>22</v>
      </c>
      <c r="B23" s="37">
        <v>36</v>
      </c>
      <c r="C23" s="37">
        <v>235898.296</v>
      </c>
      <c r="D23" s="37">
        <v>1152906.4614734501</v>
      </c>
      <c r="E23" s="37">
        <v>1034673.2993967599</v>
      </c>
      <c r="F23" s="37">
        <v>118233.16207668799</v>
      </c>
      <c r="G23" s="37">
        <v>1034673.2993967599</v>
      </c>
      <c r="H23" s="37">
        <v>0.102552259031996</v>
      </c>
    </row>
    <row r="24" spans="1:8">
      <c r="A24" s="37">
        <v>23</v>
      </c>
      <c r="B24" s="37">
        <v>37</v>
      </c>
      <c r="C24" s="37">
        <v>291022.08299999998</v>
      </c>
      <c r="D24" s="37">
        <v>1791035.3598477901</v>
      </c>
      <c r="E24" s="37">
        <v>1652226.3816978999</v>
      </c>
      <c r="F24" s="37">
        <v>138808.978149884</v>
      </c>
      <c r="G24" s="37">
        <v>1652226.3816978999</v>
      </c>
      <c r="H24" s="37">
        <v>7.7502086927910205E-2</v>
      </c>
    </row>
    <row r="25" spans="1:8">
      <c r="A25" s="37">
        <v>24</v>
      </c>
      <c r="B25" s="37">
        <v>38</v>
      </c>
      <c r="C25" s="37">
        <v>956647.20499999996</v>
      </c>
      <c r="D25" s="37">
        <v>3811572.37524779</v>
      </c>
      <c r="E25" s="37">
        <v>4125350.72901947</v>
      </c>
      <c r="F25" s="37">
        <v>-313778.35377168102</v>
      </c>
      <c r="G25" s="37">
        <v>4125350.72901947</v>
      </c>
      <c r="H25" s="37">
        <v>-8.2322549037595796E-2</v>
      </c>
    </row>
    <row r="26" spans="1:8">
      <c r="A26" s="37">
        <v>25</v>
      </c>
      <c r="B26" s="37">
        <v>39</v>
      </c>
      <c r="C26" s="37">
        <v>139498.88699999999</v>
      </c>
      <c r="D26" s="37">
        <v>139888.270006081</v>
      </c>
      <c r="E26" s="37">
        <v>110034.928737257</v>
      </c>
      <c r="F26" s="37">
        <v>29853.341268824101</v>
      </c>
      <c r="G26" s="37">
        <v>110034.928737257</v>
      </c>
      <c r="H26" s="37">
        <v>0.21340846711111899</v>
      </c>
    </row>
    <row r="27" spans="1:8">
      <c r="A27" s="37">
        <v>26</v>
      </c>
      <c r="B27" s="37">
        <v>40</v>
      </c>
      <c r="C27" s="37">
        <v>0.39400000000000002</v>
      </c>
      <c r="D27" s="37">
        <v>8.7611000000000008</v>
      </c>
      <c r="E27" s="37">
        <v>34.278700000000001</v>
      </c>
      <c r="F27" s="37">
        <v>-25.517600000000002</v>
      </c>
      <c r="G27" s="37">
        <v>34.278700000000001</v>
      </c>
      <c r="H27" s="37">
        <v>-2.9126022987981002</v>
      </c>
    </row>
    <row r="28" spans="1:8">
      <c r="A28" s="37">
        <v>27</v>
      </c>
      <c r="B28" s="37">
        <v>42</v>
      </c>
      <c r="C28" s="37">
        <v>34233.682000000001</v>
      </c>
      <c r="D28" s="37">
        <v>485000.52970000001</v>
      </c>
      <c r="E28" s="37">
        <v>514408.17700000003</v>
      </c>
      <c r="F28" s="37">
        <v>-29407.647300000001</v>
      </c>
      <c r="G28" s="37">
        <v>514408.17700000003</v>
      </c>
      <c r="H28" s="37">
        <v>-6.0634258107285503E-2</v>
      </c>
    </row>
    <row r="29" spans="1:8">
      <c r="A29" s="37">
        <v>28</v>
      </c>
      <c r="B29" s="37">
        <v>75</v>
      </c>
      <c r="C29" s="37">
        <v>314</v>
      </c>
      <c r="D29" s="37">
        <v>488681.75213675201</v>
      </c>
      <c r="E29" s="37">
        <v>467552.38504273503</v>
      </c>
      <c r="F29" s="37">
        <v>21129.3670940171</v>
      </c>
      <c r="G29" s="37">
        <v>467552.38504273503</v>
      </c>
      <c r="H29" s="37">
        <v>4.3237479201196499E-2</v>
      </c>
    </row>
    <row r="30" spans="1:8">
      <c r="A30" s="37">
        <v>29</v>
      </c>
      <c r="B30" s="37">
        <v>76</v>
      </c>
      <c r="C30" s="37">
        <v>5986</v>
      </c>
      <c r="D30" s="37">
        <v>1828769.1301196599</v>
      </c>
      <c r="E30" s="37">
        <v>1756573.50216838</v>
      </c>
      <c r="F30" s="37">
        <v>72195.627951282106</v>
      </c>
      <c r="G30" s="37">
        <v>1756573.50216838</v>
      </c>
      <c r="H30" s="37">
        <v>3.9477715782832698E-2</v>
      </c>
    </row>
    <row r="31" spans="1:8" ht="14.25">
      <c r="A31" s="30">
        <v>30</v>
      </c>
      <c r="B31" s="31">
        <v>99</v>
      </c>
      <c r="C31" s="30">
        <v>23</v>
      </c>
      <c r="D31" s="30">
        <v>23975.0472732774</v>
      </c>
      <c r="E31" s="30">
        <v>21872.020815369498</v>
      </c>
      <c r="F31" s="30">
        <v>2103.0264579078698</v>
      </c>
      <c r="G31" s="30">
        <v>21872.020815369498</v>
      </c>
      <c r="H31" s="30">
        <v>8.7717301823713706E-2</v>
      </c>
    </row>
    <row r="32" spans="1:8" ht="14.25">
      <c r="A32" s="30"/>
      <c r="B32" s="33">
        <v>70</v>
      </c>
      <c r="C32" s="34">
        <v>377</v>
      </c>
      <c r="D32" s="34">
        <v>862365.3</v>
      </c>
      <c r="E32" s="34">
        <v>904365.24</v>
      </c>
      <c r="F32" s="30"/>
      <c r="G32" s="30"/>
      <c r="H32" s="30"/>
    </row>
    <row r="33" spans="1:8" ht="14.25">
      <c r="A33" s="30"/>
      <c r="B33" s="33">
        <v>71</v>
      </c>
      <c r="C33" s="34">
        <v>1379</v>
      </c>
      <c r="D33" s="34">
        <v>4394087.88</v>
      </c>
      <c r="E33" s="34">
        <v>5093472.22</v>
      </c>
      <c r="F33" s="30"/>
      <c r="G33" s="30"/>
      <c r="H33" s="30"/>
    </row>
    <row r="34" spans="1:8" ht="14.25">
      <c r="A34" s="30"/>
      <c r="B34" s="33">
        <v>72</v>
      </c>
      <c r="C34" s="34">
        <v>872</v>
      </c>
      <c r="D34" s="34">
        <v>2971235.25</v>
      </c>
      <c r="E34" s="34">
        <v>3239610.26</v>
      </c>
      <c r="F34" s="30"/>
      <c r="G34" s="30"/>
      <c r="H34" s="30"/>
    </row>
    <row r="35" spans="1:8" ht="14.25">
      <c r="A35" s="30"/>
      <c r="B35" s="33">
        <v>73</v>
      </c>
      <c r="C35" s="34">
        <v>858</v>
      </c>
      <c r="D35" s="34">
        <v>2493599.6</v>
      </c>
      <c r="E35" s="34">
        <v>3084814.59</v>
      </c>
      <c r="F35" s="30"/>
      <c r="G35" s="30"/>
      <c r="H35" s="30"/>
    </row>
    <row r="36" spans="1:8" ht="14.25">
      <c r="A36" s="30"/>
      <c r="B36" s="33">
        <v>74</v>
      </c>
      <c r="C36" s="34">
        <v>18</v>
      </c>
      <c r="D36" s="34">
        <v>7.47</v>
      </c>
      <c r="E36" s="34">
        <v>388.91</v>
      </c>
      <c r="F36" s="30"/>
      <c r="G36" s="30"/>
      <c r="H36" s="30"/>
    </row>
    <row r="37" spans="1:8" ht="14.25">
      <c r="A37" s="30"/>
      <c r="B37" s="33">
        <v>77</v>
      </c>
      <c r="C37" s="34">
        <v>1451</v>
      </c>
      <c r="D37" s="34">
        <v>2363537.4900000002</v>
      </c>
      <c r="E37" s="34">
        <v>2799240.42</v>
      </c>
      <c r="F37" s="30"/>
      <c r="G37" s="30"/>
      <c r="H37" s="30"/>
    </row>
    <row r="38" spans="1:8" ht="14.25">
      <c r="A38" s="30"/>
      <c r="B38" s="33">
        <v>78</v>
      </c>
      <c r="C38" s="34">
        <v>791</v>
      </c>
      <c r="D38" s="34">
        <v>1030606.23</v>
      </c>
      <c r="E38" s="34">
        <v>947721.69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2015-11-12T02:44:51Z</dcterms:modified>
</cp:coreProperties>
</file>