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<sst xmlns="http://schemas.openxmlformats.org/spreadsheetml/2006/main" count="117" uniqueCount="75">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</sst>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21519229.424200002</v>
      </c>
      <c r="F3" s="25">
        <f>RA!I7</f>
        <v>2226927.5797000001</v>
      </c>
      <c r="G3" s="16">
        <f>SUM(G4:G40)</f>
        <v>19292301.844499994</v>
      </c>
      <c r="H3" s="27">
        <f>RA!J7</f>
        <v>10.348547040423499</v>
      </c>
      <c r="I3" s="20">
        <f>SUM(I4:I40)</f>
        <v>21519236.32568692</v>
      </c>
      <c r="J3" s="21">
        <f>SUM(J4:J40)</f>
        <v>19292301.868856084</v>
      </c>
      <c r="K3" s="22">
        <f>E3-I3</f>
        <v>-6.9014869183301926</v>
      </c>
      <c r="L3" s="22">
        <f>G3-J3</f>
        <v>-2.4356089532375336E-2</v>
      </c>
    </row>
    <row r="4" spans="1:13" x14ac:dyDescent="0.15">
      <c r="A4" s="42">
        <f>RA!A8</f>
        <v>42329</v>
      </c>
      <c r="B4" s="12">
        <v>12</v>
      </c>
      <c r="C4" s="39" t="s">
        <v>6</v>
      </c>
      <c r="D4" s="39"/>
      <c r="E4" s="15">
        <f>VLOOKUP(C4,RA!B8:D36,3,0)</f>
        <v>706437.29180000001</v>
      </c>
      <c r="F4" s="25">
        <f>VLOOKUP(C4,RA!B8:I39,8,0)</f>
        <v>172689.16589999999</v>
      </c>
      <c r="G4" s="16">
        <f t="shared" ref="G4:G40" si="0">E4-F4</f>
        <v>533748.12589999998</v>
      </c>
      <c r="H4" s="27">
        <f>RA!J8</f>
        <v>24.445080675170601</v>
      </c>
      <c r="I4" s="20">
        <f>VLOOKUP(B4,RMS!B:D,3,FALSE)</f>
        <v>706438.26373760705</v>
      </c>
      <c r="J4" s="21">
        <f>VLOOKUP(B4,RMS!B:E,4,FALSE)</f>
        <v>533748.14674786304</v>
      </c>
      <c r="K4" s="22">
        <f t="shared" ref="K4:K40" si="1">E4-I4</f>
        <v>-0.97193760704249144</v>
      </c>
      <c r="L4" s="22">
        <f t="shared" ref="L4:L40" si="2">G4-J4</f>
        <v>-2.0847863052040339E-2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159153.42060000001</v>
      </c>
      <c r="F5" s="25">
        <f>VLOOKUP(C5,RA!B9:I40,8,0)</f>
        <v>36912.816400000003</v>
      </c>
      <c r="G5" s="16">
        <f t="shared" si="0"/>
        <v>122240.6042</v>
      </c>
      <c r="H5" s="27">
        <f>RA!J9</f>
        <v>23.193228433822298</v>
      </c>
      <c r="I5" s="20">
        <f>VLOOKUP(B5,RMS!B:D,3,FALSE)</f>
        <v>159153.50950683001</v>
      </c>
      <c r="J5" s="21">
        <f>VLOOKUP(B5,RMS!B:E,4,FALSE)</f>
        <v>122240.569867453</v>
      </c>
      <c r="K5" s="22">
        <f t="shared" si="1"/>
        <v>-8.89068300020881E-2</v>
      </c>
      <c r="L5" s="22">
        <f t="shared" si="2"/>
        <v>3.4332547002122737E-2</v>
      </c>
      <c r="M5" s="32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189885.93539999999</v>
      </c>
      <c r="F6" s="25">
        <f>VLOOKUP(C6,RA!B10:I41,8,0)</f>
        <v>54046.053</v>
      </c>
      <c r="G6" s="16">
        <f t="shared" si="0"/>
        <v>135839.8824</v>
      </c>
      <c r="H6" s="27">
        <f>RA!J10</f>
        <v>28.4623781567342</v>
      </c>
      <c r="I6" s="20">
        <f>VLOOKUP(B6,RMS!B:D,3,FALSE)</f>
        <v>189888.41797485799</v>
      </c>
      <c r="J6" s="21">
        <f>VLOOKUP(B6,RMS!B:E,4,FALSE)</f>
        <v>135839.883695611</v>
      </c>
      <c r="K6" s="22">
        <f>E6-I6</f>
        <v>-2.4825748580042273</v>
      </c>
      <c r="L6" s="22">
        <f t="shared" si="2"/>
        <v>-1.2956110003869981E-3</v>
      </c>
      <c r="M6" s="32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81439.516099999993</v>
      </c>
      <c r="F7" s="25">
        <f>VLOOKUP(C7,RA!B11:I42,8,0)</f>
        <v>17632.029200000001</v>
      </c>
      <c r="G7" s="16">
        <f t="shared" si="0"/>
        <v>63807.486899999989</v>
      </c>
      <c r="H7" s="27">
        <f>RA!J11</f>
        <v>21.6504591927456</v>
      </c>
      <c r="I7" s="20">
        <f>VLOOKUP(B7,RMS!B:D,3,FALSE)</f>
        <v>81439.580470085493</v>
      </c>
      <c r="J7" s="21">
        <f>VLOOKUP(B7,RMS!B:E,4,FALSE)</f>
        <v>63807.4867623932</v>
      </c>
      <c r="K7" s="22">
        <f t="shared" si="1"/>
        <v>-6.4370085499831475E-2</v>
      </c>
      <c r="L7" s="22">
        <f t="shared" si="2"/>
        <v>1.3760678848484531E-4</v>
      </c>
      <c r="M7" s="32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254162.27129999999</v>
      </c>
      <c r="F8" s="25">
        <f>VLOOKUP(C8,RA!B12:I43,8,0)</f>
        <v>27467.652699999999</v>
      </c>
      <c r="G8" s="16">
        <f t="shared" si="0"/>
        <v>226694.61859999999</v>
      </c>
      <c r="H8" s="27">
        <f>RA!J12</f>
        <v>10.807132214985</v>
      </c>
      <c r="I8" s="20">
        <f>VLOOKUP(B8,RMS!B:D,3,FALSE)</f>
        <v>254162.31432649601</v>
      </c>
      <c r="J8" s="21">
        <f>VLOOKUP(B8,RMS!B:E,4,FALSE)</f>
        <v>226694.61778205101</v>
      </c>
      <c r="K8" s="22">
        <f t="shared" si="1"/>
        <v>-4.3026496015954763E-2</v>
      </c>
      <c r="L8" s="22">
        <f t="shared" si="2"/>
        <v>8.1794898142106831E-4</v>
      </c>
      <c r="M8" s="32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411538.52510000003</v>
      </c>
      <c r="F9" s="25">
        <f>VLOOKUP(C9,RA!B13:I44,8,0)</f>
        <v>118466.486</v>
      </c>
      <c r="G9" s="16">
        <f t="shared" si="0"/>
        <v>293072.03910000005</v>
      </c>
      <c r="H9" s="27">
        <f>RA!J13</f>
        <v>28.786244488584298</v>
      </c>
      <c r="I9" s="20">
        <f>VLOOKUP(B9,RMS!B:D,3,FALSE)</f>
        <v>411538.82260427403</v>
      </c>
      <c r="J9" s="21">
        <f>VLOOKUP(B9,RMS!B:E,4,FALSE)</f>
        <v>293072.03617265</v>
      </c>
      <c r="K9" s="22">
        <f t="shared" si="1"/>
        <v>-0.29750427399994805</v>
      </c>
      <c r="L9" s="22">
        <f t="shared" si="2"/>
        <v>2.9273500549606979E-3</v>
      </c>
      <c r="M9" s="32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248298.79190000001</v>
      </c>
      <c r="F10" s="25">
        <f>VLOOKUP(C10,RA!B14:I44,8,0)</f>
        <v>45963.416499999999</v>
      </c>
      <c r="G10" s="16">
        <f t="shared" si="0"/>
        <v>202335.37540000002</v>
      </c>
      <c r="H10" s="27">
        <f>RA!J14</f>
        <v>18.511333119377898</v>
      </c>
      <c r="I10" s="20">
        <f>VLOOKUP(B10,RMS!B:D,3,FALSE)</f>
        <v>248298.78735812</v>
      </c>
      <c r="J10" s="21">
        <f>VLOOKUP(B10,RMS!B:E,4,FALSE)</f>
        <v>202335.37781452999</v>
      </c>
      <c r="K10" s="22">
        <f t="shared" si="1"/>
        <v>4.5418800145853311E-3</v>
      </c>
      <c r="L10" s="22">
        <f t="shared" si="2"/>
        <v>-2.4145299685187638E-3</v>
      </c>
      <c r="M10" s="32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156415.62880000001</v>
      </c>
      <c r="F11" s="25">
        <f>VLOOKUP(C11,RA!B15:I45,8,0)</f>
        <v>21253.380300000001</v>
      </c>
      <c r="G11" s="16">
        <f t="shared" si="0"/>
        <v>135162.24850000002</v>
      </c>
      <c r="H11" s="27">
        <f>RA!J15</f>
        <v>13.5877600359076</v>
      </c>
      <c r="I11" s="20">
        <f>VLOOKUP(B11,RMS!B:D,3,FALSE)</f>
        <v>156415.743376923</v>
      </c>
      <c r="J11" s="21">
        <f>VLOOKUP(B11,RMS!B:E,4,FALSE)</f>
        <v>135162.249150427</v>
      </c>
      <c r="K11" s="22">
        <f t="shared" si="1"/>
        <v>-0.11457692299154587</v>
      </c>
      <c r="L11" s="22">
        <f t="shared" si="2"/>
        <v>-6.5042698406614363E-4</v>
      </c>
      <c r="M11" s="32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910991.51679999998</v>
      </c>
      <c r="F12" s="25">
        <f>VLOOKUP(C12,RA!B16:I46,8,0)</f>
        <v>54532.592900000003</v>
      </c>
      <c r="G12" s="16">
        <f t="shared" si="0"/>
        <v>856458.92389999994</v>
      </c>
      <c r="H12" s="27">
        <f>RA!J16</f>
        <v>5.9860703304410796</v>
      </c>
      <c r="I12" s="20">
        <f>VLOOKUP(B12,RMS!B:D,3,FALSE)</f>
        <v>910990.79588717897</v>
      </c>
      <c r="J12" s="21">
        <f>VLOOKUP(B12,RMS!B:E,4,FALSE)</f>
        <v>856458.92409487197</v>
      </c>
      <c r="K12" s="22">
        <f t="shared" si="1"/>
        <v>0.72091282100882381</v>
      </c>
      <c r="L12" s="22">
        <f t="shared" si="2"/>
        <v>-1.9487203098833561E-4</v>
      </c>
      <c r="M12" s="32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444285.85159999999</v>
      </c>
      <c r="F13" s="25">
        <f>VLOOKUP(C13,RA!B17:I47,8,0)</f>
        <v>44714.482300000003</v>
      </c>
      <c r="G13" s="16">
        <f t="shared" si="0"/>
        <v>399571.36930000002</v>
      </c>
      <c r="H13" s="27">
        <f>RA!J17</f>
        <v>10.064349818696799</v>
      </c>
      <c r="I13" s="20">
        <f>VLOOKUP(B13,RMS!B:D,3,FALSE)</f>
        <v>444285.771797436</v>
      </c>
      <c r="J13" s="21">
        <f>VLOOKUP(B13,RMS!B:E,4,FALSE)</f>
        <v>399571.36988461501</v>
      </c>
      <c r="K13" s="22">
        <f t="shared" si="1"/>
        <v>7.9802563996054232E-2</v>
      </c>
      <c r="L13" s="22">
        <f t="shared" si="2"/>
        <v>-5.8461498701944947E-4</v>
      </c>
      <c r="M13" s="32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VLOOKUP(C14,RA!B18:D44,3,0)</f>
        <v>2153299.3467000001</v>
      </c>
      <c r="F14" s="25">
        <f>VLOOKUP(C14,RA!B18:I48,8,0)</f>
        <v>343900.72249999997</v>
      </c>
      <c r="G14" s="16">
        <f t="shared" si="0"/>
        <v>1809398.6242000002</v>
      </c>
      <c r="H14" s="27">
        <f>RA!J18</f>
        <v>15.970873860480101</v>
      </c>
      <c r="I14" s="20">
        <f>VLOOKUP(B14,RMS!B:D,3,FALSE)</f>
        <v>2153299.1773999999</v>
      </c>
      <c r="J14" s="21">
        <f>VLOOKUP(B14,RMS!B:E,4,FALSE)</f>
        <v>1809398.63593248</v>
      </c>
      <c r="K14" s="22">
        <f t="shared" si="1"/>
        <v>0.16930000018328428</v>
      </c>
      <c r="L14" s="22">
        <f t="shared" si="2"/>
        <v>-1.1732479790225625E-2</v>
      </c>
      <c r="M14" s="32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VLOOKUP(C15,RA!B18:D45,3,0)</f>
        <v>730058.59569999995</v>
      </c>
      <c r="F15" s="25">
        <f>VLOOKUP(C15,RA!B19:I49,8,0)</f>
        <v>52614.965300000003</v>
      </c>
      <c r="G15" s="16">
        <f t="shared" si="0"/>
        <v>677443.63039999991</v>
      </c>
      <c r="H15" s="27">
        <f>RA!J19</f>
        <v>7.2069510050150596</v>
      </c>
      <c r="I15" s="20">
        <f>VLOOKUP(B15,RMS!B:D,3,FALSE)</f>
        <v>730058.63643675204</v>
      </c>
      <c r="J15" s="21">
        <f>VLOOKUP(B15,RMS!B:E,4,FALSE)</f>
        <v>677443.62945042702</v>
      </c>
      <c r="K15" s="22">
        <f t="shared" si="1"/>
        <v>-4.0736752096563578E-2</v>
      </c>
      <c r="L15" s="22">
        <f t="shared" si="2"/>
        <v>9.4957288820296526E-4</v>
      </c>
      <c r="M15" s="32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VLOOKUP(C16,RA!B20:D46,3,0)</f>
        <v>1182367.3162</v>
      </c>
      <c r="F16" s="25">
        <f>VLOOKUP(C16,RA!B20:I50,8,0)</f>
        <v>97598.094899999996</v>
      </c>
      <c r="G16" s="16">
        <f t="shared" si="0"/>
        <v>1084769.2213000001</v>
      </c>
      <c r="H16" s="27">
        <f>RA!J20</f>
        <v>8.2544648826787306</v>
      </c>
      <c r="I16" s="20">
        <f>VLOOKUP(B16,RMS!B:D,3,FALSE)</f>
        <v>1182367.2963</v>
      </c>
      <c r="J16" s="21">
        <f>VLOOKUP(B16,RMS!B:E,4,FALSE)</f>
        <v>1084769.2213000001</v>
      </c>
      <c r="K16" s="22">
        <f t="shared" si="1"/>
        <v>1.9899999955669045E-2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VLOOKUP(C17,RA!B20:D47,3,0)</f>
        <v>427022.93329999998</v>
      </c>
      <c r="F17" s="25">
        <f>VLOOKUP(C17,RA!B21:I51,8,0)</f>
        <v>57458.911399999997</v>
      </c>
      <c r="G17" s="16">
        <f t="shared" si="0"/>
        <v>369564.02189999999</v>
      </c>
      <c r="H17" s="27">
        <f>RA!J21</f>
        <v>13.4556968535535</v>
      </c>
      <c r="I17" s="20">
        <f>VLOOKUP(B17,RMS!B:D,3,FALSE)</f>
        <v>427023.08783860499</v>
      </c>
      <c r="J17" s="21">
        <f>VLOOKUP(B17,RMS!B:E,4,FALSE)</f>
        <v>369564.021928954</v>
      </c>
      <c r="K17" s="22">
        <f t="shared" si="1"/>
        <v>-0.15453860501293093</v>
      </c>
      <c r="L17" s="22">
        <f t="shared" si="2"/>
        <v>-2.8954003937542439E-5</v>
      </c>
      <c r="M17" s="32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VLOOKUP(C18,RA!B22:D48,3,0)</f>
        <v>1493971.3606</v>
      </c>
      <c r="F18" s="25">
        <f>VLOOKUP(C18,RA!B22:I52,8,0)</f>
        <v>163599.8321</v>
      </c>
      <c r="G18" s="16">
        <f t="shared" si="0"/>
        <v>1330371.5285</v>
      </c>
      <c r="H18" s="27">
        <f>RA!J22</f>
        <v>10.950667222582901</v>
      </c>
      <c r="I18" s="20">
        <f>VLOOKUP(B18,RMS!B:D,3,FALSE)</f>
        <v>1493973.2238</v>
      </c>
      <c r="J18" s="21">
        <f>VLOOKUP(B18,RMS!B:E,4,FALSE)</f>
        <v>1330371.5284</v>
      </c>
      <c r="K18" s="22">
        <f t="shared" si="1"/>
        <v>-1.8632000000216067</v>
      </c>
      <c r="L18" s="22">
        <f t="shared" si="2"/>
        <v>1.0000006295740604E-4</v>
      </c>
      <c r="M18" s="32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VLOOKUP(C19,RA!B22:D49,3,0)</f>
        <v>3006774.7174999998</v>
      </c>
      <c r="F19" s="25">
        <f>VLOOKUP(C19,RA!B23:I53,8,0)</f>
        <v>305333.2341</v>
      </c>
      <c r="G19" s="16">
        <f t="shared" si="0"/>
        <v>2701441.4833999998</v>
      </c>
      <c r="H19" s="27">
        <f>RA!J23</f>
        <v>10.154842407144899</v>
      </c>
      <c r="I19" s="20">
        <f>VLOOKUP(B19,RMS!B:D,3,FALSE)</f>
        <v>3006776.83536838</v>
      </c>
      <c r="J19" s="21">
        <f>VLOOKUP(B19,RMS!B:E,4,FALSE)</f>
        <v>2701441.5160153802</v>
      </c>
      <c r="K19" s="22">
        <f t="shared" si="1"/>
        <v>-2.1178683801554143</v>
      </c>
      <c r="L19" s="22">
        <f t="shared" si="2"/>
        <v>-3.2615380361676216E-2</v>
      </c>
      <c r="M19" s="32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VLOOKUP(C20,RA!B24:D50,3,0)</f>
        <v>347045.13170000003</v>
      </c>
      <c r="F20" s="25">
        <f>VLOOKUP(C20,RA!B24:I54,8,0)</f>
        <v>51147.303</v>
      </c>
      <c r="G20" s="16">
        <f t="shared" si="0"/>
        <v>295897.82870000001</v>
      </c>
      <c r="H20" s="27">
        <f>RA!J24</f>
        <v>14.7379399184927</v>
      </c>
      <c r="I20" s="20">
        <f>VLOOKUP(B20,RMS!B:D,3,FALSE)</f>
        <v>347045.26749137702</v>
      </c>
      <c r="J20" s="21">
        <f>VLOOKUP(B20,RMS!B:E,4,FALSE)</f>
        <v>295897.83613874798</v>
      </c>
      <c r="K20" s="22">
        <f t="shared" si="1"/>
        <v>-0.13579137698980048</v>
      </c>
      <c r="L20" s="22">
        <f t="shared" si="2"/>
        <v>-7.4387479689903557E-3</v>
      </c>
      <c r="M20" s="32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VLOOKUP(C21,RA!B24:D51,3,0)</f>
        <v>534133.47149999999</v>
      </c>
      <c r="F21" s="25">
        <f>VLOOKUP(C21,RA!B25:I55,8,0)</f>
        <v>31561.0062</v>
      </c>
      <c r="G21" s="16">
        <f t="shared" si="0"/>
        <v>502572.46529999998</v>
      </c>
      <c r="H21" s="27">
        <f>RA!J25</f>
        <v>5.9088238959014596</v>
      </c>
      <c r="I21" s="20">
        <f>VLOOKUP(B21,RMS!B:D,3,FALSE)</f>
        <v>534133.46066497196</v>
      </c>
      <c r="J21" s="21">
        <f>VLOOKUP(B21,RMS!B:E,4,FALSE)</f>
        <v>502572.46814483101</v>
      </c>
      <c r="K21" s="22">
        <f t="shared" si="1"/>
        <v>1.083502802066505E-2</v>
      </c>
      <c r="L21" s="22">
        <f t="shared" si="2"/>
        <v>-2.8448310331441462E-3</v>
      </c>
      <c r="M21" s="32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VLOOKUP(C22,RA!B26:D52,3,0)</f>
        <v>743022.57909999997</v>
      </c>
      <c r="F22" s="25">
        <f>VLOOKUP(C22,RA!B26:I56,8,0)</f>
        <v>133455.204</v>
      </c>
      <c r="G22" s="16">
        <f t="shared" si="0"/>
        <v>609567.37509999995</v>
      </c>
      <c r="H22" s="27">
        <f>RA!J26</f>
        <v>17.961123625832499</v>
      </c>
      <c r="I22" s="20">
        <f>VLOOKUP(B22,RMS!B:D,3,FALSE)</f>
        <v>743022.54300534702</v>
      </c>
      <c r="J22" s="21">
        <f>VLOOKUP(B22,RMS!B:E,4,FALSE)</f>
        <v>609567.33689317096</v>
      </c>
      <c r="K22" s="22">
        <f t="shared" si="1"/>
        <v>3.6094652954488993E-2</v>
      </c>
      <c r="L22" s="22">
        <f t="shared" si="2"/>
        <v>3.820682899095118E-2</v>
      </c>
      <c r="M22" s="32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VLOOKUP(C23,RA!B26:D53,3,0)</f>
        <v>323448.41369999998</v>
      </c>
      <c r="F23" s="25">
        <f>VLOOKUP(C23,RA!B27:I57,8,0)</f>
        <v>83526.614300000001</v>
      </c>
      <c r="G23" s="16">
        <f t="shared" si="0"/>
        <v>239921.79939999996</v>
      </c>
      <c r="H23" s="27">
        <f>RA!J27</f>
        <v>25.8237823288481</v>
      </c>
      <c r="I23" s="20">
        <f>VLOOKUP(B23,RMS!B:D,3,FALSE)</f>
        <v>323448.16335659899</v>
      </c>
      <c r="J23" s="21">
        <f>VLOOKUP(B23,RMS!B:E,4,FALSE)</f>
        <v>239921.843099352</v>
      </c>
      <c r="K23" s="22">
        <f t="shared" si="1"/>
        <v>0.25034340098500252</v>
      </c>
      <c r="L23" s="22">
        <f t="shared" si="2"/>
        <v>-4.3699352041585371E-2</v>
      </c>
      <c r="M23" s="32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VLOOKUP(C24,RA!B28:D54,3,0)</f>
        <v>1544658.2</v>
      </c>
      <c r="F24" s="25">
        <f>VLOOKUP(C24,RA!B28:I58,8,0)</f>
        <v>82170.554499999998</v>
      </c>
      <c r="G24" s="16">
        <f t="shared" si="0"/>
        <v>1462487.6454999999</v>
      </c>
      <c r="H24" s="27">
        <f>RA!J28</f>
        <v>5.3196593589442598</v>
      </c>
      <c r="I24" s="20">
        <f>VLOOKUP(B24,RMS!B:D,3,FALSE)</f>
        <v>1544658.1999159299</v>
      </c>
      <c r="J24" s="21">
        <f>VLOOKUP(B24,RMS!B:E,4,FALSE)</f>
        <v>1462487.6598849599</v>
      </c>
      <c r="K24" s="22">
        <f t="shared" si="1"/>
        <v>8.4070023149251938E-5</v>
      </c>
      <c r="L24" s="22">
        <f t="shared" si="2"/>
        <v>-1.4384960057213902E-2</v>
      </c>
      <c r="M24" s="32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VLOOKUP(C25,RA!B28:D55,3,0)</f>
        <v>816667.74360000005</v>
      </c>
      <c r="F25" s="25">
        <f>VLOOKUP(C25,RA!B29:I59,8,0)</f>
        <v>105937.1545</v>
      </c>
      <c r="G25" s="16">
        <f t="shared" si="0"/>
        <v>710730.58909999998</v>
      </c>
      <c r="H25" s="27">
        <f>RA!J29</f>
        <v>12.971879363449901</v>
      </c>
      <c r="I25" s="20">
        <f>VLOOKUP(B25,RMS!B:D,3,FALSE)</f>
        <v>816667.74655486702</v>
      </c>
      <c r="J25" s="21">
        <f>VLOOKUP(B25,RMS!B:E,4,FALSE)</f>
        <v>710730.57234288799</v>
      </c>
      <c r="K25" s="22">
        <f t="shared" si="1"/>
        <v>-2.9548669699579477E-3</v>
      </c>
      <c r="L25" s="22">
        <f t="shared" si="2"/>
        <v>1.6757111996412277E-2</v>
      </c>
      <c r="M25" s="32"/>
    </row>
    <row r="26" spans="1:13" x14ac:dyDescent="0.15">
      <c r="A26" s="42"/>
      <c r="B26" s="12">
        <v>37</v>
      </c>
      <c r="C26" s="39" t="s">
        <v>73</v>
      </c>
      <c r="D26" s="39"/>
      <c r="E26" s="15">
        <f>VLOOKUP(C26,RA!B30:D56,3,0)</f>
        <v>1123064.8910000001</v>
      </c>
      <c r="F26" s="25">
        <f>VLOOKUP(C26,RA!B30:I60,8,0)</f>
        <v>147680.5048</v>
      </c>
      <c r="G26" s="16">
        <f t="shared" si="0"/>
        <v>975384.38620000007</v>
      </c>
      <c r="H26" s="27">
        <f>RA!J30</f>
        <v>13.1497748690641</v>
      </c>
      <c r="I26" s="20">
        <f>VLOOKUP(B26,RMS!B:D,3,FALSE)</f>
        <v>1123064.8736769899</v>
      </c>
      <c r="J26" s="21">
        <f>VLOOKUP(B26,RMS!B:E,4,FALSE)</f>
        <v>975384.38547749596</v>
      </c>
      <c r="K26" s="22">
        <f t="shared" si="1"/>
        <v>1.7323010135442019E-2</v>
      </c>
      <c r="L26" s="22">
        <f t="shared" si="2"/>
        <v>7.2250410448759794E-4</v>
      </c>
      <c r="M26" s="32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VLOOKUP(C27,RA!B30:D57,3,0)</f>
        <v>851908.69900000002</v>
      </c>
      <c r="F27" s="25">
        <f>VLOOKUP(C27,RA!B31:I61,8,0)</f>
        <v>25448.572100000001</v>
      </c>
      <c r="G27" s="16">
        <f t="shared" si="0"/>
        <v>826460.12690000003</v>
      </c>
      <c r="H27" s="27">
        <f>RA!J31</f>
        <v>2.9872417231884598</v>
      </c>
      <c r="I27" s="20">
        <f>VLOOKUP(B27,RMS!B:D,3,FALSE)</f>
        <v>851908.57877345104</v>
      </c>
      <c r="J27" s="21">
        <f>VLOOKUP(B27,RMS!B:E,4,FALSE)</f>
        <v>826460.12346017698</v>
      </c>
      <c r="K27" s="22">
        <f t="shared" si="1"/>
        <v>0.1202265489846468</v>
      </c>
      <c r="L27" s="22">
        <f t="shared" si="2"/>
        <v>3.439823049120605E-3</v>
      </c>
      <c r="M27" s="32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VLOOKUP(C28,RA!B32:D58,3,0)</f>
        <v>131916.76019999999</v>
      </c>
      <c r="F28" s="25">
        <f>VLOOKUP(C28,RA!B32:I62,8,0)</f>
        <v>33284.956700000002</v>
      </c>
      <c r="G28" s="16">
        <f t="shared" si="0"/>
        <v>98631.80349999998</v>
      </c>
      <c r="H28" s="27">
        <f>RA!J32</f>
        <v>25.231787567809</v>
      </c>
      <c r="I28" s="20">
        <f>VLOOKUP(B28,RMS!B:D,3,FALSE)</f>
        <v>131916.72489756401</v>
      </c>
      <c r="J28" s="21">
        <f>VLOOKUP(B28,RMS!B:E,4,FALSE)</f>
        <v>98631.792123392399</v>
      </c>
      <c r="K28" s="22">
        <f t="shared" si="1"/>
        <v>3.5302435979247093E-2</v>
      </c>
      <c r="L28" s="22">
        <f t="shared" si="2"/>
        <v>1.1376607581041753E-2</v>
      </c>
      <c r="M28" s="32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VLOOKUP(C29,RA!B32:D59,3,0)</f>
        <v>6.0176999999999996</v>
      </c>
      <c r="F29" s="25">
        <f>VLOOKUP(C29,RA!B33:I63,8,0)</f>
        <v>-17.646799999999999</v>
      </c>
      <c r="G29" s="16">
        <f t="shared" si="0"/>
        <v>23.664499999999997</v>
      </c>
      <c r="H29" s="27">
        <f>RA!J33</f>
        <v>-293.24825099290399</v>
      </c>
      <c r="I29" s="20">
        <f>VLOOKUP(B29,RMS!B:D,3,FALSE)</f>
        <v>6.0176999999999996</v>
      </c>
      <c r="J29" s="21">
        <f>VLOOKUP(B29,RMS!B:E,4,FALSE)</f>
        <v>23.6645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39" t="s">
        <v>32</v>
      </c>
      <c r="D30" s="39"/>
      <c r="E30" s="15">
        <f>VLOOKUP(C30,RA!B34:D61,3,0)</f>
        <v>281775.52380000002</v>
      </c>
      <c r="F30" s="25">
        <f>VLOOKUP(C30,RA!B34:I65,8,0)</f>
        <v>30515.283800000001</v>
      </c>
      <c r="G30" s="16">
        <f t="shared" si="0"/>
        <v>251260.24000000002</v>
      </c>
      <c r="H30" s="27">
        <f>RA!J34</f>
        <v>0</v>
      </c>
      <c r="I30" s="20">
        <f>VLOOKUP(B30,RMS!B:D,3,FALSE)</f>
        <v>281775.52299999999</v>
      </c>
      <c r="J30" s="21">
        <f>VLOOKUP(B30,RMS!B:E,4,FALSE)</f>
        <v>251260.23869999999</v>
      </c>
      <c r="K30" s="22">
        <f t="shared" si="1"/>
        <v>8.0000003799796104E-4</v>
      </c>
      <c r="L30" s="22">
        <f t="shared" si="2"/>
        <v>1.3000000326428562E-3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267666.77</v>
      </c>
      <c r="F31" s="25">
        <f>VLOOKUP(C31,RA!B35:I66,8,0)</f>
        <v>-27774.47</v>
      </c>
      <c r="G31" s="16">
        <f t="shared" si="0"/>
        <v>295441.24</v>
      </c>
      <c r="H31" s="27">
        <f>RA!J35</f>
        <v>10.829643181378399</v>
      </c>
      <c r="I31" s="20">
        <f>VLOOKUP(B31,RMS!B:D,3,FALSE)</f>
        <v>267666.77</v>
      </c>
      <c r="J31" s="21">
        <f>VLOOKUP(B31,RMS!B:E,4,FALSE)</f>
        <v>295441.24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39" t="s">
        <v>36</v>
      </c>
      <c r="D32" s="39"/>
      <c r="E32" s="15">
        <f>VLOOKUP(C32,RA!B34:D62,3,0)</f>
        <v>476064.22</v>
      </c>
      <c r="F32" s="25">
        <f>VLOOKUP(C32,RA!B34:I66,8,0)</f>
        <v>-65816.259999999995</v>
      </c>
      <c r="G32" s="16">
        <f t="shared" si="0"/>
        <v>541880.48</v>
      </c>
      <c r="H32" s="27">
        <f>RA!J35</f>
        <v>10.829643181378399</v>
      </c>
      <c r="I32" s="20">
        <f>VLOOKUP(B32,RMS!B:D,3,FALSE)</f>
        <v>476064.22</v>
      </c>
      <c r="J32" s="21">
        <f>VLOOKUP(B32,RMS!B:E,4,FALSE)</f>
        <v>541880.48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39" t="s">
        <v>37</v>
      </c>
      <c r="D33" s="39"/>
      <c r="E33" s="15">
        <f>VLOOKUP(C33,RA!B34:D63,3,0)</f>
        <v>222256.41</v>
      </c>
      <c r="F33" s="25">
        <f>VLOOKUP(C33,RA!B34:I67,8,0)</f>
        <v>-10443.629999999999</v>
      </c>
      <c r="G33" s="16">
        <f t="shared" si="0"/>
        <v>232700.04</v>
      </c>
      <c r="H33" s="27">
        <f>RA!J34</f>
        <v>0</v>
      </c>
      <c r="I33" s="20">
        <f>VLOOKUP(B33,RMS!B:D,3,FALSE)</f>
        <v>222256.41</v>
      </c>
      <c r="J33" s="21">
        <f>VLOOKUP(B33,RMS!B:E,4,FALSE)</f>
        <v>232700.04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39" t="s">
        <v>38</v>
      </c>
      <c r="D34" s="39"/>
      <c r="E34" s="15">
        <f>VLOOKUP(C34,RA!B35:D64,3,0)</f>
        <v>225415.46</v>
      </c>
      <c r="F34" s="25">
        <f>VLOOKUP(C34,RA!B35:I68,8,0)</f>
        <v>-32305.88</v>
      </c>
      <c r="G34" s="16">
        <f t="shared" si="0"/>
        <v>257721.34</v>
      </c>
      <c r="H34" s="27">
        <f>RA!J35</f>
        <v>10.829643181378399</v>
      </c>
      <c r="I34" s="20">
        <f>VLOOKUP(B34,RMS!B:D,3,FALSE)</f>
        <v>225415.46</v>
      </c>
      <c r="J34" s="21">
        <f>VLOOKUP(B34,RMS!B:E,4,FALSE)</f>
        <v>257721.34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39" t="s">
        <v>71</v>
      </c>
      <c r="D35" s="39"/>
      <c r="E35" s="15">
        <f>VLOOKUP(C35,RA!B36:D65,3,0)</f>
        <v>25.17</v>
      </c>
      <c r="F35" s="25">
        <f>VLOOKUP(C35,RA!B36:I69,8,0)</f>
        <v>-1147.48</v>
      </c>
      <c r="G35" s="16">
        <f t="shared" si="0"/>
        <v>1172.6500000000001</v>
      </c>
      <c r="H35" s="27">
        <f>RA!J36</f>
        <v>-10.3765103154194</v>
      </c>
      <c r="I35" s="20">
        <f>VLOOKUP(B35,RMS!B:D,3,FALSE)</f>
        <v>25.17</v>
      </c>
      <c r="J35" s="21">
        <f>VLOOKUP(B35,RMS!B:E,4,FALSE)</f>
        <v>1172.6500000000001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39" t="s">
        <v>33</v>
      </c>
      <c r="D36" s="39"/>
      <c r="E36" s="15">
        <f>VLOOKUP(C36,RA!B8:D65,3,0)</f>
        <v>158486.32500000001</v>
      </c>
      <c r="F36" s="25">
        <f>VLOOKUP(C36,RA!B8:I69,8,0)</f>
        <v>12476.1698</v>
      </c>
      <c r="G36" s="16">
        <f t="shared" si="0"/>
        <v>146010.15520000001</v>
      </c>
      <c r="H36" s="27">
        <f>RA!J36</f>
        <v>-10.3765103154194</v>
      </c>
      <c r="I36" s="20">
        <f>VLOOKUP(B36,RMS!B:D,3,FALSE)</f>
        <v>158486.32478632501</v>
      </c>
      <c r="J36" s="21">
        <f>VLOOKUP(B36,RMS!B:E,4,FALSE)</f>
        <v>146010.15384615399</v>
      </c>
      <c r="K36" s="22">
        <f t="shared" si="1"/>
        <v>2.1367499721236527E-4</v>
      </c>
      <c r="L36" s="22">
        <f t="shared" si="2"/>
        <v>1.3538460189010948E-3</v>
      </c>
      <c r="M36" s="32"/>
    </row>
    <row r="37" spans="1:13" x14ac:dyDescent="0.15">
      <c r="A37" s="42"/>
      <c r="B37" s="12">
        <v>76</v>
      </c>
      <c r="C37" s="39" t="s">
        <v>34</v>
      </c>
      <c r="D37" s="39"/>
      <c r="E37" s="15">
        <f>VLOOKUP(C37,RA!B8:D66,3,0)</f>
        <v>504778.96460000001</v>
      </c>
      <c r="F37" s="25">
        <f>VLOOKUP(C37,RA!B8:I70,8,0)</f>
        <v>32828.519899999999</v>
      </c>
      <c r="G37" s="16">
        <f t="shared" si="0"/>
        <v>471950.44469999999</v>
      </c>
      <c r="H37" s="27">
        <f>RA!J37</f>
        <v>-13.825080154101901</v>
      </c>
      <c r="I37" s="20">
        <f>VLOOKUP(B37,RMS!B:D,3,FALSE)</f>
        <v>504778.95391623903</v>
      </c>
      <c r="J37" s="21">
        <f>VLOOKUP(B37,RMS!B:E,4,FALSE)</f>
        <v>471950.44296581199</v>
      </c>
      <c r="K37" s="22">
        <f t="shared" si="1"/>
        <v>1.0683760978281498E-2</v>
      </c>
      <c r="L37" s="22">
        <f t="shared" si="2"/>
        <v>1.7341880011372268E-3</v>
      </c>
      <c r="M37" s="32"/>
    </row>
    <row r="38" spans="1:13" x14ac:dyDescent="0.15">
      <c r="A38" s="42"/>
      <c r="B38" s="12">
        <v>77</v>
      </c>
      <c r="C38" s="39" t="s">
        <v>39</v>
      </c>
      <c r="D38" s="39"/>
      <c r="E38" s="15">
        <f>VLOOKUP(C38,RA!B9:D67,3,0)</f>
        <v>299918.92</v>
      </c>
      <c r="F38" s="25">
        <f>VLOOKUP(C38,RA!B9:I71,8,0)</f>
        <v>-33358.1</v>
      </c>
      <c r="G38" s="16">
        <f t="shared" si="0"/>
        <v>333277.01999999996</v>
      </c>
      <c r="H38" s="27">
        <f>RA!J38</f>
        <v>-4.6989105960993403</v>
      </c>
      <c r="I38" s="20">
        <f>VLOOKUP(B38,RMS!B:D,3,FALSE)</f>
        <v>299918.92</v>
      </c>
      <c r="J38" s="21">
        <f>VLOOKUP(B38,RMS!B:E,4,FALSE)</f>
        <v>333277.02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39" t="s">
        <v>40</v>
      </c>
      <c r="D39" s="39"/>
      <c r="E39" s="15">
        <f>VLOOKUP(C39,RA!B10:D68,3,0)</f>
        <v>104763.29</v>
      </c>
      <c r="F39" s="25">
        <f>VLOOKUP(C39,RA!B10:I72,8,0)</f>
        <v>13351.71</v>
      </c>
      <c r="G39" s="16">
        <f t="shared" si="0"/>
        <v>91411.579999999987</v>
      </c>
      <c r="H39" s="27">
        <f>RA!J39</f>
        <v>-14.3317055538249</v>
      </c>
      <c r="I39" s="20">
        <f>VLOOKUP(B39,RMS!B:D,3,FALSE)</f>
        <v>104763.29</v>
      </c>
      <c r="J39" s="21">
        <f>VLOOKUP(B39,RMS!B:E,4,FALSE)</f>
        <v>91411.58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VLOOKUP(C40,RA!B8:D69,3,0)</f>
        <v>6103.4439000000002</v>
      </c>
      <c r="F40" s="25">
        <f>VLOOKUP(C40,RA!B8:I73,8,0)</f>
        <v>223.6574</v>
      </c>
      <c r="G40" s="16">
        <f t="shared" si="0"/>
        <v>5879.7865000000002</v>
      </c>
      <c r="H40" s="27">
        <f>RA!J40</f>
        <v>-4558.9193484306697</v>
      </c>
      <c r="I40" s="20">
        <f>VLOOKUP(B40,RMS!B:D,3,FALSE)</f>
        <v>6103.4437637092497</v>
      </c>
      <c r="J40" s="21">
        <f>VLOOKUP(B40,RMS!B:E,4,FALSE)</f>
        <v>5879.7862794039802</v>
      </c>
      <c r="K40" s="22">
        <f t="shared" si="1"/>
        <v>1.3629075056087459E-4</v>
      </c>
      <c r="L40" s="22">
        <f t="shared" si="2"/>
        <v>2.205960199717083E-4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21519229.424199998</v>
      </c>
      <c r="E7" s="66">
        <v>23021785.8081</v>
      </c>
      <c r="F7" s="67">
        <v>93.473328279462393</v>
      </c>
      <c r="G7" s="66">
        <v>15735543.6744</v>
      </c>
      <c r="H7" s="67">
        <v>36.755550805717697</v>
      </c>
      <c r="I7" s="66">
        <v>2226927.5797000001</v>
      </c>
      <c r="J7" s="67">
        <v>10.348547040423499</v>
      </c>
      <c r="K7" s="66">
        <v>1486932.0634000001</v>
      </c>
      <c r="L7" s="67">
        <v>9.4495118450789501</v>
      </c>
      <c r="M7" s="67">
        <v>0.49766598926378403</v>
      </c>
      <c r="N7" s="66">
        <v>515936481.7561</v>
      </c>
      <c r="O7" s="66">
        <v>7119822823.9694004</v>
      </c>
      <c r="P7" s="66">
        <v>1161240</v>
      </c>
      <c r="Q7" s="66">
        <v>887298</v>
      </c>
      <c r="R7" s="67">
        <v>30.873731260523499</v>
      </c>
      <c r="S7" s="66">
        <v>18.531250580586299</v>
      </c>
      <c r="T7" s="66">
        <v>17.517131956118501</v>
      </c>
      <c r="U7" s="68">
        <v>5.4724780718804498</v>
      </c>
      <c r="V7" s="56"/>
      <c r="W7" s="56"/>
    </row>
    <row r="8" spans="1:23" ht="14.25" thickBot="1" x14ac:dyDescent="0.2">
      <c r="A8" s="53">
        <v>42329</v>
      </c>
      <c r="B8" s="43" t="s">
        <v>6</v>
      </c>
      <c r="C8" s="44"/>
      <c r="D8" s="69">
        <v>706437.29180000001</v>
      </c>
      <c r="E8" s="69">
        <v>1090229.0342000001</v>
      </c>
      <c r="F8" s="70">
        <v>64.797145337298502</v>
      </c>
      <c r="G8" s="69">
        <v>559341.46790000005</v>
      </c>
      <c r="H8" s="70">
        <v>26.2980365915402</v>
      </c>
      <c r="I8" s="69">
        <v>172689.16589999999</v>
      </c>
      <c r="J8" s="70">
        <v>24.445080675170601</v>
      </c>
      <c r="K8" s="69">
        <v>142060.50159999999</v>
      </c>
      <c r="L8" s="70">
        <v>25.3978132773445</v>
      </c>
      <c r="M8" s="70">
        <v>0.21560295757818199</v>
      </c>
      <c r="N8" s="69">
        <v>17950651.686700001</v>
      </c>
      <c r="O8" s="69">
        <v>254008130.89309999</v>
      </c>
      <c r="P8" s="69">
        <v>29296</v>
      </c>
      <c r="Q8" s="69">
        <v>21884</v>
      </c>
      <c r="R8" s="70">
        <v>33.869493694022999</v>
      </c>
      <c r="S8" s="69">
        <v>24.1137797583288</v>
      </c>
      <c r="T8" s="69">
        <v>23.075433540486198</v>
      </c>
      <c r="U8" s="71">
        <v>4.3060284544729797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159153.42060000001</v>
      </c>
      <c r="E9" s="69">
        <v>169741.23680000001</v>
      </c>
      <c r="F9" s="70">
        <v>93.762378312068506</v>
      </c>
      <c r="G9" s="69">
        <v>96727.4997</v>
      </c>
      <c r="H9" s="70">
        <v>64.537924678725005</v>
      </c>
      <c r="I9" s="69">
        <v>36912.816400000003</v>
      </c>
      <c r="J9" s="70">
        <v>23.193228433822298</v>
      </c>
      <c r="K9" s="69">
        <v>20932.205600000001</v>
      </c>
      <c r="L9" s="70">
        <v>21.640387340643699</v>
      </c>
      <c r="M9" s="70">
        <v>0.763446103357594</v>
      </c>
      <c r="N9" s="69">
        <v>1872104.5263</v>
      </c>
      <c r="O9" s="69">
        <v>40543896.714599997</v>
      </c>
      <c r="P9" s="69">
        <v>8626</v>
      </c>
      <c r="Q9" s="69">
        <v>4426</v>
      </c>
      <c r="R9" s="70">
        <v>94.893809308630793</v>
      </c>
      <c r="S9" s="69">
        <v>18.4504313239045</v>
      </c>
      <c r="T9" s="69">
        <v>18.397580569362901</v>
      </c>
      <c r="U9" s="71">
        <v>0.28644725759414902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189885.93539999999</v>
      </c>
      <c r="E10" s="69">
        <v>204901.26800000001</v>
      </c>
      <c r="F10" s="70">
        <v>92.671918164996399</v>
      </c>
      <c r="G10" s="69">
        <v>109497.5719</v>
      </c>
      <c r="H10" s="70">
        <v>73.415658543931599</v>
      </c>
      <c r="I10" s="69">
        <v>54046.053</v>
      </c>
      <c r="J10" s="70">
        <v>28.4623781567342</v>
      </c>
      <c r="K10" s="69">
        <v>29493.270100000002</v>
      </c>
      <c r="L10" s="70">
        <v>26.935090512267301</v>
      </c>
      <c r="M10" s="70">
        <v>0.83248764266394504</v>
      </c>
      <c r="N10" s="69">
        <v>2836330.8457999998</v>
      </c>
      <c r="O10" s="69">
        <v>61969315.627499998</v>
      </c>
      <c r="P10" s="69">
        <v>108361</v>
      </c>
      <c r="Q10" s="69">
        <v>81628</v>
      </c>
      <c r="R10" s="70">
        <v>32.749791738129097</v>
      </c>
      <c r="S10" s="69">
        <v>1.75234572770646</v>
      </c>
      <c r="T10" s="69">
        <v>1.3143178847944299</v>
      </c>
      <c r="U10" s="71">
        <v>24.996656537938801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81439.516099999993</v>
      </c>
      <c r="E11" s="69">
        <v>125261.0842</v>
      </c>
      <c r="F11" s="70">
        <v>65.015816061410106</v>
      </c>
      <c r="G11" s="69">
        <v>50415.736199999999</v>
      </c>
      <c r="H11" s="70">
        <v>61.535905727783501</v>
      </c>
      <c r="I11" s="69">
        <v>17632.029200000001</v>
      </c>
      <c r="J11" s="70">
        <v>21.6504591927456</v>
      </c>
      <c r="K11" s="69">
        <v>8547.3269</v>
      </c>
      <c r="L11" s="70">
        <v>16.953688558851201</v>
      </c>
      <c r="M11" s="70">
        <v>1.0628705800406399</v>
      </c>
      <c r="N11" s="69">
        <v>1742160.2235000001</v>
      </c>
      <c r="O11" s="69">
        <v>21080607.693</v>
      </c>
      <c r="P11" s="69">
        <v>4129</v>
      </c>
      <c r="Q11" s="69">
        <v>2946</v>
      </c>
      <c r="R11" s="70">
        <v>40.156143923964699</v>
      </c>
      <c r="S11" s="69">
        <v>19.7237868975539</v>
      </c>
      <c r="T11" s="69">
        <v>20.170371792260699</v>
      </c>
      <c r="U11" s="71">
        <v>-2.26419448266393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254162.27129999999</v>
      </c>
      <c r="E12" s="69">
        <v>476141.98580000002</v>
      </c>
      <c r="F12" s="70">
        <v>53.379512599159703</v>
      </c>
      <c r="G12" s="69">
        <v>177140.89300000001</v>
      </c>
      <c r="H12" s="70">
        <v>43.4802924359199</v>
      </c>
      <c r="I12" s="69">
        <v>27467.652699999999</v>
      </c>
      <c r="J12" s="70">
        <v>10.807132214985</v>
      </c>
      <c r="K12" s="69">
        <v>30454.715</v>
      </c>
      <c r="L12" s="70">
        <v>17.192368449898201</v>
      </c>
      <c r="M12" s="70">
        <v>-9.8082096647432004E-2</v>
      </c>
      <c r="N12" s="69">
        <v>13542077.4069</v>
      </c>
      <c r="O12" s="69">
        <v>84590154.957200006</v>
      </c>
      <c r="P12" s="69">
        <v>2716</v>
      </c>
      <c r="Q12" s="69">
        <v>1927</v>
      </c>
      <c r="R12" s="70">
        <v>40.94447327452</v>
      </c>
      <c r="S12" s="69">
        <v>93.579628608247404</v>
      </c>
      <c r="T12" s="69">
        <v>96.704265749870302</v>
      </c>
      <c r="U12" s="71">
        <v>-3.3390142577969599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411538.52510000003</v>
      </c>
      <c r="E13" s="69">
        <v>576320.93460000004</v>
      </c>
      <c r="F13" s="70">
        <v>71.407873702459099</v>
      </c>
      <c r="G13" s="69">
        <v>307333.31949999998</v>
      </c>
      <c r="H13" s="70">
        <v>33.906250636778097</v>
      </c>
      <c r="I13" s="69">
        <v>118466.486</v>
      </c>
      <c r="J13" s="70">
        <v>28.786244488584298</v>
      </c>
      <c r="K13" s="69">
        <v>71638.338399999993</v>
      </c>
      <c r="L13" s="70">
        <v>23.309655626193798</v>
      </c>
      <c r="M13" s="70">
        <v>0.65367439622245704</v>
      </c>
      <c r="N13" s="69">
        <v>14133464.1943</v>
      </c>
      <c r="O13" s="69">
        <v>122469769.31739999</v>
      </c>
      <c r="P13" s="69">
        <v>11994</v>
      </c>
      <c r="Q13" s="69">
        <v>9000</v>
      </c>
      <c r="R13" s="70">
        <v>33.266666666666701</v>
      </c>
      <c r="S13" s="69">
        <v>34.312033108220803</v>
      </c>
      <c r="T13" s="69">
        <v>32.889984611111103</v>
      </c>
      <c r="U13" s="71">
        <v>4.1444600284235698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248298.79190000001</v>
      </c>
      <c r="E14" s="69">
        <v>263218.65620000003</v>
      </c>
      <c r="F14" s="70">
        <v>94.331760326037298</v>
      </c>
      <c r="G14" s="69">
        <v>162008.13449999999</v>
      </c>
      <c r="H14" s="70">
        <v>53.263163399983497</v>
      </c>
      <c r="I14" s="69">
        <v>45963.416499999999</v>
      </c>
      <c r="J14" s="70">
        <v>18.511333119377898</v>
      </c>
      <c r="K14" s="69">
        <v>31284.4928</v>
      </c>
      <c r="L14" s="70">
        <v>19.3104456739486</v>
      </c>
      <c r="M14" s="70">
        <v>0.46920766124742802</v>
      </c>
      <c r="N14" s="69">
        <v>4555051.8956000004</v>
      </c>
      <c r="O14" s="69">
        <v>59891236.717500001</v>
      </c>
      <c r="P14" s="69">
        <v>3263</v>
      </c>
      <c r="Q14" s="69">
        <v>2869</v>
      </c>
      <c r="R14" s="70">
        <v>13.733008016730601</v>
      </c>
      <c r="S14" s="69">
        <v>76.095247287771997</v>
      </c>
      <c r="T14" s="69">
        <v>63.731013872429401</v>
      </c>
      <c r="U14" s="71">
        <v>16.248364853305901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156415.62880000001</v>
      </c>
      <c r="E15" s="69">
        <v>234115.76449999999</v>
      </c>
      <c r="F15" s="70">
        <v>66.811232953088904</v>
      </c>
      <c r="G15" s="69">
        <v>100128.0148</v>
      </c>
      <c r="H15" s="70">
        <v>56.215649648533699</v>
      </c>
      <c r="I15" s="69">
        <v>21253.380300000001</v>
      </c>
      <c r="J15" s="70">
        <v>13.5877600359076</v>
      </c>
      <c r="K15" s="69">
        <v>17165.935300000001</v>
      </c>
      <c r="L15" s="70">
        <v>17.1439884574642</v>
      </c>
      <c r="M15" s="70">
        <v>0.23811373680291101</v>
      </c>
      <c r="N15" s="69">
        <v>6031896.0482000001</v>
      </c>
      <c r="O15" s="69">
        <v>48395799.4133</v>
      </c>
      <c r="P15" s="69">
        <v>4725</v>
      </c>
      <c r="Q15" s="69">
        <v>3954</v>
      </c>
      <c r="R15" s="70">
        <v>19.499241274658601</v>
      </c>
      <c r="S15" s="69">
        <v>33.1038367830688</v>
      </c>
      <c r="T15" s="69">
        <v>32.664759382903398</v>
      </c>
      <c r="U15" s="71">
        <v>1.3263640799182701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910991.51679999998</v>
      </c>
      <c r="E16" s="69">
        <v>1123582.4572999999</v>
      </c>
      <c r="F16" s="70">
        <v>81.079186568036903</v>
      </c>
      <c r="G16" s="69">
        <v>653669.26119999995</v>
      </c>
      <c r="H16" s="70">
        <v>39.365818598783498</v>
      </c>
      <c r="I16" s="69">
        <v>54532.592900000003</v>
      </c>
      <c r="J16" s="70">
        <v>5.9860703304410796</v>
      </c>
      <c r="K16" s="69">
        <v>28219.855200000002</v>
      </c>
      <c r="L16" s="70">
        <v>4.3171458220621002</v>
      </c>
      <c r="M16" s="70">
        <v>0.93241930242080096</v>
      </c>
      <c r="N16" s="69">
        <v>20890393.8292</v>
      </c>
      <c r="O16" s="69">
        <v>353056858.16960001</v>
      </c>
      <c r="P16" s="69">
        <v>47651</v>
      </c>
      <c r="Q16" s="69">
        <v>29919</v>
      </c>
      <c r="R16" s="70">
        <v>59.266686720812899</v>
      </c>
      <c r="S16" s="69">
        <v>19.117993679041401</v>
      </c>
      <c r="T16" s="69">
        <v>18.569592870750999</v>
      </c>
      <c r="U16" s="71">
        <v>2.86850606552682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444285.85159999999</v>
      </c>
      <c r="E17" s="69">
        <v>732593.31460000004</v>
      </c>
      <c r="F17" s="70">
        <v>60.6456328150609</v>
      </c>
      <c r="G17" s="69">
        <v>415251.26789999998</v>
      </c>
      <c r="H17" s="70">
        <v>6.9920517875437396</v>
      </c>
      <c r="I17" s="69">
        <v>44714.482300000003</v>
      </c>
      <c r="J17" s="70">
        <v>10.064349818696799</v>
      </c>
      <c r="K17" s="69">
        <v>47044.623599999999</v>
      </c>
      <c r="L17" s="70">
        <v>11.3291944508473</v>
      </c>
      <c r="M17" s="70">
        <v>-4.9530448363498E-2</v>
      </c>
      <c r="N17" s="69">
        <v>13743801.5427</v>
      </c>
      <c r="O17" s="69">
        <v>335590985.32810003</v>
      </c>
      <c r="P17" s="69">
        <v>10834</v>
      </c>
      <c r="Q17" s="69">
        <v>9146</v>
      </c>
      <c r="R17" s="70">
        <v>18.4561556964793</v>
      </c>
      <c r="S17" s="69">
        <v>41.008478087502297</v>
      </c>
      <c r="T17" s="69">
        <v>43.337831795320398</v>
      </c>
      <c r="U17" s="71">
        <v>-5.6801759451978997</v>
      </c>
    </row>
    <row r="18" spans="1:21" ht="12" thickBot="1" x14ac:dyDescent="0.2">
      <c r="A18" s="54"/>
      <c r="B18" s="43" t="s">
        <v>16</v>
      </c>
      <c r="C18" s="44"/>
      <c r="D18" s="69">
        <v>2153299.3467000001</v>
      </c>
      <c r="E18" s="69">
        <v>2503083.6392000001</v>
      </c>
      <c r="F18" s="70">
        <v>86.025864776464601</v>
      </c>
      <c r="G18" s="69">
        <v>1476618.6466000001</v>
      </c>
      <c r="H18" s="70">
        <v>45.826368348936697</v>
      </c>
      <c r="I18" s="69">
        <v>343900.72249999997</v>
      </c>
      <c r="J18" s="70">
        <v>15.970873860480101</v>
      </c>
      <c r="K18" s="69">
        <v>231864.24609999999</v>
      </c>
      <c r="L18" s="70">
        <v>15.7023783110068</v>
      </c>
      <c r="M18" s="70">
        <v>0.48319858833120899</v>
      </c>
      <c r="N18" s="69">
        <v>42503453.149800003</v>
      </c>
      <c r="O18" s="69">
        <v>726089647.28110003</v>
      </c>
      <c r="P18" s="69">
        <v>106181</v>
      </c>
      <c r="Q18" s="69">
        <v>69642</v>
      </c>
      <c r="R18" s="70">
        <v>52.466902156744503</v>
      </c>
      <c r="S18" s="69">
        <v>20.279516549100101</v>
      </c>
      <c r="T18" s="69">
        <v>20.422225441543901</v>
      </c>
      <c r="U18" s="71">
        <v>-0.70370953912165002</v>
      </c>
    </row>
    <row r="19" spans="1:21" ht="12" thickBot="1" x14ac:dyDescent="0.2">
      <c r="A19" s="54"/>
      <c r="B19" s="43" t="s">
        <v>17</v>
      </c>
      <c r="C19" s="44"/>
      <c r="D19" s="69">
        <v>730058.59569999995</v>
      </c>
      <c r="E19" s="69">
        <v>985277.60389999999</v>
      </c>
      <c r="F19" s="70">
        <v>74.096741142823802</v>
      </c>
      <c r="G19" s="69">
        <v>585921.38670000003</v>
      </c>
      <c r="H19" s="70">
        <v>24.600093506025299</v>
      </c>
      <c r="I19" s="69">
        <v>52614.965300000003</v>
      </c>
      <c r="J19" s="70">
        <v>7.2069510050150596</v>
      </c>
      <c r="K19" s="69">
        <v>36880.361400000002</v>
      </c>
      <c r="L19" s="70">
        <v>6.2944214423910898</v>
      </c>
      <c r="M19" s="70">
        <v>0.426639091991111</v>
      </c>
      <c r="N19" s="69">
        <v>17174739.892700002</v>
      </c>
      <c r="O19" s="69">
        <v>230198491.20410001</v>
      </c>
      <c r="P19" s="69">
        <v>18391</v>
      </c>
      <c r="Q19" s="69">
        <v>12377</v>
      </c>
      <c r="R19" s="70">
        <v>48.590126848186202</v>
      </c>
      <c r="S19" s="69">
        <v>39.6965143657224</v>
      </c>
      <c r="T19" s="69">
        <v>40.7047161994021</v>
      </c>
      <c r="U19" s="71">
        <v>-2.53977420886689</v>
      </c>
    </row>
    <row r="20" spans="1:21" ht="12" thickBot="1" x14ac:dyDescent="0.2">
      <c r="A20" s="54"/>
      <c r="B20" s="43" t="s">
        <v>18</v>
      </c>
      <c r="C20" s="44"/>
      <c r="D20" s="69">
        <v>1182367.3162</v>
      </c>
      <c r="E20" s="69">
        <v>1248175.8728</v>
      </c>
      <c r="F20" s="70">
        <v>94.727621480747501</v>
      </c>
      <c r="G20" s="69">
        <v>921997.97779999999</v>
      </c>
      <c r="H20" s="70">
        <v>28.239686492726701</v>
      </c>
      <c r="I20" s="69">
        <v>97598.094899999996</v>
      </c>
      <c r="J20" s="70">
        <v>8.2544648826787306</v>
      </c>
      <c r="K20" s="69">
        <v>58462.591999999997</v>
      </c>
      <c r="L20" s="70">
        <v>6.3408590265565303</v>
      </c>
      <c r="M20" s="70">
        <v>0.66941101242996504</v>
      </c>
      <c r="N20" s="69">
        <v>42420526.756399997</v>
      </c>
      <c r="O20" s="69">
        <v>402153430.59119999</v>
      </c>
      <c r="P20" s="69">
        <v>49302</v>
      </c>
      <c r="Q20" s="69">
        <v>39049</v>
      </c>
      <c r="R20" s="70">
        <v>26.256754334297899</v>
      </c>
      <c r="S20" s="69">
        <v>23.982136955904402</v>
      </c>
      <c r="T20" s="69">
        <v>26.722801070449901</v>
      </c>
      <c r="U20" s="71">
        <v>-11.4279395517786</v>
      </c>
    </row>
    <row r="21" spans="1:21" ht="12" thickBot="1" x14ac:dyDescent="0.2">
      <c r="A21" s="54"/>
      <c r="B21" s="43" t="s">
        <v>19</v>
      </c>
      <c r="C21" s="44"/>
      <c r="D21" s="69">
        <v>427022.93329999998</v>
      </c>
      <c r="E21" s="69">
        <v>512150.34940000001</v>
      </c>
      <c r="F21" s="70">
        <v>83.378432485747695</v>
      </c>
      <c r="G21" s="69">
        <v>341689.15879999998</v>
      </c>
      <c r="H21" s="70">
        <v>24.974094817549702</v>
      </c>
      <c r="I21" s="69">
        <v>57458.911399999997</v>
      </c>
      <c r="J21" s="70">
        <v>13.4556968535535</v>
      </c>
      <c r="K21" s="69">
        <v>24243.2376</v>
      </c>
      <c r="L21" s="70">
        <v>7.0951146606879103</v>
      </c>
      <c r="M21" s="70">
        <v>1.37010057600557</v>
      </c>
      <c r="N21" s="69">
        <v>11837782.8979</v>
      </c>
      <c r="O21" s="69">
        <v>141833009.54319999</v>
      </c>
      <c r="P21" s="69">
        <v>36537</v>
      </c>
      <c r="Q21" s="69">
        <v>27356</v>
      </c>
      <c r="R21" s="70">
        <v>33.561193156894298</v>
      </c>
      <c r="S21" s="69">
        <v>11.687410934121599</v>
      </c>
      <c r="T21" s="69">
        <v>11.9947601513379</v>
      </c>
      <c r="U21" s="71">
        <v>-2.6297459629748201</v>
      </c>
    </row>
    <row r="22" spans="1:21" ht="12" thickBot="1" x14ac:dyDescent="0.2">
      <c r="A22" s="54"/>
      <c r="B22" s="43" t="s">
        <v>20</v>
      </c>
      <c r="C22" s="44"/>
      <c r="D22" s="69">
        <v>1493971.3606</v>
      </c>
      <c r="E22" s="69">
        <v>1428111.7667</v>
      </c>
      <c r="F22" s="70">
        <v>104.611655434517</v>
      </c>
      <c r="G22" s="69">
        <v>1034177.5862</v>
      </c>
      <c r="H22" s="70">
        <v>44.459847180548003</v>
      </c>
      <c r="I22" s="69">
        <v>163599.8321</v>
      </c>
      <c r="J22" s="70">
        <v>10.950667222582901</v>
      </c>
      <c r="K22" s="69">
        <v>49247.188800000004</v>
      </c>
      <c r="L22" s="70">
        <v>4.7619663641091599</v>
      </c>
      <c r="M22" s="70">
        <v>2.3220136232425901</v>
      </c>
      <c r="N22" s="69">
        <v>25313831.239799999</v>
      </c>
      <c r="O22" s="69">
        <v>460762640.64349997</v>
      </c>
      <c r="P22" s="69">
        <v>89316</v>
      </c>
      <c r="Q22" s="69">
        <v>61426</v>
      </c>
      <c r="R22" s="70">
        <v>45.404226223423301</v>
      </c>
      <c r="S22" s="69">
        <v>16.726805506292301</v>
      </c>
      <c r="T22" s="69">
        <v>16.551624540096999</v>
      </c>
      <c r="U22" s="71">
        <v>1.04730676834459</v>
      </c>
    </row>
    <row r="23" spans="1:21" ht="12" thickBot="1" x14ac:dyDescent="0.2">
      <c r="A23" s="54"/>
      <c r="B23" s="43" t="s">
        <v>21</v>
      </c>
      <c r="C23" s="44"/>
      <c r="D23" s="69">
        <v>3006774.7174999998</v>
      </c>
      <c r="E23" s="69">
        <v>3681150.9972999999</v>
      </c>
      <c r="F23" s="70">
        <v>81.680287489031798</v>
      </c>
      <c r="G23" s="69">
        <v>2412791.3456999999</v>
      </c>
      <c r="H23" s="70">
        <v>24.618099400040499</v>
      </c>
      <c r="I23" s="69">
        <v>305333.2341</v>
      </c>
      <c r="J23" s="70">
        <v>10.154842407144899</v>
      </c>
      <c r="K23" s="69">
        <v>151464.16620000001</v>
      </c>
      <c r="L23" s="70">
        <v>6.2775492986550496</v>
      </c>
      <c r="M23" s="70">
        <v>1.0158776941129699</v>
      </c>
      <c r="N23" s="69">
        <v>77074590.555299997</v>
      </c>
      <c r="O23" s="69">
        <v>1033382778.4245</v>
      </c>
      <c r="P23" s="69">
        <v>98849</v>
      </c>
      <c r="Q23" s="69">
        <v>70057</v>
      </c>
      <c r="R23" s="70">
        <v>41.097963087200398</v>
      </c>
      <c r="S23" s="69">
        <v>30.4178567056824</v>
      </c>
      <c r="T23" s="69">
        <v>29.816328768003199</v>
      </c>
      <c r="U23" s="71">
        <v>1.97754872573526</v>
      </c>
    </row>
    <row r="24" spans="1:21" ht="12" thickBot="1" x14ac:dyDescent="0.2">
      <c r="A24" s="54"/>
      <c r="B24" s="43" t="s">
        <v>22</v>
      </c>
      <c r="C24" s="44"/>
      <c r="D24" s="69">
        <v>347045.13170000003</v>
      </c>
      <c r="E24" s="69">
        <v>387045.42210000003</v>
      </c>
      <c r="F24" s="70">
        <v>89.665220639229005</v>
      </c>
      <c r="G24" s="69">
        <v>258134.96189999999</v>
      </c>
      <c r="H24" s="70">
        <v>34.443288559433199</v>
      </c>
      <c r="I24" s="69">
        <v>51147.303</v>
      </c>
      <c r="J24" s="70">
        <v>14.7379399184927</v>
      </c>
      <c r="K24" s="69">
        <v>44739.374000000003</v>
      </c>
      <c r="L24" s="70">
        <v>17.3317762424339</v>
      </c>
      <c r="M24" s="70">
        <v>0.14322795397181901</v>
      </c>
      <c r="N24" s="69">
        <v>6078654.2943000002</v>
      </c>
      <c r="O24" s="69">
        <v>95107081.248199999</v>
      </c>
      <c r="P24" s="69">
        <v>32718</v>
      </c>
      <c r="Q24" s="69">
        <v>25916</v>
      </c>
      <c r="R24" s="70">
        <v>26.246334310850401</v>
      </c>
      <c r="S24" s="69">
        <v>10.6071621645577</v>
      </c>
      <c r="T24" s="69">
        <v>10.450245057107599</v>
      </c>
      <c r="U24" s="71">
        <v>1.4793505087956</v>
      </c>
    </row>
    <row r="25" spans="1:21" ht="12" thickBot="1" x14ac:dyDescent="0.2">
      <c r="A25" s="54"/>
      <c r="B25" s="43" t="s">
        <v>23</v>
      </c>
      <c r="C25" s="44"/>
      <c r="D25" s="69">
        <v>534133.47149999999</v>
      </c>
      <c r="E25" s="69">
        <v>494061.11129999999</v>
      </c>
      <c r="F25" s="70">
        <v>108.110810440951</v>
      </c>
      <c r="G25" s="69">
        <v>343059.42359999998</v>
      </c>
      <c r="H25" s="70">
        <v>55.697070173705001</v>
      </c>
      <c r="I25" s="69">
        <v>31561.0062</v>
      </c>
      <c r="J25" s="70">
        <v>5.9088238959014596</v>
      </c>
      <c r="K25" s="69">
        <v>16193.816199999999</v>
      </c>
      <c r="L25" s="70">
        <v>4.72041141737638</v>
      </c>
      <c r="M25" s="70">
        <v>0.94895420635933803</v>
      </c>
      <c r="N25" s="69">
        <v>8764286.7045000009</v>
      </c>
      <c r="O25" s="69">
        <v>107157473.3179</v>
      </c>
      <c r="P25" s="69">
        <v>32461</v>
      </c>
      <c r="Q25" s="69">
        <v>26416</v>
      </c>
      <c r="R25" s="70">
        <v>22.883858267716501</v>
      </c>
      <c r="S25" s="69">
        <v>16.454621592064299</v>
      </c>
      <c r="T25" s="69">
        <v>16.134942322834601</v>
      </c>
      <c r="U25" s="71">
        <v>1.9427931991085801</v>
      </c>
    </row>
    <row r="26" spans="1:21" ht="12" thickBot="1" x14ac:dyDescent="0.2">
      <c r="A26" s="54"/>
      <c r="B26" s="43" t="s">
        <v>24</v>
      </c>
      <c r="C26" s="44"/>
      <c r="D26" s="69">
        <v>743022.57909999997</v>
      </c>
      <c r="E26" s="69">
        <v>786874.56579999998</v>
      </c>
      <c r="F26" s="70">
        <v>94.427067717531799</v>
      </c>
      <c r="G26" s="69">
        <v>542979.26210000005</v>
      </c>
      <c r="H26" s="70">
        <v>36.841796908840003</v>
      </c>
      <c r="I26" s="69">
        <v>133455.204</v>
      </c>
      <c r="J26" s="70">
        <v>17.961123625832499</v>
      </c>
      <c r="K26" s="69">
        <v>116325.1871</v>
      </c>
      <c r="L26" s="70">
        <v>21.423504582865</v>
      </c>
      <c r="M26" s="70">
        <v>0.14725974079262799</v>
      </c>
      <c r="N26" s="69">
        <v>12845090.425899999</v>
      </c>
      <c r="O26" s="69">
        <v>212742198.51440001</v>
      </c>
      <c r="P26" s="69">
        <v>56769</v>
      </c>
      <c r="Q26" s="69">
        <v>45097</v>
      </c>
      <c r="R26" s="70">
        <v>25.8819877153691</v>
      </c>
      <c r="S26" s="69">
        <v>13.088526820976201</v>
      </c>
      <c r="T26" s="69">
        <v>12.9317765793734</v>
      </c>
      <c r="U26" s="71">
        <v>1.1976156197477601</v>
      </c>
    </row>
    <row r="27" spans="1:21" ht="12" thickBot="1" x14ac:dyDescent="0.2">
      <c r="A27" s="54"/>
      <c r="B27" s="43" t="s">
        <v>25</v>
      </c>
      <c r="C27" s="44"/>
      <c r="D27" s="69">
        <v>323448.41369999998</v>
      </c>
      <c r="E27" s="69">
        <v>387244.9216</v>
      </c>
      <c r="F27" s="70">
        <v>83.525540467668705</v>
      </c>
      <c r="G27" s="69">
        <v>244614.26</v>
      </c>
      <c r="H27" s="70">
        <v>32.2279468498689</v>
      </c>
      <c r="I27" s="69">
        <v>83526.614300000001</v>
      </c>
      <c r="J27" s="70">
        <v>25.8237823288481</v>
      </c>
      <c r="K27" s="69">
        <v>67859.455600000001</v>
      </c>
      <c r="L27" s="70">
        <v>27.741414421219801</v>
      </c>
      <c r="M27" s="70">
        <v>0.23087657514305199</v>
      </c>
      <c r="N27" s="69">
        <v>5801380.0800000001</v>
      </c>
      <c r="O27" s="69">
        <v>86643922.741500005</v>
      </c>
      <c r="P27" s="69">
        <v>40746</v>
      </c>
      <c r="Q27" s="69">
        <v>31164</v>
      </c>
      <c r="R27" s="70">
        <v>30.747015787447101</v>
      </c>
      <c r="S27" s="69">
        <v>7.9381635915181903</v>
      </c>
      <c r="T27" s="69">
        <v>7.6285977409831904</v>
      </c>
      <c r="U27" s="71">
        <v>3.8997161870758901</v>
      </c>
    </row>
    <row r="28" spans="1:21" ht="12" thickBot="1" x14ac:dyDescent="0.2">
      <c r="A28" s="54"/>
      <c r="B28" s="43" t="s">
        <v>26</v>
      </c>
      <c r="C28" s="44"/>
      <c r="D28" s="69">
        <v>1544658.2</v>
      </c>
      <c r="E28" s="69">
        <v>1567461.1133999999</v>
      </c>
      <c r="F28" s="70">
        <v>98.545232592690098</v>
      </c>
      <c r="G28" s="69">
        <v>1097071.8156000001</v>
      </c>
      <c r="H28" s="70">
        <v>40.798275740518399</v>
      </c>
      <c r="I28" s="69">
        <v>82170.554499999998</v>
      </c>
      <c r="J28" s="70">
        <v>5.3196593589442598</v>
      </c>
      <c r="K28" s="69">
        <v>43373.169199999997</v>
      </c>
      <c r="L28" s="70">
        <v>3.9535396482935599</v>
      </c>
      <c r="M28" s="70">
        <v>0.89450197012580801</v>
      </c>
      <c r="N28" s="69">
        <v>29934146.015900001</v>
      </c>
      <c r="O28" s="69">
        <v>323945754.61150002</v>
      </c>
      <c r="P28" s="69">
        <v>60154</v>
      </c>
      <c r="Q28" s="69">
        <v>51804</v>
      </c>
      <c r="R28" s="70">
        <v>16.118446452011401</v>
      </c>
      <c r="S28" s="69">
        <v>25.678395451674</v>
      </c>
      <c r="T28" s="69">
        <v>24.6215241660876</v>
      </c>
      <c r="U28" s="71">
        <v>4.1157995544366397</v>
      </c>
    </row>
    <row r="29" spans="1:21" ht="12" thickBot="1" x14ac:dyDescent="0.2">
      <c r="A29" s="54"/>
      <c r="B29" s="43" t="s">
        <v>27</v>
      </c>
      <c r="C29" s="44"/>
      <c r="D29" s="69">
        <v>816667.74360000005</v>
      </c>
      <c r="E29" s="69">
        <v>840434.26179999998</v>
      </c>
      <c r="F29" s="70">
        <v>97.172114550744496</v>
      </c>
      <c r="G29" s="69">
        <v>616842.13439999998</v>
      </c>
      <c r="H29" s="70">
        <v>32.394935114860402</v>
      </c>
      <c r="I29" s="69">
        <v>105937.1545</v>
      </c>
      <c r="J29" s="70">
        <v>12.971879363449901</v>
      </c>
      <c r="K29" s="69">
        <v>76426.826799999995</v>
      </c>
      <c r="L29" s="70">
        <v>12.3900139983693</v>
      </c>
      <c r="M29" s="70">
        <v>0.386125251244894</v>
      </c>
      <c r="N29" s="69">
        <v>16171084.661499999</v>
      </c>
      <c r="O29" s="69">
        <v>228917860.53999999</v>
      </c>
      <c r="P29" s="69">
        <v>130486</v>
      </c>
      <c r="Q29" s="69">
        <v>115819</v>
      </c>
      <c r="R29" s="70">
        <v>12.6637252955042</v>
      </c>
      <c r="S29" s="69">
        <v>6.2586617997333001</v>
      </c>
      <c r="T29" s="69">
        <v>6.1904907087783503</v>
      </c>
      <c r="U29" s="71">
        <v>1.0892279074395299</v>
      </c>
    </row>
    <row r="30" spans="1:21" ht="12" thickBot="1" x14ac:dyDescent="0.2">
      <c r="A30" s="54"/>
      <c r="B30" s="43" t="s">
        <v>28</v>
      </c>
      <c r="C30" s="44"/>
      <c r="D30" s="69">
        <v>1123064.8910000001</v>
      </c>
      <c r="E30" s="69">
        <v>1116415.2937</v>
      </c>
      <c r="F30" s="70">
        <v>100.595620405554</v>
      </c>
      <c r="G30" s="69">
        <v>874009.24710000004</v>
      </c>
      <c r="H30" s="70">
        <v>28.4957676050199</v>
      </c>
      <c r="I30" s="69">
        <v>147680.5048</v>
      </c>
      <c r="J30" s="70">
        <v>13.1497748690641</v>
      </c>
      <c r="K30" s="69">
        <v>83385.225300000006</v>
      </c>
      <c r="L30" s="70">
        <v>9.5405426860957991</v>
      </c>
      <c r="M30" s="70">
        <v>0.771063210163204</v>
      </c>
      <c r="N30" s="69">
        <v>21022300.806200001</v>
      </c>
      <c r="O30" s="69">
        <v>402066784.13190001</v>
      </c>
      <c r="P30" s="69">
        <v>95814</v>
      </c>
      <c r="Q30" s="69">
        <v>77938</v>
      </c>
      <c r="R30" s="70">
        <v>22.9361800405451</v>
      </c>
      <c r="S30" s="69">
        <v>11.7213026384453</v>
      </c>
      <c r="T30" s="69">
        <v>11.379451243296</v>
      </c>
      <c r="U30" s="71">
        <v>2.9164966189688801</v>
      </c>
    </row>
    <row r="31" spans="1:21" ht="12" thickBot="1" x14ac:dyDescent="0.2">
      <c r="A31" s="54"/>
      <c r="B31" s="43" t="s">
        <v>29</v>
      </c>
      <c r="C31" s="44"/>
      <c r="D31" s="69">
        <v>851908.69900000002</v>
      </c>
      <c r="E31" s="69">
        <v>726376.63910000003</v>
      </c>
      <c r="F31" s="70">
        <v>117.28195169596</v>
      </c>
      <c r="G31" s="69">
        <v>579368.07640000002</v>
      </c>
      <c r="H31" s="70">
        <v>47.041014805903103</v>
      </c>
      <c r="I31" s="69">
        <v>25448.572100000001</v>
      </c>
      <c r="J31" s="70">
        <v>2.9872417231884598</v>
      </c>
      <c r="K31" s="69">
        <v>24607.8891</v>
      </c>
      <c r="L31" s="70">
        <v>4.2473671060554796</v>
      </c>
      <c r="M31" s="70">
        <v>3.4163149735585999E-2</v>
      </c>
      <c r="N31" s="69">
        <v>43797535.034199998</v>
      </c>
      <c r="O31" s="69">
        <v>409054941.6566</v>
      </c>
      <c r="P31" s="69">
        <v>32902</v>
      </c>
      <c r="Q31" s="69">
        <v>25523</v>
      </c>
      <c r="R31" s="70">
        <v>28.911178153038399</v>
      </c>
      <c r="S31" s="69">
        <v>25.892307428119899</v>
      </c>
      <c r="T31" s="69">
        <v>24.3531595815539</v>
      </c>
      <c r="U31" s="71">
        <v>5.9444213337835601</v>
      </c>
    </row>
    <row r="32" spans="1:21" ht="12" thickBot="1" x14ac:dyDescent="0.2">
      <c r="A32" s="54"/>
      <c r="B32" s="43" t="s">
        <v>30</v>
      </c>
      <c r="C32" s="44"/>
      <c r="D32" s="69">
        <v>131916.76019999999</v>
      </c>
      <c r="E32" s="69">
        <v>169528.35279999999</v>
      </c>
      <c r="F32" s="70">
        <v>77.813980977935898</v>
      </c>
      <c r="G32" s="69">
        <v>116727.7086</v>
      </c>
      <c r="H32" s="70">
        <v>13.012378793495801</v>
      </c>
      <c r="I32" s="69">
        <v>33284.956700000002</v>
      </c>
      <c r="J32" s="70">
        <v>25.231787567809</v>
      </c>
      <c r="K32" s="69">
        <v>32212.418900000001</v>
      </c>
      <c r="L32" s="70">
        <v>27.596205979151701</v>
      </c>
      <c r="M32" s="70">
        <v>3.3295785806387E-2</v>
      </c>
      <c r="N32" s="69">
        <v>2294004.9643999999</v>
      </c>
      <c r="O32" s="69">
        <v>40545988.939599998</v>
      </c>
      <c r="P32" s="69">
        <v>27177</v>
      </c>
      <c r="Q32" s="69">
        <v>22354</v>
      </c>
      <c r="R32" s="70">
        <v>21.575556947302498</v>
      </c>
      <c r="S32" s="69">
        <v>4.8539853626228098</v>
      </c>
      <c r="T32" s="69">
        <v>4.5872494318690196</v>
      </c>
      <c r="U32" s="71">
        <v>5.4951943779587404</v>
      </c>
    </row>
    <row r="33" spans="1:21" ht="12" thickBot="1" x14ac:dyDescent="0.2">
      <c r="A33" s="54"/>
      <c r="B33" s="43" t="s">
        <v>31</v>
      </c>
      <c r="C33" s="44"/>
      <c r="D33" s="69">
        <v>6.0176999999999996</v>
      </c>
      <c r="E33" s="72"/>
      <c r="F33" s="72"/>
      <c r="G33" s="72"/>
      <c r="H33" s="72"/>
      <c r="I33" s="69">
        <v>-17.646799999999999</v>
      </c>
      <c r="J33" s="70">
        <v>-293.24825099290399</v>
      </c>
      <c r="K33" s="72"/>
      <c r="L33" s="72"/>
      <c r="M33" s="72"/>
      <c r="N33" s="69">
        <v>39.557600000000001</v>
      </c>
      <c r="O33" s="69">
        <v>313.17630000000003</v>
      </c>
      <c r="P33" s="69">
        <v>3</v>
      </c>
      <c r="Q33" s="72"/>
      <c r="R33" s="72"/>
      <c r="S33" s="69">
        <v>2.0059</v>
      </c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281775.52380000002</v>
      </c>
      <c r="E35" s="69">
        <v>301553.41810000001</v>
      </c>
      <c r="F35" s="70">
        <v>93.441329756891903</v>
      </c>
      <c r="G35" s="69">
        <v>211428.53260000001</v>
      </c>
      <c r="H35" s="70">
        <v>33.272231677968001</v>
      </c>
      <c r="I35" s="69">
        <v>30515.283800000001</v>
      </c>
      <c r="J35" s="70">
        <v>10.829643181378399</v>
      </c>
      <c r="K35" s="69">
        <v>19137.502</v>
      </c>
      <c r="L35" s="70">
        <v>9.0515228785161597</v>
      </c>
      <c r="M35" s="70">
        <v>0.59452805282528498</v>
      </c>
      <c r="N35" s="69">
        <v>5734044.9962999998</v>
      </c>
      <c r="O35" s="69">
        <v>64507350.540100001</v>
      </c>
      <c r="P35" s="69">
        <v>18285</v>
      </c>
      <c r="Q35" s="69">
        <v>15008</v>
      </c>
      <c r="R35" s="70">
        <v>21.835021321961602</v>
      </c>
      <c r="S35" s="69">
        <v>15.4102009187859</v>
      </c>
      <c r="T35" s="69">
        <v>15.4574603877932</v>
      </c>
      <c r="U35" s="71">
        <v>-0.30667652716761801</v>
      </c>
    </row>
    <row r="36" spans="1:21" ht="12" customHeight="1" thickBot="1" x14ac:dyDescent="0.2">
      <c r="A36" s="54"/>
      <c r="B36" s="43" t="s">
        <v>69</v>
      </c>
      <c r="C36" s="44"/>
      <c r="D36" s="69">
        <v>267666.77</v>
      </c>
      <c r="E36" s="72"/>
      <c r="F36" s="72"/>
      <c r="G36" s="69">
        <v>-5996.59</v>
      </c>
      <c r="H36" s="70">
        <v>-4563.6496742315203</v>
      </c>
      <c r="I36" s="69">
        <v>-27774.47</v>
      </c>
      <c r="J36" s="70">
        <v>-10.3765103154194</v>
      </c>
      <c r="K36" s="69">
        <v>4350.47</v>
      </c>
      <c r="L36" s="70">
        <v>-72.549065385494103</v>
      </c>
      <c r="M36" s="70">
        <v>-7.3842458401046303</v>
      </c>
      <c r="N36" s="69">
        <v>3207717.85</v>
      </c>
      <c r="O36" s="69">
        <v>31097728.25</v>
      </c>
      <c r="P36" s="69">
        <v>67</v>
      </c>
      <c r="Q36" s="69">
        <v>40</v>
      </c>
      <c r="R36" s="70">
        <v>67.5</v>
      </c>
      <c r="S36" s="69">
        <v>3995.0264179104502</v>
      </c>
      <c r="T36" s="69">
        <v>1461.3497500000001</v>
      </c>
      <c r="U36" s="71">
        <v>63.420773803935397</v>
      </c>
    </row>
    <row r="37" spans="1:21" ht="12" thickBot="1" x14ac:dyDescent="0.2">
      <c r="A37" s="54"/>
      <c r="B37" s="43" t="s">
        <v>36</v>
      </c>
      <c r="C37" s="44"/>
      <c r="D37" s="69">
        <v>476064.22</v>
      </c>
      <c r="E37" s="69">
        <v>161596.58960000001</v>
      </c>
      <c r="F37" s="70">
        <v>294.60041277999801</v>
      </c>
      <c r="G37" s="69">
        <v>389079.68</v>
      </c>
      <c r="H37" s="70">
        <v>22.356484923602299</v>
      </c>
      <c r="I37" s="69">
        <v>-65816.259999999995</v>
      </c>
      <c r="J37" s="70">
        <v>-13.825080154101901</v>
      </c>
      <c r="K37" s="69">
        <v>-32824.800000000003</v>
      </c>
      <c r="L37" s="70">
        <v>-8.4365238503331792</v>
      </c>
      <c r="M37" s="70">
        <v>1.0050772586580901</v>
      </c>
      <c r="N37" s="69">
        <v>11341443.17</v>
      </c>
      <c r="O37" s="69">
        <v>159406997.91</v>
      </c>
      <c r="P37" s="69">
        <v>182</v>
      </c>
      <c r="Q37" s="69">
        <v>119</v>
      </c>
      <c r="R37" s="70">
        <v>52.941176470588204</v>
      </c>
      <c r="S37" s="69">
        <v>2615.7374725274699</v>
      </c>
      <c r="T37" s="69">
        <v>2190.5851260504201</v>
      </c>
      <c r="U37" s="71">
        <v>16.253632137870699</v>
      </c>
    </row>
    <row r="38" spans="1:21" ht="12" thickBot="1" x14ac:dyDescent="0.2">
      <c r="A38" s="54"/>
      <c r="B38" s="43" t="s">
        <v>37</v>
      </c>
      <c r="C38" s="44"/>
      <c r="D38" s="69">
        <v>222256.41</v>
      </c>
      <c r="E38" s="69">
        <v>89781.282800000001</v>
      </c>
      <c r="F38" s="70">
        <v>247.55316817549399</v>
      </c>
      <c r="G38" s="69">
        <v>43711.12</v>
      </c>
      <c r="H38" s="70">
        <v>408.46651835963002</v>
      </c>
      <c r="I38" s="69">
        <v>-10443.629999999999</v>
      </c>
      <c r="J38" s="70">
        <v>-4.6989105960993403</v>
      </c>
      <c r="K38" s="69">
        <v>-2054.69</v>
      </c>
      <c r="L38" s="70">
        <v>-4.7006116521379502</v>
      </c>
      <c r="M38" s="70">
        <v>4.0828251463724499</v>
      </c>
      <c r="N38" s="69">
        <v>6504161.6600000001</v>
      </c>
      <c r="O38" s="69">
        <v>140016346.66999999</v>
      </c>
      <c r="P38" s="69">
        <v>76</v>
      </c>
      <c r="Q38" s="69">
        <v>40</v>
      </c>
      <c r="R38" s="70">
        <v>90</v>
      </c>
      <c r="S38" s="69">
        <v>2924.4264473684202</v>
      </c>
      <c r="T38" s="69">
        <v>3534.9982500000001</v>
      </c>
      <c r="U38" s="71">
        <v>-20.8783436212256</v>
      </c>
    </row>
    <row r="39" spans="1:21" ht="12" thickBot="1" x14ac:dyDescent="0.2">
      <c r="A39" s="54"/>
      <c r="B39" s="43" t="s">
        <v>38</v>
      </c>
      <c r="C39" s="44"/>
      <c r="D39" s="69">
        <v>225415.46</v>
      </c>
      <c r="E39" s="69">
        <v>84218.74</v>
      </c>
      <c r="F39" s="70">
        <v>267.65475237458998</v>
      </c>
      <c r="G39" s="69">
        <v>124064.14</v>
      </c>
      <c r="H39" s="70">
        <v>81.692679286697995</v>
      </c>
      <c r="I39" s="69">
        <v>-32305.88</v>
      </c>
      <c r="J39" s="70">
        <v>-14.3317055538249</v>
      </c>
      <c r="K39" s="69">
        <v>-16320.61</v>
      </c>
      <c r="L39" s="70">
        <v>-13.154977739740101</v>
      </c>
      <c r="M39" s="70">
        <v>0.97945297387781505</v>
      </c>
      <c r="N39" s="69">
        <v>6026383.8799999999</v>
      </c>
      <c r="O39" s="69">
        <v>106055803.02</v>
      </c>
      <c r="P39" s="69">
        <v>111</v>
      </c>
      <c r="Q39" s="69">
        <v>69</v>
      </c>
      <c r="R39" s="70">
        <v>60.869565217391298</v>
      </c>
      <c r="S39" s="69">
        <v>2030.76990990991</v>
      </c>
      <c r="T39" s="69">
        <v>1413.7014492753599</v>
      </c>
      <c r="U39" s="71">
        <v>30.385936763358998</v>
      </c>
    </row>
    <row r="40" spans="1:21" ht="12" thickBot="1" x14ac:dyDescent="0.2">
      <c r="A40" s="54"/>
      <c r="B40" s="43" t="s">
        <v>72</v>
      </c>
      <c r="C40" s="44"/>
      <c r="D40" s="69">
        <v>25.17</v>
      </c>
      <c r="E40" s="72"/>
      <c r="F40" s="72"/>
      <c r="G40" s="69">
        <v>10.8</v>
      </c>
      <c r="H40" s="70">
        <v>133.055555555556</v>
      </c>
      <c r="I40" s="69">
        <v>-1147.48</v>
      </c>
      <c r="J40" s="70">
        <v>-4558.9193484306697</v>
      </c>
      <c r="K40" s="69">
        <v>-3.84</v>
      </c>
      <c r="L40" s="70">
        <v>-35.5555555555556</v>
      </c>
      <c r="M40" s="70">
        <v>297.82291666666703</v>
      </c>
      <c r="N40" s="69">
        <v>269.76</v>
      </c>
      <c r="O40" s="69">
        <v>4531.3599999999997</v>
      </c>
      <c r="P40" s="69">
        <v>8</v>
      </c>
      <c r="Q40" s="72"/>
      <c r="R40" s="72"/>
      <c r="S40" s="69">
        <v>3.1462500000000002</v>
      </c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158486.32500000001</v>
      </c>
      <c r="E41" s="69">
        <v>112548.0934</v>
      </c>
      <c r="F41" s="70">
        <v>140.816534702844</v>
      </c>
      <c r="G41" s="69">
        <v>211003.4186</v>
      </c>
      <c r="H41" s="70">
        <v>-24.889214567445901</v>
      </c>
      <c r="I41" s="69">
        <v>12476.1698</v>
      </c>
      <c r="J41" s="70">
        <v>7.8720796888942903</v>
      </c>
      <c r="K41" s="69">
        <v>10976.540999999999</v>
      </c>
      <c r="L41" s="70">
        <v>5.2020678493405201</v>
      </c>
      <c r="M41" s="70">
        <v>0.13662125436419401</v>
      </c>
      <c r="N41" s="69">
        <v>2573969.2640999998</v>
      </c>
      <c r="O41" s="69">
        <v>62874608.390000001</v>
      </c>
      <c r="P41" s="69">
        <v>230</v>
      </c>
      <c r="Q41" s="69">
        <v>173</v>
      </c>
      <c r="R41" s="70">
        <v>32.9479768786127</v>
      </c>
      <c r="S41" s="69">
        <v>689.07097826086999</v>
      </c>
      <c r="T41" s="69">
        <v>423.35852774566501</v>
      </c>
      <c r="U41" s="71">
        <v>38.560969609521301</v>
      </c>
    </row>
    <row r="42" spans="1:21" ht="12" thickBot="1" x14ac:dyDescent="0.2">
      <c r="A42" s="54"/>
      <c r="B42" s="43" t="s">
        <v>34</v>
      </c>
      <c r="C42" s="44"/>
      <c r="D42" s="69">
        <v>504778.96460000001</v>
      </c>
      <c r="E42" s="69">
        <v>354913.05160000001</v>
      </c>
      <c r="F42" s="70">
        <v>142.22609236949199</v>
      </c>
      <c r="G42" s="69">
        <v>390948.05420000001</v>
      </c>
      <c r="H42" s="70">
        <v>29.116633060863599</v>
      </c>
      <c r="I42" s="69">
        <v>32828.519899999999</v>
      </c>
      <c r="J42" s="70">
        <v>6.5035435709992697</v>
      </c>
      <c r="K42" s="69">
        <v>26786.0923</v>
      </c>
      <c r="L42" s="70">
        <v>6.8515732492421799</v>
      </c>
      <c r="M42" s="70">
        <v>0.225580780217053</v>
      </c>
      <c r="N42" s="69">
        <v>10346792.9661</v>
      </c>
      <c r="O42" s="69">
        <v>159617889.09369999</v>
      </c>
      <c r="P42" s="69">
        <v>2556</v>
      </c>
      <c r="Q42" s="69">
        <v>1992</v>
      </c>
      <c r="R42" s="70">
        <v>28.3132530120482</v>
      </c>
      <c r="S42" s="69">
        <v>197.48785782472601</v>
      </c>
      <c r="T42" s="69">
        <v>195.79494754016099</v>
      </c>
      <c r="U42" s="71">
        <v>0.85722246583279005</v>
      </c>
    </row>
    <row r="43" spans="1:21" ht="12" thickBot="1" x14ac:dyDescent="0.2">
      <c r="A43" s="54"/>
      <c r="B43" s="43" t="s">
        <v>39</v>
      </c>
      <c r="C43" s="44"/>
      <c r="D43" s="69">
        <v>299918.92</v>
      </c>
      <c r="E43" s="69">
        <v>72624.561300000001</v>
      </c>
      <c r="F43" s="70">
        <v>412.97174761729002</v>
      </c>
      <c r="G43" s="69">
        <v>205003.49</v>
      </c>
      <c r="H43" s="70">
        <v>46.299421536677301</v>
      </c>
      <c r="I43" s="69">
        <v>-33358.1</v>
      </c>
      <c r="J43" s="70">
        <v>-11.1223726732545</v>
      </c>
      <c r="K43" s="69">
        <v>-18209.46</v>
      </c>
      <c r="L43" s="70">
        <v>-8.8825121952801904</v>
      </c>
      <c r="M43" s="70">
        <v>0.83191044654811297</v>
      </c>
      <c r="N43" s="69">
        <v>6773717.79</v>
      </c>
      <c r="O43" s="69">
        <v>75388849.939999998</v>
      </c>
      <c r="P43" s="69">
        <v>206</v>
      </c>
      <c r="Q43" s="69">
        <v>129</v>
      </c>
      <c r="R43" s="70">
        <v>59.689922480620197</v>
      </c>
      <c r="S43" s="69">
        <v>1455.91708737864</v>
      </c>
      <c r="T43" s="69">
        <v>1413.0354263565901</v>
      </c>
      <c r="U43" s="71">
        <v>2.9453367498598002</v>
      </c>
    </row>
    <row r="44" spans="1:21" ht="12" thickBot="1" x14ac:dyDescent="0.2">
      <c r="A44" s="54"/>
      <c r="B44" s="43" t="s">
        <v>40</v>
      </c>
      <c r="C44" s="44"/>
      <c r="D44" s="69">
        <v>104763.29</v>
      </c>
      <c r="E44" s="69">
        <v>15052.424199999999</v>
      </c>
      <c r="F44" s="70">
        <v>695.98948719502596</v>
      </c>
      <c r="G44" s="69">
        <v>73284.679999999993</v>
      </c>
      <c r="H44" s="70">
        <v>42.953875216484597</v>
      </c>
      <c r="I44" s="69">
        <v>13351.71</v>
      </c>
      <c r="J44" s="70">
        <v>12.7446455719365</v>
      </c>
      <c r="K44" s="69">
        <v>9087.2900000000009</v>
      </c>
      <c r="L44" s="70">
        <v>12.3999859179299</v>
      </c>
      <c r="M44" s="70">
        <v>0.46927301758830198</v>
      </c>
      <c r="N44" s="69">
        <v>2794768.07</v>
      </c>
      <c r="O44" s="69">
        <v>30073665.129999999</v>
      </c>
      <c r="P44" s="69">
        <v>88</v>
      </c>
      <c r="Q44" s="69">
        <v>70</v>
      </c>
      <c r="R44" s="70">
        <v>25.714285714285701</v>
      </c>
      <c r="S44" s="69">
        <v>1190.4919318181801</v>
      </c>
      <c r="T44" s="69">
        <v>843.68842857142897</v>
      </c>
      <c r="U44" s="71">
        <v>29.131109080016799</v>
      </c>
    </row>
    <row r="45" spans="1:21" ht="12" thickBot="1" x14ac:dyDescent="0.2">
      <c r="A45" s="55"/>
      <c r="B45" s="43" t="s">
        <v>35</v>
      </c>
      <c r="C45" s="44"/>
      <c r="D45" s="74">
        <v>6103.4439000000002</v>
      </c>
      <c r="E45" s="75"/>
      <c r="F45" s="75"/>
      <c r="G45" s="74">
        <v>15490.1909</v>
      </c>
      <c r="H45" s="76">
        <v>-60.598007220169301</v>
      </c>
      <c r="I45" s="74">
        <v>223.6574</v>
      </c>
      <c r="J45" s="76">
        <v>3.6644459040575401</v>
      </c>
      <c r="K45" s="74">
        <v>1881.1493</v>
      </c>
      <c r="L45" s="76">
        <v>12.1441324522347</v>
      </c>
      <c r="M45" s="76">
        <v>-0.88110598132747897</v>
      </c>
      <c r="N45" s="74">
        <v>301833.114</v>
      </c>
      <c r="O45" s="74">
        <v>8579981.2687999997</v>
      </c>
      <c r="P45" s="74">
        <v>30</v>
      </c>
      <c r="Q45" s="74">
        <v>21</v>
      </c>
      <c r="R45" s="76">
        <v>42.857142857142897</v>
      </c>
      <c r="S45" s="74">
        <v>203.44812999999999</v>
      </c>
      <c r="T45" s="74">
        <v>1150.4761904761899</v>
      </c>
      <c r="U45" s="77">
        <v>-465.48870244036698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C42" sqref="C4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80138</v>
      </c>
      <c r="D2" s="37">
        <v>706438.26373760705</v>
      </c>
      <c r="E2" s="37">
        <v>533748.14674786304</v>
      </c>
      <c r="F2" s="37">
        <v>172690.11698974401</v>
      </c>
      <c r="G2" s="37">
        <v>533748.14674786304</v>
      </c>
      <c r="H2" s="37">
        <v>0.244451816746277</v>
      </c>
    </row>
    <row r="3" spans="1:8" x14ac:dyDescent="0.15">
      <c r="A3" s="37">
        <v>2</v>
      </c>
      <c r="B3" s="37">
        <v>13</v>
      </c>
      <c r="C3" s="37">
        <v>15409</v>
      </c>
      <c r="D3" s="37">
        <v>159153.50950683001</v>
      </c>
      <c r="E3" s="37">
        <v>122240.569867453</v>
      </c>
      <c r="F3" s="37">
        <v>36912.939639376702</v>
      </c>
      <c r="G3" s="37">
        <v>122240.569867453</v>
      </c>
      <c r="H3" s="37">
        <v>0.23193292911830299</v>
      </c>
    </row>
    <row r="4" spans="1:8" x14ac:dyDescent="0.15">
      <c r="A4" s="37">
        <v>3</v>
      </c>
      <c r="B4" s="37">
        <v>14</v>
      </c>
      <c r="C4" s="37">
        <v>151016</v>
      </c>
      <c r="D4" s="37">
        <v>189888.41797485799</v>
      </c>
      <c r="E4" s="37">
        <v>135839.883695611</v>
      </c>
      <c r="F4" s="37">
        <v>54048.534279247397</v>
      </c>
      <c r="G4" s="37">
        <v>135839.883695611</v>
      </c>
      <c r="H4" s="37">
        <v>0.28463312747385999</v>
      </c>
    </row>
    <row r="5" spans="1:8" x14ac:dyDescent="0.15">
      <c r="A5" s="37">
        <v>4</v>
      </c>
      <c r="B5" s="37">
        <v>15</v>
      </c>
      <c r="C5" s="37">
        <v>5088</v>
      </c>
      <c r="D5" s="37">
        <v>81439.580470085493</v>
      </c>
      <c r="E5" s="37">
        <v>63807.4867623932</v>
      </c>
      <c r="F5" s="37">
        <v>17632.0937076923</v>
      </c>
      <c r="G5" s="37">
        <v>63807.4867623932</v>
      </c>
      <c r="H5" s="37">
        <v>0.216505212894226</v>
      </c>
    </row>
    <row r="6" spans="1:8" x14ac:dyDescent="0.15">
      <c r="A6" s="37">
        <v>5</v>
      </c>
      <c r="B6" s="37">
        <v>16</v>
      </c>
      <c r="C6" s="37">
        <v>5464</v>
      </c>
      <c r="D6" s="37">
        <v>254162.31432649601</v>
      </c>
      <c r="E6" s="37">
        <v>226694.61778205101</v>
      </c>
      <c r="F6" s="37">
        <v>27467.696544444399</v>
      </c>
      <c r="G6" s="37">
        <v>226694.61778205101</v>
      </c>
      <c r="H6" s="37">
        <v>0.108071476360416</v>
      </c>
    </row>
    <row r="7" spans="1:8" x14ac:dyDescent="0.15">
      <c r="A7" s="37">
        <v>6</v>
      </c>
      <c r="B7" s="37">
        <v>17</v>
      </c>
      <c r="C7" s="37">
        <v>22898</v>
      </c>
      <c r="D7" s="37">
        <v>411538.82260427403</v>
      </c>
      <c r="E7" s="37">
        <v>293072.03617265</v>
      </c>
      <c r="F7" s="37">
        <v>118466.786431624</v>
      </c>
      <c r="G7" s="37">
        <v>293072.03617265</v>
      </c>
      <c r="H7" s="37">
        <v>0.28786296680821</v>
      </c>
    </row>
    <row r="8" spans="1:8" x14ac:dyDescent="0.15">
      <c r="A8" s="37">
        <v>7</v>
      </c>
      <c r="B8" s="37">
        <v>18</v>
      </c>
      <c r="C8" s="37">
        <v>155905</v>
      </c>
      <c r="D8" s="37">
        <v>248298.78735812</v>
      </c>
      <c r="E8" s="37">
        <v>202335.37781452999</v>
      </c>
      <c r="F8" s="37">
        <v>45963.409543589703</v>
      </c>
      <c r="G8" s="37">
        <v>202335.37781452999</v>
      </c>
      <c r="H8" s="37">
        <v>0.18511330656358399</v>
      </c>
    </row>
    <row r="9" spans="1:8" x14ac:dyDescent="0.15">
      <c r="A9" s="37">
        <v>8</v>
      </c>
      <c r="B9" s="37">
        <v>19</v>
      </c>
      <c r="C9" s="37">
        <v>28023</v>
      </c>
      <c r="D9" s="37">
        <v>156415.743376923</v>
      </c>
      <c r="E9" s="37">
        <v>135162.249150427</v>
      </c>
      <c r="F9" s="37">
        <v>21253.494226495699</v>
      </c>
      <c r="G9" s="37">
        <v>135162.249150427</v>
      </c>
      <c r="H9" s="37">
        <v>0.135878229183619</v>
      </c>
    </row>
    <row r="10" spans="1:8" x14ac:dyDescent="0.15">
      <c r="A10" s="37">
        <v>9</v>
      </c>
      <c r="B10" s="37">
        <v>21</v>
      </c>
      <c r="C10" s="37">
        <v>215840</v>
      </c>
      <c r="D10" s="37">
        <v>910990.79588717897</v>
      </c>
      <c r="E10" s="37">
        <v>856458.92409487197</v>
      </c>
      <c r="F10" s="37">
        <v>54531.871792307698</v>
      </c>
      <c r="G10" s="37">
        <v>856458.92409487197</v>
      </c>
      <c r="H10" s="37">
        <v>5.9859959111004203E-2</v>
      </c>
    </row>
    <row r="11" spans="1:8" x14ac:dyDescent="0.15">
      <c r="A11" s="37">
        <v>10</v>
      </c>
      <c r="B11" s="37">
        <v>22</v>
      </c>
      <c r="C11" s="37">
        <v>35352</v>
      </c>
      <c r="D11" s="37">
        <v>444285.771797436</v>
      </c>
      <c r="E11" s="37">
        <v>399571.36988461501</v>
      </c>
      <c r="F11" s="37">
        <v>44714.401912820496</v>
      </c>
      <c r="G11" s="37">
        <v>399571.36988461501</v>
      </c>
      <c r="H11" s="37">
        <v>0.10064333532879199</v>
      </c>
    </row>
    <row r="12" spans="1:8" x14ac:dyDescent="0.15">
      <c r="A12" s="37">
        <v>11</v>
      </c>
      <c r="B12" s="37">
        <v>23</v>
      </c>
      <c r="C12" s="37">
        <v>248702.18</v>
      </c>
      <c r="D12" s="37">
        <v>2153299.1773999999</v>
      </c>
      <c r="E12" s="37">
        <v>1809398.63593248</v>
      </c>
      <c r="F12" s="37">
        <v>343900.54146752099</v>
      </c>
      <c r="G12" s="37">
        <v>1809398.63593248</v>
      </c>
      <c r="H12" s="37">
        <v>0.159708667089523</v>
      </c>
    </row>
    <row r="13" spans="1:8" x14ac:dyDescent="0.15">
      <c r="A13" s="37">
        <v>12</v>
      </c>
      <c r="B13" s="37">
        <v>24</v>
      </c>
      <c r="C13" s="37">
        <v>34787</v>
      </c>
      <c r="D13" s="37">
        <v>730058.63643675204</v>
      </c>
      <c r="E13" s="37">
        <v>677443.62945042702</v>
      </c>
      <c r="F13" s="37">
        <v>52615.006986324799</v>
      </c>
      <c r="G13" s="37">
        <v>677443.62945042702</v>
      </c>
      <c r="H13" s="37">
        <v>7.2069563128691297E-2</v>
      </c>
    </row>
    <row r="14" spans="1:8" x14ac:dyDescent="0.15">
      <c r="A14" s="37">
        <v>13</v>
      </c>
      <c r="B14" s="37">
        <v>25</v>
      </c>
      <c r="C14" s="37">
        <v>97053</v>
      </c>
      <c r="D14" s="37">
        <v>1182367.2963</v>
      </c>
      <c r="E14" s="37">
        <v>1084769.2213000001</v>
      </c>
      <c r="F14" s="37">
        <v>97598.074999999997</v>
      </c>
      <c r="G14" s="37">
        <v>1084769.2213000001</v>
      </c>
      <c r="H14" s="37">
        <v>8.2544633385425295E-2</v>
      </c>
    </row>
    <row r="15" spans="1:8" x14ac:dyDescent="0.15">
      <c r="A15" s="37">
        <v>14</v>
      </c>
      <c r="B15" s="37">
        <v>26</v>
      </c>
      <c r="C15" s="37">
        <v>76339</v>
      </c>
      <c r="D15" s="37">
        <v>427023.08783860499</v>
      </c>
      <c r="E15" s="37">
        <v>369564.021928954</v>
      </c>
      <c r="F15" s="37">
        <v>57459.065909651297</v>
      </c>
      <c r="G15" s="37">
        <v>369564.021928954</v>
      </c>
      <c r="H15" s="37">
        <v>0.13455728166943601</v>
      </c>
    </row>
    <row r="16" spans="1:8" x14ac:dyDescent="0.15">
      <c r="A16" s="37">
        <v>15</v>
      </c>
      <c r="B16" s="37">
        <v>27</v>
      </c>
      <c r="C16" s="37">
        <v>195332.45699999999</v>
      </c>
      <c r="D16" s="37">
        <v>1493973.2238</v>
      </c>
      <c r="E16" s="37">
        <v>1330371.5284</v>
      </c>
      <c r="F16" s="37">
        <v>163601.6954</v>
      </c>
      <c r="G16" s="37">
        <v>1330371.5284</v>
      </c>
      <c r="H16" s="37">
        <v>0.10950778286632901</v>
      </c>
    </row>
    <row r="17" spans="1:8" x14ac:dyDescent="0.15">
      <c r="A17" s="37">
        <v>16</v>
      </c>
      <c r="B17" s="37">
        <v>29</v>
      </c>
      <c r="C17" s="37">
        <v>226792</v>
      </c>
      <c r="D17" s="37">
        <v>3006776.83536838</v>
      </c>
      <c r="E17" s="37">
        <v>2701441.5160153802</v>
      </c>
      <c r="F17" s="37">
        <v>305335.31935299101</v>
      </c>
      <c r="G17" s="37">
        <v>2701441.5160153802</v>
      </c>
      <c r="H17" s="37">
        <v>0.101549046062005</v>
      </c>
    </row>
    <row r="18" spans="1:8" x14ac:dyDescent="0.15">
      <c r="A18" s="37">
        <v>17</v>
      </c>
      <c r="B18" s="37">
        <v>31</v>
      </c>
      <c r="C18" s="37">
        <v>40351.803999999996</v>
      </c>
      <c r="D18" s="37">
        <v>347045.26749137702</v>
      </c>
      <c r="E18" s="37">
        <v>295897.83613874798</v>
      </c>
      <c r="F18" s="37">
        <v>51147.431352629603</v>
      </c>
      <c r="G18" s="37">
        <v>295897.83613874798</v>
      </c>
      <c r="H18" s="37">
        <v>0.14737971136258299</v>
      </c>
    </row>
    <row r="19" spans="1:8" x14ac:dyDescent="0.15">
      <c r="A19" s="37">
        <v>18</v>
      </c>
      <c r="B19" s="37">
        <v>32</v>
      </c>
      <c r="C19" s="37">
        <v>38408.544000000002</v>
      </c>
      <c r="D19" s="37">
        <v>534133.46066497196</v>
      </c>
      <c r="E19" s="37">
        <v>502572.46814483101</v>
      </c>
      <c r="F19" s="37">
        <v>31560.992520141099</v>
      </c>
      <c r="G19" s="37">
        <v>502572.46814483101</v>
      </c>
      <c r="H19" s="37">
        <v>5.9088214546321502E-2</v>
      </c>
    </row>
    <row r="20" spans="1:8" x14ac:dyDescent="0.15">
      <c r="A20" s="37">
        <v>19</v>
      </c>
      <c r="B20" s="37">
        <v>33</v>
      </c>
      <c r="C20" s="37">
        <v>45164.445</v>
      </c>
      <c r="D20" s="37">
        <v>743022.54300534702</v>
      </c>
      <c r="E20" s="37">
        <v>609567.33689317096</v>
      </c>
      <c r="F20" s="37">
        <v>133455.20611217601</v>
      </c>
      <c r="G20" s="37">
        <v>609567.33689317096</v>
      </c>
      <c r="H20" s="37">
        <v>0.17961124782618601</v>
      </c>
    </row>
    <row r="21" spans="1:8" x14ac:dyDescent="0.15">
      <c r="A21" s="37">
        <v>20</v>
      </c>
      <c r="B21" s="37">
        <v>34</v>
      </c>
      <c r="C21" s="37">
        <v>50923.661999999997</v>
      </c>
      <c r="D21" s="37">
        <v>323448.16335659899</v>
      </c>
      <c r="E21" s="37">
        <v>239921.843099352</v>
      </c>
      <c r="F21" s="37">
        <v>83526.320257247295</v>
      </c>
      <c r="G21" s="37">
        <v>239921.843099352</v>
      </c>
      <c r="H21" s="37">
        <v>0.25823711407246402</v>
      </c>
    </row>
    <row r="22" spans="1:8" x14ac:dyDescent="0.15">
      <c r="A22" s="37">
        <v>21</v>
      </c>
      <c r="B22" s="37">
        <v>35</v>
      </c>
      <c r="C22" s="37">
        <v>55055.163999999997</v>
      </c>
      <c r="D22" s="37">
        <v>1544658.1999159299</v>
      </c>
      <c r="E22" s="37">
        <v>1462487.6598849599</v>
      </c>
      <c r="F22" s="37">
        <v>82170.540030973498</v>
      </c>
      <c r="G22" s="37">
        <v>1462487.6598849599</v>
      </c>
      <c r="H22" s="37">
        <v>5.3196584225199899E-2</v>
      </c>
    </row>
    <row r="23" spans="1:8" x14ac:dyDescent="0.15">
      <c r="A23" s="37">
        <v>22</v>
      </c>
      <c r="B23" s="37">
        <v>36</v>
      </c>
      <c r="C23" s="37">
        <v>187647.829</v>
      </c>
      <c r="D23" s="37">
        <v>816667.74655486702</v>
      </c>
      <c r="E23" s="37">
        <v>710730.57234288799</v>
      </c>
      <c r="F23" s="37">
        <v>105937.174211979</v>
      </c>
      <c r="G23" s="37">
        <v>710730.57234288799</v>
      </c>
      <c r="H23" s="37">
        <v>0.129718817302236</v>
      </c>
    </row>
    <row r="24" spans="1:8" x14ac:dyDescent="0.15">
      <c r="A24" s="37">
        <v>23</v>
      </c>
      <c r="B24" s="37">
        <v>37</v>
      </c>
      <c r="C24" s="37">
        <v>186297.09299999999</v>
      </c>
      <c r="D24" s="37">
        <v>1123064.8736769899</v>
      </c>
      <c r="E24" s="37">
        <v>975384.38547749596</v>
      </c>
      <c r="F24" s="37">
        <v>147680.48819949501</v>
      </c>
      <c r="G24" s="37">
        <v>975384.38547749596</v>
      </c>
      <c r="H24" s="37">
        <v>0.131497735937533</v>
      </c>
    </row>
    <row r="25" spans="1:8" x14ac:dyDescent="0.15">
      <c r="A25" s="37">
        <v>24</v>
      </c>
      <c r="B25" s="37">
        <v>38</v>
      </c>
      <c r="C25" s="37">
        <v>177514.15299999999</v>
      </c>
      <c r="D25" s="37">
        <v>851908.57877345104</v>
      </c>
      <c r="E25" s="37">
        <v>826460.12346017698</v>
      </c>
      <c r="F25" s="37">
        <v>25448.455313274299</v>
      </c>
      <c r="G25" s="37">
        <v>826460.12346017698</v>
      </c>
      <c r="H25" s="37">
        <v>2.98722843593313E-2</v>
      </c>
    </row>
    <row r="26" spans="1:8" x14ac:dyDescent="0.15">
      <c r="A26" s="37">
        <v>25</v>
      </c>
      <c r="B26" s="37">
        <v>39</v>
      </c>
      <c r="C26" s="37">
        <v>88597.895999999993</v>
      </c>
      <c r="D26" s="37">
        <v>131916.72489756401</v>
      </c>
      <c r="E26" s="37">
        <v>98631.792123392399</v>
      </c>
      <c r="F26" s="37">
        <v>33284.932774172099</v>
      </c>
      <c r="G26" s="37">
        <v>98631.792123392399</v>
      </c>
      <c r="H26" s="37">
        <v>0.25231776183056698</v>
      </c>
    </row>
    <row r="27" spans="1:8" x14ac:dyDescent="0.15">
      <c r="A27" s="37">
        <v>26</v>
      </c>
      <c r="B27" s="37">
        <v>40</v>
      </c>
      <c r="C27" s="37">
        <v>0.27200000000000002</v>
      </c>
      <c r="D27" s="37">
        <v>6.0176999999999996</v>
      </c>
      <c r="E27" s="37">
        <v>23.6645</v>
      </c>
      <c r="F27" s="37">
        <v>-17.646799999999999</v>
      </c>
      <c r="G27" s="37">
        <v>23.6645</v>
      </c>
      <c r="H27" s="37">
        <v>-2.9324825099290401</v>
      </c>
    </row>
    <row r="28" spans="1:8" x14ac:dyDescent="0.15">
      <c r="A28" s="37">
        <v>27</v>
      </c>
      <c r="B28" s="37">
        <v>42</v>
      </c>
      <c r="C28" s="37">
        <v>15367.179</v>
      </c>
      <c r="D28" s="37">
        <v>281775.52299999999</v>
      </c>
      <c r="E28" s="37">
        <v>251260.23869999999</v>
      </c>
      <c r="F28" s="37">
        <v>30515.284299999999</v>
      </c>
      <c r="G28" s="37">
        <v>251260.23869999999</v>
      </c>
      <c r="H28" s="37">
        <v>0.108296433895715</v>
      </c>
    </row>
    <row r="29" spans="1:8" x14ac:dyDescent="0.15">
      <c r="A29" s="37">
        <v>28</v>
      </c>
      <c r="B29" s="37">
        <v>75</v>
      </c>
      <c r="C29" s="37">
        <v>2854</v>
      </c>
      <c r="D29" s="37">
        <v>158486.32478632501</v>
      </c>
      <c r="E29" s="37">
        <v>146010.15384615399</v>
      </c>
      <c r="F29" s="37">
        <v>12476.170940170899</v>
      </c>
      <c r="G29" s="37">
        <v>146010.15384615399</v>
      </c>
      <c r="H29" s="37">
        <v>7.8720804189204505E-2</v>
      </c>
    </row>
    <row r="30" spans="1:8" x14ac:dyDescent="0.15">
      <c r="A30" s="37">
        <v>29</v>
      </c>
      <c r="B30" s="37">
        <v>76</v>
      </c>
      <c r="C30" s="37">
        <v>4216</v>
      </c>
      <c r="D30" s="37">
        <v>504778.95391623903</v>
      </c>
      <c r="E30" s="37">
        <v>471950.44296581199</v>
      </c>
      <c r="F30" s="37">
        <v>32828.510950427401</v>
      </c>
      <c r="G30" s="37">
        <v>471950.44296581199</v>
      </c>
      <c r="H30" s="37">
        <v>6.5035419356795798E-2</v>
      </c>
    </row>
    <row r="31" spans="1:8" ht="14.25" x14ac:dyDescent="0.2">
      <c r="A31" s="30">
        <v>30</v>
      </c>
      <c r="B31" s="31">
        <v>99</v>
      </c>
      <c r="C31" s="30">
        <v>28</v>
      </c>
      <c r="D31" s="30">
        <v>6103.4437637092497</v>
      </c>
      <c r="E31" s="30">
        <v>5879.7862794039802</v>
      </c>
      <c r="F31" s="30">
        <v>223.65748430527199</v>
      </c>
      <c r="G31" s="30">
        <v>5879.7862794039802</v>
      </c>
      <c r="H31" s="30">
        <v>3.6644473671589697E-2</v>
      </c>
    </row>
    <row r="32" spans="1:8" ht="14.25" x14ac:dyDescent="0.2">
      <c r="A32" s="30"/>
      <c r="B32" s="33">
        <v>70</v>
      </c>
      <c r="C32" s="34">
        <v>101</v>
      </c>
      <c r="D32" s="34">
        <v>267666.77</v>
      </c>
      <c r="E32" s="34">
        <v>295441.24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156</v>
      </c>
      <c r="D33" s="34">
        <v>476064.22</v>
      </c>
      <c r="E33" s="34">
        <v>541880.48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71</v>
      </c>
      <c r="D34" s="34">
        <v>222256.41</v>
      </c>
      <c r="E34" s="34">
        <v>232700.04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107</v>
      </c>
      <c r="D35" s="34">
        <v>225415.46</v>
      </c>
      <c r="E35" s="34">
        <v>257721.34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35</v>
      </c>
      <c r="D36" s="34">
        <v>25.17</v>
      </c>
      <c r="E36" s="34">
        <v>1172.6500000000001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186</v>
      </c>
      <c r="D37" s="34">
        <v>299918.92</v>
      </c>
      <c r="E37" s="34">
        <v>333277.02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86</v>
      </c>
      <c r="D38" s="34">
        <v>104763.29</v>
      </c>
      <c r="E38" s="34">
        <v>91411.58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2015-11-22T03:54:29Z</dcterms:modified>
</cp:coreProperties>
</file>