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<sst xmlns="http://schemas.openxmlformats.org/spreadsheetml/2006/main" count="118" uniqueCount="76">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</sst>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503" Type="http://schemas.openxmlformats.org/officeDocument/2006/relationships/hyperlink" Target="cid:3c1017e9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447" Type="http://schemas.openxmlformats.org/officeDocument/2006/relationships/hyperlink" Target="cid:f3fbabf8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489" Type="http://schemas.openxmlformats.org/officeDocument/2006/relationships/hyperlink" Target="cid:dbb2081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13967728.162999999</v>
      </c>
      <c r="F3" s="25">
        <f>RA!I7</f>
        <v>1614654.784</v>
      </c>
      <c r="G3" s="16">
        <f>SUM(G4:G40)</f>
        <v>12353073.379000004</v>
      </c>
      <c r="H3" s="27">
        <f>RA!J7</f>
        <v>11.5598955331702</v>
      </c>
      <c r="I3" s="20">
        <f>SUM(I4:I40)</f>
        <v>13967732.737782601</v>
      </c>
      <c r="J3" s="21">
        <f>SUM(J4:J40)</f>
        <v>12353073.251723286</v>
      </c>
      <c r="K3" s="22">
        <f>E3-I3</f>
        <v>-4.5747826024889946</v>
      </c>
      <c r="L3" s="22">
        <f>G3-J3</f>
        <v>0.1272767186164856</v>
      </c>
    </row>
    <row r="4" spans="1:13">
      <c r="A4" s="63">
        <f>RA!A8</f>
        <v>42340</v>
      </c>
      <c r="B4" s="12">
        <v>12</v>
      </c>
      <c r="C4" s="60" t="s">
        <v>6</v>
      </c>
      <c r="D4" s="60"/>
      <c r="E4" s="15">
        <f>VLOOKUP(C4,RA!B8:D36,3,0)</f>
        <v>499200.48930000002</v>
      </c>
      <c r="F4" s="25">
        <f>VLOOKUP(C4,RA!B8:I39,8,0)</f>
        <v>126302.47440000001</v>
      </c>
      <c r="G4" s="16">
        <f t="shared" ref="G4:G40" si="0">E4-F4</f>
        <v>372898.01490000001</v>
      </c>
      <c r="H4" s="27">
        <f>RA!J8</f>
        <v>25.300951643117699</v>
      </c>
      <c r="I4" s="20">
        <f>VLOOKUP(B4,RMS!B:D,3,FALSE)</f>
        <v>499201.11934188002</v>
      </c>
      <c r="J4" s="21">
        <f>VLOOKUP(B4,RMS!B:E,4,FALSE)</f>
        <v>372898.02689316199</v>
      </c>
      <c r="K4" s="22">
        <f t="shared" ref="K4:K40" si="1">E4-I4</f>
        <v>-0.63004188000923023</v>
      </c>
      <c r="L4" s="22">
        <f t="shared" ref="L4:L40" si="2">G4-J4</f>
        <v>-1.1993161984719336E-2</v>
      </c>
    </row>
    <row r="5" spans="1:13">
      <c r="A5" s="63"/>
      <c r="B5" s="12">
        <v>13</v>
      </c>
      <c r="C5" s="60" t="s">
        <v>7</v>
      </c>
      <c r="D5" s="60"/>
      <c r="E5" s="15">
        <f>VLOOKUP(C5,RA!B8:D37,3,0)</f>
        <v>63604.178399999997</v>
      </c>
      <c r="F5" s="25">
        <f>VLOOKUP(C5,RA!B9:I40,8,0)</f>
        <v>14928.0841</v>
      </c>
      <c r="G5" s="16">
        <f t="shared" si="0"/>
        <v>48676.094299999997</v>
      </c>
      <c r="H5" s="27">
        <f>RA!J9</f>
        <v>23.470288392248101</v>
      </c>
      <c r="I5" s="20">
        <f>VLOOKUP(B5,RMS!B:D,3,FALSE)</f>
        <v>63604.211411300203</v>
      </c>
      <c r="J5" s="21">
        <f>VLOOKUP(B5,RMS!B:E,4,FALSE)</f>
        <v>48676.094165759001</v>
      </c>
      <c r="K5" s="22">
        <f t="shared" si="1"/>
        <v>-3.3011300205544103E-2</v>
      </c>
      <c r="L5" s="22">
        <f t="shared" si="2"/>
        <v>1.3424099597614259E-4</v>
      </c>
      <c r="M5" s="32"/>
    </row>
    <row r="6" spans="1:13">
      <c r="A6" s="63"/>
      <c r="B6" s="12">
        <v>14</v>
      </c>
      <c r="C6" s="60" t="s">
        <v>8</v>
      </c>
      <c r="D6" s="60"/>
      <c r="E6" s="15">
        <f>VLOOKUP(C6,RA!B10:D38,3,0)</f>
        <v>83572.189100000003</v>
      </c>
      <c r="F6" s="25">
        <f>VLOOKUP(C6,RA!B10:I41,8,0)</f>
        <v>26039.424599999998</v>
      </c>
      <c r="G6" s="16">
        <f t="shared" si="0"/>
        <v>57532.764500000005</v>
      </c>
      <c r="H6" s="27">
        <f>RA!J10</f>
        <v>31.1580022976806</v>
      </c>
      <c r="I6" s="20">
        <f>VLOOKUP(B6,RMS!B:D,3,FALSE)</f>
        <v>83573.978983344699</v>
      </c>
      <c r="J6" s="21">
        <f>VLOOKUP(B6,RMS!B:E,4,FALSE)</f>
        <v>57532.764616435903</v>
      </c>
      <c r="K6" s="22">
        <f>E6-I6</f>
        <v>-1.7898833446961362</v>
      </c>
      <c r="L6" s="22">
        <f t="shared" si="2"/>
        <v>-1.1643589823506773E-4</v>
      </c>
      <c r="M6" s="32"/>
    </row>
    <row r="7" spans="1:13">
      <c r="A7" s="63"/>
      <c r="B7" s="12">
        <v>15</v>
      </c>
      <c r="C7" s="60" t="s">
        <v>9</v>
      </c>
      <c r="D7" s="60"/>
      <c r="E7" s="15">
        <f>VLOOKUP(C7,RA!B10:D39,3,0)</f>
        <v>64477.505100000002</v>
      </c>
      <c r="F7" s="25">
        <f>VLOOKUP(C7,RA!B11:I42,8,0)</f>
        <v>14434.559800000001</v>
      </c>
      <c r="G7" s="16">
        <f t="shared" si="0"/>
        <v>50042.945299999999</v>
      </c>
      <c r="H7" s="27">
        <f>RA!J11</f>
        <v>22.3869701186686</v>
      </c>
      <c r="I7" s="20">
        <f>VLOOKUP(B7,RMS!B:D,3,FALSE)</f>
        <v>64477.535504273503</v>
      </c>
      <c r="J7" s="21">
        <f>VLOOKUP(B7,RMS!B:E,4,FALSE)</f>
        <v>50042.945517948698</v>
      </c>
      <c r="K7" s="22">
        <f t="shared" si="1"/>
        <v>-3.0404273500607815E-2</v>
      </c>
      <c r="L7" s="22">
        <f t="shared" si="2"/>
        <v>-2.1794869826408103E-4</v>
      </c>
      <c r="M7" s="32"/>
    </row>
    <row r="8" spans="1:13">
      <c r="A8" s="63"/>
      <c r="B8" s="12">
        <v>16</v>
      </c>
      <c r="C8" s="60" t="s">
        <v>10</v>
      </c>
      <c r="D8" s="60"/>
      <c r="E8" s="15">
        <f>VLOOKUP(C8,RA!B12:D39,3,0)</f>
        <v>188414.79399999999</v>
      </c>
      <c r="F8" s="25">
        <f>VLOOKUP(C8,RA!B12:I43,8,0)</f>
        <v>33755.357199999999</v>
      </c>
      <c r="G8" s="16">
        <f t="shared" si="0"/>
        <v>154659.4368</v>
      </c>
      <c r="H8" s="27">
        <f>RA!J12</f>
        <v>17.9154494630607</v>
      </c>
      <c r="I8" s="20">
        <f>VLOOKUP(B8,RMS!B:D,3,FALSE)</f>
        <v>188414.796238462</v>
      </c>
      <c r="J8" s="21">
        <f>VLOOKUP(B8,RMS!B:E,4,FALSE)</f>
        <v>154659.43887521399</v>
      </c>
      <c r="K8" s="22">
        <f t="shared" si="1"/>
        <v>-2.2384620097000152E-3</v>
      </c>
      <c r="L8" s="22">
        <f t="shared" si="2"/>
        <v>-2.0752139971591532E-3</v>
      </c>
      <c r="M8" s="32"/>
    </row>
    <row r="9" spans="1:13">
      <c r="A9" s="63"/>
      <c r="B9" s="12">
        <v>17</v>
      </c>
      <c r="C9" s="60" t="s">
        <v>11</v>
      </c>
      <c r="D9" s="60"/>
      <c r="E9" s="15">
        <f>VLOOKUP(C9,RA!B12:D40,3,0)</f>
        <v>292319.85389999999</v>
      </c>
      <c r="F9" s="25">
        <f>VLOOKUP(C9,RA!B13:I44,8,0)</f>
        <v>82666.048299999995</v>
      </c>
      <c r="G9" s="16">
        <f t="shared" si="0"/>
        <v>209653.80559999999</v>
      </c>
      <c r="H9" s="27">
        <f>RA!J13</f>
        <v>28.279313634399699</v>
      </c>
      <c r="I9" s="20">
        <f>VLOOKUP(B9,RMS!B:D,3,FALSE)</f>
        <v>292320.06479230803</v>
      </c>
      <c r="J9" s="21">
        <f>VLOOKUP(B9,RMS!B:E,4,FALSE)</f>
        <v>209653.80325897399</v>
      </c>
      <c r="K9" s="22">
        <f t="shared" si="1"/>
        <v>-0.21089230803772807</v>
      </c>
      <c r="L9" s="22">
        <f t="shared" si="2"/>
        <v>2.3410260037053376E-3</v>
      </c>
      <c r="M9" s="32"/>
    </row>
    <row r="10" spans="1:13">
      <c r="A10" s="63"/>
      <c r="B10" s="12">
        <v>18</v>
      </c>
      <c r="C10" s="60" t="s">
        <v>12</v>
      </c>
      <c r="D10" s="60"/>
      <c r="E10" s="15">
        <f>VLOOKUP(C10,RA!B14:D41,3,0)</f>
        <v>155857.51610000001</v>
      </c>
      <c r="F10" s="25">
        <f>VLOOKUP(C10,RA!B14:I44,8,0)</f>
        <v>31106.1283</v>
      </c>
      <c r="G10" s="16">
        <f t="shared" si="0"/>
        <v>124751.38780000001</v>
      </c>
      <c r="H10" s="27">
        <f>RA!J14</f>
        <v>19.958054688900599</v>
      </c>
      <c r="I10" s="20">
        <f>VLOOKUP(B10,RMS!B:D,3,FALSE)</f>
        <v>155857.511022222</v>
      </c>
      <c r="J10" s="21">
        <f>VLOOKUP(B10,RMS!B:E,4,FALSE)</f>
        <v>124751.38858547001</v>
      </c>
      <c r="K10" s="22">
        <f t="shared" si="1"/>
        <v>5.0777780124917626E-3</v>
      </c>
      <c r="L10" s="22">
        <f t="shared" si="2"/>
        <v>-7.8546999429818243E-4</v>
      </c>
      <c r="M10" s="32"/>
    </row>
    <row r="11" spans="1:13">
      <c r="A11" s="63"/>
      <c r="B11" s="12">
        <v>19</v>
      </c>
      <c r="C11" s="60" t="s">
        <v>13</v>
      </c>
      <c r="D11" s="60"/>
      <c r="E11" s="15">
        <f>VLOOKUP(C11,RA!B14:D42,3,0)</f>
        <v>100723.588</v>
      </c>
      <c r="F11" s="25">
        <f>VLOOKUP(C11,RA!B15:I45,8,0)</f>
        <v>13292.905000000001</v>
      </c>
      <c r="G11" s="16">
        <f t="shared" si="0"/>
        <v>87430.683000000005</v>
      </c>
      <c r="H11" s="27">
        <f>RA!J15</f>
        <v>13.1974101240317</v>
      </c>
      <c r="I11" s="20">
        <f>VLOOKUP(B11,RMS!B:D,3,FALSE)</f>
        <v>100723.684815385</v>
      </c>
      <c r="J11" s="21">
        <f>VLOOKUP(B11,RMS!B:E,4,FALSE)</f>
        <v>87430.683642735006</v>
      </c>
      <c r="K11" s="22">
        <f t="shared" si="1"/>
        <v>-9.681538499717135E-2</v>
      </c>
      <c r="L11" s="22">
        <f t="shared" si="2"/>
        <v>-6.4273500174749643E-4</v>
      </c>
      <c r="M11" s="32"/>
    </row>
    <row r="12" spans="1:13">
      <c r="A12" s="63"/>
      <c r="B12" s="12">
        <v>21</v>
      </c>
      <c r="C12" s="60" t="s">
        <v>14</v>
      </c>
      <c r="D12" s="60"/>
      <c r="E12" s="15">
        <f>VLOOKUP(C12,RA!B16:D43,3,0)</f>
        <v>481456.50790000003</v>
      </c>
      <c r="F12" s="25">
        <f>VLOOKUP(C12,RA!B16:I46,8,0)</f>
        <v>26985.855100000001</v>
      </c>
      <c r="G12" s="16">
        <f t="shared" si="0"/>
        <v>454470.65280000004</v>
      </c>
      <c r="H12" s="27">
        <f>RA!J16</f>
        <v>5.60504524442009</v>
      </c>
      <c r="I12" s="20">
        <f>VLOOKUP(B12,RMS!B:D,3,FALSE)</f>
        <v>481456.10408205102</v>
      </c>
      <c r="J12" s="21">
        <f>VLOOKUP(B12,RMS!B:E,4,FALSE)</f>
        <v>454470.65311282099</v>
      </c>
      <c r="K12" s="22">
        <f t="shared" si="1"/>
        <v>0.40381794900167733</v>
      </c>
      <c r="L12" s="22">
        <f t="shared" si="2"/>
        <v>-3.1282095005735755E-4</v>
      </c>
      <c r="M12" s="32"/>
    </row>
    <row r="13" spans="1:13">
      <c r="A13" s="63"/>
      <c r="B13" s="12">
        <v>22</v>
      </c>
      <c r="C13" s="60" t="s">
        <v>15</v>
      </c>
      <c r="D13" s="60"/>
      <c r="E13" s="15">
        <f>VLOOKUP(C13,RA!B16:D44,3,0)</f>
        <v>407952.4682</v>
      </c>
      <c r="F13" s="25">
        <f>VLOOKUP(C13,RA!B17:I47,8,0)</f>
        <v>53214.595399999998</v>
      </c>
      <c r="G13" s="16">
        <f t="shared" si="0"/>
        <v>354737.87280000001</v>
      </c>
      <c r="H13" s="27">
        <f>RA!J17</f>
        <v>13.0443126462251</v>
      </c>
      <c r="I13" s="20">
        <f>VLOOKUP(B13,RMS!B:D,3,FALSE)</f>
        <v>407952.457984615</v>
      </c>
      <c r="J13" s="21">
        <f>VLOOKUP(B13,RMS!B:E,4,FALSE)</f>
        <v>354737.872007692</v>
      </c>
      <c r="K13" s="22">
        <f t="shared" si="1"/>
        <v>1.0215385002084076E-2</v>
      </c>
      <c r="L13" s="22">
        <f t="shared" si="2"/>
        <v>7.9230801202356815E-4</v>
      </c>
      <c r="M13" s="32"/>
    </row>
    <row r="14" spans="1:13">
      <c r="A14" s="63"/>
      <c r="B14" s="12">
        <v>23</v>
      </c>
      <c r="C14" s="60" t="s">
        <v>16</v>
      </c>
      <c r="D14" s="60"/>
      <c r="E14" s="15">
        <f>VLOOKUP(C14,RA!B18:D44,3,0)</f>
        <v>1200097.4713000001</v>
      </c>
      <c r="F14" s="25">
        <f>VLOOKUP(C14,RA!B18:I48,8,0)</f>
        <v>175923.58919999999</v>
      </c>
      <c r="G14" s="16">
        <f t="shared" si="0"/>
        <v>1024173.8821</v>
      </c>
      <c r="H14" s="27">
        <f>RA!J18</f>
        <v>14.659108398039701</v>
      </c>
      <c r="I14" s="20">
        <f>VLOOKUP(B14,RMS!B:D,3,FALSE)</f>
        <v>1200097.46470427</v>
      </c>
      <c r="J14" s="21">
        <f>VLOOKUP(B14,RMS!B:E,4,FALSE)</f>
        <v>1024173.8972076901</v>
      </c>
      <c r="K14" s="22">
        <f t="shared" si="1"/>
        <v>6.5957300830632448E-3</v>
      </c>
      <c r="L14" s="22">
        <f t="shared" si="2"/>
        <v>-1.5107690007425845E-2</v>
      </c>
      <c r="M14" s="32"/>
    </row>
    <row r="15" spans="1:13">
      <c r="A15" s="63"/>
      <c r="B15" s="12">
        <v>24</v>
      </c>
      <c r="C15" s="60" t="s">
        <v>17</v>
      </c>
      <c r="D15" s="60"/>
      <c r="E15" s="15">
        <f>VLOOKUP(C15,RA!B18:D45,3,0)</f>
        <v>671315.18099999998</v>
      </c>
      <c r="F15" s="25">
        <f>VLOOKUP(C15,RA!B19:I49,8,0)</f>
        <v>21655.728599999999</v>
      </c>
      <c r="G15" s="16">
        <f t="shared" si="0"/>
        <v>649659.45239999995</v>
      </c>
      <c r="H15" s="27">
        <f>RA!J19</f>
        <v>3.22586606305273</v>
      </c>
      <c r="I15" s="20">
        <f>VLOOKUP(B15,RMS!B:D,3,FALSE)</f>
        <v>671315.23651709396</v>
      </c>
      <c r="J15" s="21">
        <f>VLOOKUP(B15,RMS!B:E,4,FALSE)</f>
        <v>649659.45146752102</v>
      </c>
      <c r="K15" s="22">
        <f t="shared" si="1"/>
        <v>-5.5517093976959586E-2</v>
      </c>
      <c r="L15" s="22">
        <f t="shared" si="2"/>
        <v>9.3247892800718546E-4</v>
      </c>
      <c r="M15" s="32"/>
    </row>
    <row r="16" spans="1:13">
      <c r="A16" s="63"/>
      <c r="B16" s="12">
        <v>25</v>
      </c>
      <c r="C16" s="60" t="s">
        <v>18</v>
      </c>
      <c r="D16" s="60"/>
      <c r="E16" s="15">
        <f>VLOOKUP(C16,RA!B20:D46,3,0)</f>
        <v>915875.41170000006</v>
      </c>
      <c r="F16" s="25">
        <f>VLOOKUP(C16,RA!B20:I50,8,0)</f>
        <v>84535.203699999998</v>
      </c>
      <c r="G16" s="16">
        <f t="shared" si="0"/>
        <v>831340.2080000001</v>
      </c>
      <c r="H16" s="27">
        <f>RA!J20</f>
        <v>9.2299894308866897</v>
      </c>
      <c r="I16" s="20">
        <f>VLOOKUP(B16,RMS!B:D,3,FALSE)</f>
        <v>915875.56770000001</v>
      </c>
      <c r="J16" s="21">
        <f>VLOOKUP(B16,RMS!B:E,4,FALSE)</f>
        <v>831340.20799999998</v>
      </c>
      <c r="K16" s="22">
        <f t="shared" si="1"/>
        <v>-0.15599999995902181</v>
      </c>
      <c r="L16" s="22">
        <f t="shared" si="2"/>
        <v>0</v>
      </c>
      <c r="M16" s="32"/>
    </row>
    <row r="17" spans="1:13">
      <c r="A17" s="63"/>
      <c r="B17" s="12">
        <v>26</v>
      </c>
      <c r="C17" s="60" t="s">
        <v>19</v>
      </c>
      <c r="D17" s="60"/>
      <c r="E17" s="15">
        <f>VLOOKUP(C17,RA!B20:D47,3,0)</f>
        <v>289481.68770000001</v>
      </c>
      <c r="F17" s="25">
        <f>VLOOKUP(C17,RA!B21:I51,8,0)</f>
        <v>40373.768199999999</v>
      </c>
      <c r="G17" s="16">
        <f t="shared" si="0"/>
        <v>249107.91950000002</v>
      </c>
      <c r="H17" s="27">
        <f>RA!J21</f>
        <v>13.946916131648599</v>
      </c>
      <c r="I17" s="20">
        <f>VLOOKUP(B17,RMS!B:D,3,FALSE)</f>
        <v>289481.59771592898</v>
      </c>
      <c r="J17" s="21">
        <f>VLOOKUP(B17,RMS!B:E,4,FALSE)</f>
        <v>249107.91946194699</v>
      </c>
      <c r="K17" s="22">
        <f t="shared" si="1"/>
        <v>8.9984071033541113E-2</v>
      </c>
      <c r="L17" s="22">
        <f t="shared" si="2"/>
        <v>3.8053025491535664E-5</v>
      </c>
      <c r="M17" s="32"/>
    </row>
    <row r="18" spans="1:13">
      <c r="A18" s="63"/>
      <c r="B18" s="12">
        <v>27</v>
      </c>
      <c r="C18" s="60" t="s">
        <v>20</v>
      </c>
      <c r="D18" s="60"/>
      <c r="E18" s="15">
        <f>VLOOKUP(C18,RA!B22:D48,3,0)</f>
        <v>882663.60880000005</v>
      </c>
      <c r="F18" s="25">
        <f>VLOOKUP(C18,RA!B22:I52,8,0)</f>
        <v>102103.5007</v>
      </c>
      <c r="G18" s="16">
        <f t="shared" si="0"/>
        <v>780560.10810000007</v>
      </c>
      <c r="H18" s="27">
        <f>RA!J22</f>
        <v>11.5676572232101</v>
      </c>
      <c r="I18" s="20">
        <f>VLOOKUP(B18,RMS!B:D,3,FALSE)</f>
        <v>882664.47600000002</v>
      </c>
      <c r="J18" s="21">
        <f>VLOOKUP(B18,RMS!B:E,4,FALSE)</f>
        <v>780560.10919999995</v>
      </c>
      <c r="K18" s="22">
        <f t="shared" si="1"/>
        <v>-0.86719999997876585</v>
      </c>
      <c r="L18" s="22">
        <f t="shared" si="2"/>
        <v>-1.0999998776242137E-3</v>
      </c>
      <c r="M18" s="32"/>
    </row>
    <row r="19" spans="1:13">
      <c r="A19" s="63"/>
      <c r="B19" s="12">
        <v>29</v>
      </c>
      <c r="C19" s="60" t="s">
        <v>21</v>
      </c>
      <c r="D19" s="60"/>
      <c r="E19" s="15">
        <f>VLOOKUP(C19,RA!B22:D49,3,0)</f>
        <v>2155014.0657000002</v>
      </c>
      <c r="F19" s="25">
        <f>VLOOKUP(C19,RA!B23:I53,8,0)</f>
        <v>176885.28109999999</v>
      </c>
      <c r="G19" s="16">
        <f t="shared" si="0"/>
        <v>1978128.7846000001</v>
      </c>
      <c r="H19" s="27">
        <f>RA!J23</f>
        <v>8.2080801195394208</v>
      </c>
      <c r="I19" s="20">
        <f>VLOOKUP(B19,RMS!B:D,3,FALSE)</f>
        <v>2155015.5631923098</v>
      </c>
      <c r="J19" s="21">
        <f>VLOOKUP(B19,RMS!B:E,4,FALSE)</f>
        <v>1978128.8069863201</v>
      </c>
      <c r="K19" s="22">
        <f t="shared" si="1"/>
        <v>-1.4974923096597195</v>
      </c>
      <c r="L19" s="22">
        <f t="shared" si="2"/>
        <v>-2.2386319935321808E-2</v>
      </c>
      <c r="M19" s="32"/>
    </row>
    <row r="20" spans="1:13">
      <c r="A20" s="63"/>
      <c r="B20" s="12">
        <v>31</v>
      </c>
      <c r="C20" s="60" t="s">
        <v>22</v>
      </c>
      <c r="D20" s="60"/>
      <c r="E20" s="15">
        <f>VLOOKUP(C20,RA!B24:D50,3,0)</f>
        <v>233268.99960000001</v>
      </c>
      <c r="F20" s="25">
        <f>VLOOKUP(C20,RA!B24:I54,8,0)</f>
        <v>38957.618999999999</v>
      </c>
      <c r="G20" s="16">
        <f t="shared" si="0"/>
        <v>194311.3806</v>
      </c>
      <c r="H20" s="27">
        <f>RA!J24</f>
        <v>16.7007270862407</v>
      </c>
      <c r="I20" s="20">
        <f>VLOOKUP(B20,RMS!B:D,3,FALSE)</f>
        <v>233269.00588581801</v>
      </c>
      <c r="J20" s="21">
        <f>VLOOKUP(B20,RMS!B:E,4,FALSE)</f>
        <v>194311.37406488101</v>
      </c>
      <c r="K20" s="22">
        <f t="shared" si="1"/>
        <v>-6.2858180026523769E-3</v>
      </c>
      <c r="L20" s="22">
        <f t="shared" si="2"/>
        <v>6.5351189987268299E-3</v>
      </c>
      <c r="M20" s="32"/>
    </row>
    <row r="21" spans="1:13">
      <c r="A21" s="63"/>
      <c r="B21" s="12">
        <v>32</v>
      </c>
      <c r="C21" s="60" t="s">
        <v>23</v>
      </c>
      <c r="D21" s="60"/>
      <c r="E21" s="15">
        <f>VLOOKUP(C21,RA!B24:D51,3,0)</f>
        <v>301091.01040000003</v>
      </c>
      <c r="F21" s="25">
        <f>VLOOKUP(C21,RA!B25:I55,8,0)</f>
        <v>22072.716199999999</v>
      </c>
      <c r="G21" s="16">
        <f t="shared" si="0"/>
        <v>279018.2942</v>
      </c>
      <c r="H21" s="27">
        <f>RA!J25</f>
        <v>7.3309117302028897</v>
      </c>
      <c r="I21" s="20">
        <f>VLOOKUP(B21,RMS!B:D,3,FALSE)</f>
        <v>301090.99571430299</v>
      </c>
      <c r="J21" s="21">
        <f>VLOOKUP(B21,RMS!B:E,4,FALSE)</f>
        <v>279018.28879386699</v>
      </c>
      <c r="K21" s="22">
        <f t="shared" si="1"/>
        <v>1.4685697038657963E-2</v>
      </c>
      <c r="L21" s="22">
        <f t="shared" si="2"/>
        <v>5.40613301564008E-3</v>
      </c>
      <c r="M21" s="32"/>
    </row>
    <row r="22" spans="1:13">
      <c r="A22" s="63"/>
      <c r="B22" s="12">
        <v>33</v>
      </c>
      <c r="C22" s="60" t="s">
        <v>24</v>
      </c>
      <c r="D22" s="60"/>
      <c r="E22" s="15">
        <f>VLOOKUP(C22,RA!B26:D52,3,0)</f>
        <v>584145.47849999997</v>
      </c>
      <c r="F22" s="25">
        <f>VLOOKUP(C22,RA!B26:I56,8,0)</f>
        <v>112265.29120000001</v>
      </c>
      <c r="G22" s="16">
        <f t="shared" si="0"/>
        <v>471880.18729999999</v>
      </c>
      <c r="H22" s="27">
        <f>RA!J26</f>
        <v>19.218721248734301</v>
      </c>
      <c r="I22" s="20">
        <f>VLOOKUP(B22,RMS!B:D,3,FALSE)</f>
        <v>584145.44579177804</v>
      </c>
      <c r="J22" s="21">
        <f>VLOOKUP(B22,RMS!B:E,4,FALSE)</f>
        <v>471879.98877070699</v>
      </c>
      <c r="K22" s="22">
        <f t="shared" si="1"/>
        <v>3.2708221930079162E-2</v>
      </c>
      <c r="L22" s="22">
        <f t="shared" si="2"/>
        <v>0.19852929300395772</v>
      </c>
      <c r="M22" s="32"/>
    </row>
    <row r="23" spans="1:13">
      <c r="A23" s="63"/>
      <c r="B23" s="12">
        <v>34</v>
      </c>
      <c r="C23" s="60" t="s">
        <v>25</v>
      </c>
      <c r="D23" s="60"/>
      <c r="E23" s="15">
        <f>VLOOKUP(C23,RA!B26:D53,3,0)</f>
        <v>222625.26079999999</v>
      </c>
      <c r="F23" s="25">
        <f>VLOOKUP(C23,RA!B27:I57,8,0)</f>
        <v>61662.763500000001</v>
      </c>
      <c r="G23" s="16">
        <f t="shared" si="0"/>
        <v>160962.49729999999</v>
      </c>
      <c r="H23" s="27">
        <f>RA!J27</f>
        <v>27.698008428340898</v>
      </c>
      <c r="I23" s="20">
        <f>VLOOKUP(B23,RMS!B:D,3,FALSE)</f>
        <v>222625.07398716401</v>
      </c>
      <c r="J23" s="21">
        <f>VLOOKUP(B23,RMS!B:E,4,FALSE)</f>
        <v>160962.53278159999</v>
      </c>
      <c r="K23" s="22">
        <f t="shared" si="1"/>
        <v>0.18681283597834408</v>
      </c>
      <c r="L23" s="22">
        <f t="shared" si="2"/>
        <v>-3.5481600003549829E-2</v>
      </c>
      <c r="M23" s="32"/>
    </row>
    <row r="24" spans="1:13">
      <c r="A24" s="63"/>
      <c r="B24" s="12">
        <v>35</v>
      </c>
      <c r="C24" s="60" t="s">
        <v>26</v>
      </c>
      <c r="D24" s="60"/>
      <c r="E24" s="15">
        <f>VLOOKUP(C24,RA!B28:D54,3,0)</f>
        <v>1065622.4127</v>
      </c>
      <c r="F24" s="25">
        <f>VLOOKUP(C24,RA!B28:I58,8,0)</f>
        <v>56856.451999999997</v>
      </c>
      <c r="G24" s="16">
        <f t="shared" si="0"/>
        <v>1008765.9606999999</v>
      </c>
      <c r="H24" s="27">
        <f>RA!J28</f>
        <v>5.3355157814240304</v>
      </c>
      <c r="I24" s="20">
        <f>VLOOKUP(B24,RMS!B:D,3,FALSE)</f>
        <v>1065622.4126053101</v>
      </c>
      <c r="J24" s="21">
        <f>VLOOKUP(B24,RMS!B:E,4,FALSE)</f>
        <v>1008765.9532415899</v>
      </c>
      <c r="K24" s="22">
        <f t="shared" si="1"/>
        <v>9.4689894467592239E-5</v>
      </c>
      <c r="L24" s="22">
        <f t="shared" si="2"/>
        <v>7.4584099929779768E-3</v>
      </c>
      <c r="M24" s="32"/>
    </row>
    <row r="25" spans="1:13">
      <c r="A25" s="63"/>
      <c r="B25" s="12">
        <v>36</v>
      </c>
      <c r="C25" s="60" t="s">
        <v>27</v>
      </c>
      <c r="D25" s="60"/>
      <c r="E25" s="15">
        <f>VLOOKUP(C25,RA!B28:D55,3,0)</f>
        <v>659154.69169999997</v>
      </c>
      <c r="F25" s="25">
        <f>VLOOKUP(C25,RA!B29:I59,8,0)</f>
        <v>91542.8753</v>
      </c>
      <c r="G25" s="16">
        <f t="shared" si="0"/>
        <v>567611.81640000001</v>
      </c>
      <c r="H25" s="27">
        <f>RA!J29</f>
        <v>13.887919854428301</v>
      </c>
      <c r="I25" s="20">
        <f>VLOOKUP(B25,RMS!B:D,3,FALSE)</f>
        <v>659154.70302389399</v>
      </c>
      <c r="J25" s="21">
        <f>VLOOKUP(B25,RMS!B:E,4,FALSE)</f>
        <v>567611.84991957503</v>
      </c>
      <c r="K25" s="22">
        <f t="shared" si="1"/>
        <v>-1.1323894024826586E-2</v>
      </c>
      <c r="L25" s="22">
        <f t="shared" si="2"/>
        <v>-3.351957502309233E-2</v>
      </c>
      <c r="M25" s="32"/>
    </row>
    <row r="26" spans="1:13">
      <c r="A26" s="63"/>
      <c r="B26" s="12">
        <v>37</v>
      </c>
      <c r="C26" s="60" t="s">
        <v>73</v>
      </c>
      <c r="D26" s="60"/>
      <c r="E26" s="15">
        <f>VLOOKUP(C26,RA!B30:D56,3,0)</f>
        <v>692377.52130000002</v>
      </c>
      <c r="F26" s="25">
        <f>VLOOKUP(C26,RA!B30:I60,8,0)</f>
        <v>99963.170400000003</v>
      </c>
      <c r="G26" s="16">
        <f t="shared" si="0"/>
        <v>592414.35089999996</v>
      </c>
      <c r="H26" s="27">
        <f>RA!J30</f>
        <v>14.437668370907</v>
      </c>
      <c r="I26" s="20">
        <f>VLOOKUP(B26,RMS!B:D,3,FALSE)</f>
        <v>692377.52255580504</v>
      </c>
      <c r="J26" s="21">
        <f>VLOOKUP(B26,RMS!B:E,4,FALSE)</f>
        <v>592414.35626205895</v>
      </c>
      <c r="K26" s="22">
        <f t="shared" si="1"/>
        <v>-1.2558050220832229E-3</v>
      </c>
      <c r="L26" s="22">
        <f t="shared" si="2"/>
        <v>-5.3620589897036552E-3</v>
      </c>
      <c r="M26" s="32"/>
    </row>
    <row r="27" spans="1:13">
      <c r="A27" s="63"/>
      <c r="B27" s="12">
        <v>38</v>
      </c>
      <c r="C27" s="60" t="s">
        <v>29</v>
      </c>
      <c r="D27" s="60"/>
      <c r="E27" s="15">
        <f>VLOOKUP(C27,RA!B30:D57,3,0)</f>
        <v>595133.16910000006</v>
      </c>
      <c r="F27" s="25">
        <f>VLOOKUP(C27,RA!B31:I61,8,0)</f>
        <v>35966.5409</v>
      </c>
      <c r="G27" s="16">
        <f t="shared" si="0"/>
        <v>559166.62820000004</v>
      </c>
      <c r="H27" s="27">
        <f>RA!J31</f>
        <v>6.0434441848353</v>
      </c>
      <c r="I27" s="20">
        <f>VLOOKUP(B27,RMS!B:D,3,FALSE)</f>
        <v>595133.15265486704</v>
      </c>
      <c r="J27" s="21">
        <f>VLOOKUP(B27,RMS!B:E,4,FALSE)</f>
        <v>559166.59667610598</v>
      </c>
      <c r="K27" s="22">
        <f t="shared" si="1"/>
        <v>1.6445133020170033E-2</v>
      </c>
      <c r="L27" s="22">
        <f t="shared" si="2"/>
        <v>3.1523894052952528E-2</v>
      </c>
      <c r="M27" s="32"/>
    </row>
    <row r="28" spans="1:13">
      <c r="A28" s="63"/>
      <c r="B28" s="12">
        <v>39</v>
      </c>
      <c r="C28" s="60" t="s">
        <v>30</v>
      </c>
      <c r="D28" s="60"/>
      <c r="E28" s="15">
        <f>VLOOKUP(C28,RA!B32:D58,3,0)</f>
        <v>97374.310599999997</v>
      </c>
      <c r="F28" s="25">
        <f>VLOOKUP(C28,RA!B32:I62,8,0)</f>
        <v>27061.778200000001</v>
      </c>
      <c r="G28" s="16">
        <f t="shared" si="0"/>
        <v>70312.532399999996</v>
      </c>
      <c r="H28" s="27">
        <f>RA!J32</f>
        <v>27.791496579797101</v>
      </c>
      <c r="I28" s="20">
        <f>VLOOKUP(B28,RMS!B:D,3,FALSE)</f>
        <v>97374.270471983997</v>
      </c>
      <c r="J28" s="21">
        <f>VLOOKUP(B28,RMS!B:E,4,FALSE)</f>
        <v>70312.533464844193</v>
      </c>
      <c r="K28" s="22">
        <f t="shared" si="1"/>
        <v>4.012801600038074E-2</v>
      </c>
      <c r="L28" s="22">
        <f t="shared" si="2"/>
        <v>-1.0648441966623068E-3</v>
      </c>
      <c r="M28" s="32"/>
    </row>
    <row r="29" spans="1:13">
      <c r="A29" s="63"/>
      <c r="B29" s="12">
        <v>40</v>
      </c>
      <c r="C29" s="60" t="s">
        <v>31</v>
      </c>
      <c r="D29" s="6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0" t="s">
        <v>32</v>
      </c>
      <c r="D30" s="60"/>
      <c r="E30" s="15">
        <f>VLOOKUP(C30,RA!B34:D61,3,0)</f>
        <v>179425.70749999999</v>
      </c>
      <c r="F30" s="25">
        <f>VLOOKUP(C30,RA!B34:I65,8,0)</f>
        <v>23861.855800000001</v>
      </c>
      <c r="G30" s="16">
        <f t="shared" si="0"/>
        <v>155563.8517</v>
      </c>
      <c r="H30" s="27">
        <f>RA!J34</f>
        <v>0</v>
      </c>
      <c r="I30" s="20">
        <f>VLOOKUP(B30,RMS!B:D,3,FALSE)</f>
        <v>179425.70699999999</v>
      </c>
      <c r="J30" s="21">
        <f>VLOOKUP(B30,RMS!B:E,4,FALSE)</f>
        <v>155563.8504</v>
      </c>
      <c r="K30" s="22">
        <f t="shared" si="1"/>
        <v>4.999999946448952E-4</v>
      </c>
      <c r="L30" s="22">
        <f t="shared" si="2"/>
        <v>1.3000000035390258E-3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VLOOKUP(C31,RA!B35:D62,3,0)</f>
        <v>69177.83</v>
      </c>
      <c r="F31" s="25">
        <f>VLOOKUP(C31,RA!B35:I66,8,0)</f>
        <v>2079.39</v>
      </c>
      <c r="G31" s="16">
        <f t="shared" si="0"/>
        <v>67098.44</v>
      </c>
      <c r="H31" s="27">
        <f>RA!J35</f>
        <v>13.299017254815601</v>
      </c>
      <c r="I31" s="20">
        <f>VLOOKUP(B31,RMS!B:D,3,FALSE)</f>
        <v>69177.83</v>
      </c>
      <c r="J31" s="21">
        <f>VLOOKUP(B31,RMS!B:E,4,FALSE)</f>
        <v>67098.44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0" t="s">
        <v>36</v>
      </c>
      <c r="D32" s="60"/>
      <c r="E32" s="15">
        <f>VLOOKUP(C32,RA!B34:D62,3,0)</f>
        <v>117328.22</v>
      </c>
      <c r="F32" s="25">
        <f>VLOOKUP(C32,RA!B34:I66,8,0)</f>
        <v>-11126.96</v>
      </c>
      <c r="G32" s="16">
        <f t="shared" si="0"/>
        <v>128455.18</v>
      </c>
      <c r="H32" s="27">
        <f>RA!J35</f>
        <v>13.299017254815601</v>
      </c>
      <c r="I32" s="20">
        <f>VLOOKUP(B32,RMS!B:D,3,FALSE)</f>
        <v>117328.22</v>
      </c>
      <c r="J32" s="21">
        <f>VLOOKUP(B32,RMS!B:E,4,FALSE)</f>
        <v>128455.18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0" t="s">
        <v>37</v>
      </c>
      <c r="D33" s="60"/>
      <c r="E33" s="15">
        <f>VLOOKUP(C33,RA!B34:D63,3,0)</f>
        <v>20604.27</v>
      </c>
      <c r="F33" s="25">
        <f>VLOOKUP(C33,RA!B34:I67,8,0)</f>
        <v>2322.1999999999998</v>
      </c>
      <c r="G33" s="16">
        <f t="shared" si="0"/>
        <v>18282.07</v>
      </c>
      <c r="H33" s="27">
        <f>RA!J34</f>
        <v>0</v>
      </c>
      <c r="I33" s="20">
        <f>VLOOKUP(B33,RMS!B:D,3,FALSE)</f>
        <v>20604.27</v>
      </c>
      <c r="J33" s="21">
        <f>VLOOKUP(B33,RMS!B:E,4,FALSE)</f>
        <v>18282.07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0" t="s">
        <v>38</v>
      </c>
      <c r="D34" s="60"/>
      <c r="E34" s="15">
        <f>VLOOKUP(C34,RA!B35:D64,3,0)</f>
        <v>49682.080000000002</v>
      </c>
      <c r="F34" s="25">
        <f>VLOOKUP(C34,RA!B35:I68,8,0)</f>
        <v>-7939.36</v>
      </c>
      <c r="G34" s="16">
        <f t="shared" si="0"/>
        <v>57621.440000000002</v>
      </c>
      <c r="H34" s="27">
        <f>RA!J35</f>
        <v>13.299017254815601</v>
      </c>
      <c r="I34" s="20">
        <f>VLOOKUP(B34,RMS!B:D,3,FALSE)</f>
        <v>49682.080000000002</v>
      </c>
      <c r="J34" s="21">
        <f>VLOOKUP(B34,RMS!B:E,4,FALSE)</f>
        <v>57621.440000000002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0" t="s">
        <v>71</v>
      </c>
      <c r="D35" s="60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3.0058618490923998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0" t="s">
        <v>33</v>
      </c>
      <c r="D36" s="60"/>
      <c r="E36" s="15">
        <f>VLOOKUP(C36,RA!B8:D65,3,0)</f>
        <v>47429.913699999997</v>
      </c>
      <c r="F36" s="25">
        <f>VLOOKUP(C36,RA!B8:I69,8,0)</f>
        <v>3413.8919999999998</v>
      </c>
      <c r="G36" s="16">
        <f t="shared" si="0"/>
        <v>44016.021699999998</v>
      </c>
      <c r="H36" s="27">
        <f>RA!J36</f>
        <v>3.0058618490923998</v>
      </c>
      <c r="I36" s="20">
        <f>VLOOKUP(B36,RMS!B:D,3,FALSE)</f>
        <v>47429.914529914502</v>
      </c>
      <c r="J36" s="21">
        <f>VLOOKUP(B36,RMS!B:E,4,FALSE)</f>
        <v>44016.021367521404</v>
      </c>
      <c r="K36" s="22">
        <f t="shared" si="1"/>
        <v>-8.2991450472036377E-4</v>
      </c>
      <c r="L36" s="22">
        <f t="shared" si="2"/>
        <v>3.3247859391849488E-4</v>
      </c>
      <c r="M36" s="32"/>
    </row>
    <row r="37" spans="1:13">
      <c r="A37" s="63"/>
      <c r="B37" s="12">
        <v>76</v>
      </c>
      <c r="C37" s="60" t="s">
        <v>34</v>
      </c>
      <c r="D37" s="60"/>
      <c r="E37" s="15">
        <f>VLOOKUP(C37,RA!B8:D66,3,0)</f>
        <v>390279.91409999999</v>
      </c>
      <c r="F37" s="25">
        <f>VLOOKUP(C37,RA!B8:I70,8,0)</f>
        <v>27580.9647</v>
      </c>
      <c r="G37" s="16">
        <f t="shared" si="0"/>
        <v>362698.94939999998</v>
      </c>
      <c r="H37" s="27">
        <f>RA!J37</f>
        <v>-9.4836178372091595</v>
      </c>
      <c r="I37" s="20">
        <f>VLOOKUP(B37,RMS!B:D,3,FALSE)</f>
        <v>390279.90686923102</v>
      </c>
      <c r="J37" s="21">
        <f>VLOOKUP(B37,RMS!B:E,4,FALSE)</f>
        <v>362698.94730427302</v>
      </c>
      <c r="K37" s="22">
        <f t="shared" si="1"/>
        <v>7.2307689697481692E-3</v>
      </c>
      <c r="L37" s="22">
        <f t="shared" si="2"/>
        <v>2.0957269589416683E-3</v>
      </c>
      <c r="M37" s="32"/>
    </row>
    <row r="38" spans="1:13">
      <c r="A38" s="63"/>
      <c r="B38" s="12">
        <v>77</v>
      </c>
      <c r="C38" s="60" t="s">
        <v>39</v>
      </c>
      <c r="D38" s="60"/>
      <c r="E38" s="15">
        <f>VLOOKUP(C38,RA!B9:D67,3,0)</f>
        <v>130521.4</v>
      </c>
      <c r="F38" s="25">
        <f>VLOOKUP(C38,RA!B9:I71,8,0)</f>
        <v>-3141.83</v>
      </c>
      <c r="G38" s="16">
        <f t="shared" si="0"/>
        <v>133663.22999999998</v>
      </c>
      <c r="H38" s="27">
        <f>RA!J38</f>
        <v>11.2704793715089</v>
      </c>
      <c r="I38" s="20">
        <f>VLOOKUP(B38,RMS!B:D,3,FALSE)</f>
        <v>130521.4</v>
      </c>
      <c r="J38" s="21">
        <f>VLOOKUP(B38,RMS!B:E,4,FALSE)</f>
        <v>133663.23000000001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0" t="s">
        <v>40</v>
      </c>
      <c r="D39" s="60"/>
      <c r="E39" s="15">
        <f>VLOOKUP(C39,RA!B10:D68,3,0)</f>
        <v>49831.66</v>
      </c>
      <c r="F39" s="25">
        <f>VLOOKUP(C39,RA!B10:I72,8,0)</f>
        <v>6052.28</v>
      </c>
      <c r="G39" s="16">
        <f t="shared" si="0"/>
        <v>43779.380000000005</v>
      </c>
      <c r="H39" s="27">
        <f>RA!J39</f>
        <v>-15.9803293259864</v>
      </c>
      <c r="I39" s="20">
        <f>VLOOKUP(B39,RMS!B:D,3,FALSE)</f>
        <v>49831.66</v>
      </c>
      <c r="J39" s="21">
        <f>VLOOKUP(B39,RMS!B:E,4,FALSE)</f>
        <v>43779.38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0" t="s">
        <v>35</v>
      </c>
      <c r="D40" s="60"/>
      <c r="E40" s="15">
        <f>VLOOKUP(C40,RA!B8:D69,3,0)</f>
        <v>10627.7968</v>
      </c>
      <c r="F40" s="25">
        <f>VLOOKUP(C40,RA!B8:I73,8,0)</f>
        <v>1000.6411000000001</v>
      </c>
      <c r="G40" s="16">
        <f t="shared" si="0"/>
        <v>9627.1556999999993</v>
      </c>
      <c r="H40" s="27">
        <f>RA!J40</f>
        <v>0</v>
      </c>
      <c r="I40" s="20">
        <f>VLOOKUP(B40,RMS!B:D,3,FALSE)</f>
        <v>10627.796687088699</v>
      </c>
      <c r="J40" s="21">
        <f>VLOOKUP(B40,RMS!B:E,4,FALSE)</f>
        <v>9627.1556765751393</v>
      </c>
      <c r="K40" s="22">
        <f t="shared" si="1"/>
        <v>1.1291130067547783E-4</v>
      </c>
      <c r="L40" s="22">
        <f t="shared" si="2"/>
        <v>2.3424860046361573E-5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7" width="9.25" style="36" bestFit="1" customWidth="1"/>
    <col min="18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12.7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13967728.163000001</v>
      </c>
      <c r="E7" s="48">
        <v>14895276.431299999</v>
      </c>
      <c r="F7" s="49">
        <v>93.772869724317999</v>
      </c>
      <c r="G7" s="48">
        <v>14287914.941299999</v>
      </c>
      <c r="H7" s="49">
        <v>-2.24096223707549</v>
      </c>
      <c r="I7" s="48">
        <v>1614654.784</v>
      </c>
      <c r="J7" s="49">
        <v>11.5598955331702</v>
      </c>
      <c r="K7" s="48">
        <v>1753866.7076000001</v>
      </c>
      <c r="L7" s="49">
        <v>12.275176012773899</v>
      </c>
      <c r="M7" s="49">
        <v>-7.9374289389698996E-2</v>
      </c>
      <c r="N7" s="48">
        <v>27156290.527100001</v>
      </c>
      <c r="O7" s="48">
        <v>7310291710.3915997</v>
      </c>
      <c r="P7" s="48">
        <v>789868</v>
      </c>
      <c r="Q7" s="48">
        <v>702878</v>
      </c>
      <c r="R7" s="49">
        <v>12.376258753297201</v>
      </c>
      <c r="S7" s="48">
        <v>17.683623292752699</v>
      </c>
      <c r="T7" s="48">
        <v>18.7636579379352</v>
      </c>
      <c r="U7" s="50">
        <v>-6.1075415784563196</v>
      </c>
    </row>
    <row r="8" spans="1:23" ht="12" thickBot="1">
      <c r="A8" s="74">
        <v>42340</v>
      </c>
      <c r="B8" s="64" t="s">
        <v>6</v>
      </c>
      <c r="C8" s="65"/>
      <c r="D8" s="51">
        <v>499200.48930000002</v>
      </c>
      <c r="E8" s="51">
        <v>644946.08180000004</v>
      </c>
      <c r="F8" s="52">
        <v>77.401895040088604</v>
      </c>
      <c r="G8" s="51">
        <v>550107.85959999997</v>
      </c>
      <c r="H8" s="52">
        <v>-9.2540707084273208</v>
      </c>
      <c r="I8" s="51">
        <v>126302.47440000001</v>
      </c>
      <c r="J8" s="52">
        <v>25.300951643117699</v>
      </c>
      <c r="K8" s="51">
        <v>142400.61720000001</v>
      </c>
      <c r="L8" s="52">
        <v>25.885944858803501</v>
      </c>
      <c r="M8" s="52">
        <v>-0.113048265636309</v>
      </c>
      <c r="N8" s="51">
        <v>956127.23179999995</v>
      </c>
      <c r="O8" s="51">
        <v>261104097.97839999</v>
      </c>
      <c r="P8" s="51">
        <v>19788</v>
      </c>
      <c r="Q8" s="51">
        <v>17668</v>
      </c>
      <c r="R8" s="52">
        <v>11.999094407969199</v>
      </c>
      <c r="S8" s="51">
        <v>25.2274352789569</v>
      </c>
      <c r="T8" s="51">
        <v>25.861826041430799</v>
      </c>
      <c r="U8" s="53">
        <v>-2.5146859181640999</v>
      </c>
    </row>
    <row r="9" spans="1:23" ht="12" thickBot="1">
      <c r="A9" s="75"/>
      <c r="B9" s="64" t="s">
        <v>7</v>
      </c>
      <c r="C9" s="65"/>
      <c r="D9" s="51">
        <v>63604.178399999997</v>
      </c>
      <c r="E9" s="51">
        <v>62581.268499999998</v>
      </c>
      <c r="F9" s="52">
        <v>101.634530466572</v>
      </c>
      <c r="G9" s="51">
        <v>73334.140499999994</v>
      </c>
      <c r="H9" s="52">
        <v>-13.267984098075001</v>
      </c>
      <c r="I9" s="51">
        <v>14928.0841</v>
      </c>
      <c r="J9" s="52">
        <v>23.470288392248101</v>
      </c>
      <c r="K9" s="51">
        <v>17624.3079</v>
      </c>
      <c r="L9" s="52">
        <v>24.032882610794399</v>
      </c>
      <c r="M9" s="52">
        <v>-0.152983244238487</v>
      </c>
      <c r="N9" s="51">
        <v>115735.088</v>
      </c>
      <c r="O9" s="51">
        <v>41477278.279700004</v>
      </c>
      <c r="P9" s="51">
        <v>3718</v>
      </c>
      <c r="Q9" s="51">
        <v>3055</v>
      </c>
      <c r="R9" s="52">
        <v>21.702127659574501</v>
      </c>
      <c r="S9" s="51">
        <v>17.107094782140901</v>
      </c>
      <c r="T9" s="51">
        <v>17.064127528641599</v>
      </c>
      <c r="U9" s="53">
        <v>0.25116627952644699</v>
      </c>
    </row>
    <row r="10" spans="1:23" ht="12" thickBot="1">
      <c r="A10" s="75"/>
      <c r="B10" s="64" t="s">
        <v>8</v>
      </c>
      <c r="C10" s="65"/>
      <c r="D10" s="51">
        <v>83572.189100000003</v>
      </c>
      <c r="E10" s="51">
        <v>68523.726200000005</v>
      </c>
      <c r="F10" s="52">
        <v>121.96095240950299</v>
      </c>
      <c r="G10" s="51">
        <v>91909.491800000003</v>
      </c>
      <c r="H10" s="52">
        <v>-9.0712096615031204</v>
      </c>
      <c r="I10" s="51">
        <v>26039.424599999998</v>
      </c>
      <c r="J10" s="52">
        <v>31.1580022976806</v>
      </c>
      <c r="K10" s="51">
        <v>20693.042399999998</v>
      </c>
      <c r="L10" s="52">
        <v>22.514586899282602</v>
      </c>
      <c r="M10" s="52">
        <v>0.25836617432340497</v>
      </c>
      <c r="N10" s="51">
        <v>154452.36739999999</v>
      </c>
      <c r="O10" s="51">
        <v>63184693.7949</v>
      </c>
      <c r="P10" s="51">
        <v>72282</v>
      </c>
      <c r="Q10" s="51">
        <v>63965</v>
      </c>
      <c r="R10" s="52">
        <v>13.0024232001876</v>
      </c>
      <c r="S10" s="51">
        <v>1.1561964126615201</v>
      </c>
      <c r="T10" s="51">
        <v>1.10810878292816</v>
      </c>
      <c r="U10" s="53">
        <v>4.1591228970050604</v>
      </c>
    </row>
    <row r="11" spans="1:23" ht="12" thickBot="1">
      <c r="A11" s="75"/>
      <c r="B11" s="64" t="s">
        <v>9</v>
      </c>
      <c r="C11" s="65"/>
      <c r="D11" s="51">
        <v>64477.505100000002</v>
      </c>
      <c r="E11" s="51">
        <v>59844.412400000001</v>
      </c>
      <c r="F11" s="52">
        <v>107.74189688593199</v>
      </c>
      <c r="G11" s="51">
        <v>79056.889800000004</v>
      </c>
      <c r="H11" s="52">
        <v>-18.441637075381099</v>
      </c>
      <c r="I11" s="51">
        <v>14434.559800000001</v>
      </c>
      <c r="J11" s="52">
        <v>22.3869701186686</v>
      </c>
      <c r="K11" s="51">
        <v>19857.143400000001</v>
      </c>
      <c r="L11" s="52">
        <v>25.117536814609199</v>
      </c>
      <c r="M11" s="52">
        <v>-0.27307974217479802</v>
      </c>
      <c r="N11" s="51">
        <v>125934.4149</v>
      </c>
      <c r="O11" s="51">
        <v>22159139.714699998</v>
      </c>
      <c r="P11" s="51">
        <v>2985</v>
      </c>
      <c r="Q11" s="51">
        <v>2750</v>
      </c>
      <c r="R11" s="52">
        <v>8.5454545454545503</v>
      </c>
      <c r="S11" s="51">
        <v>21.600504221105499</v>
      </c>
      <c r="T11" s="51">
        <v>22.347967199999999</v>
      </c>
      <c r="U11" s="53">
        <v>-3.46039597614641</v>
      </c>
    </row>
    <row r="12" spans="1:23" ht="12" thickBot="1">
      <c r="A12" s="75"/>
      <c r="B12" s="64" t="s">
        <v>10</v>
      </c>
      <c r="C12" s="65"/>
      <c r="D12" s="51">
        <v>188414.79399999999</v>
      </c>
      <c r="E12" s="51">
        <v>409803.83620000002</v>
      </c>
      <c r="F12" s="52">
        <v>45.976825338464202</v>
      </c>
      <c r="G12" s="51">
        <v>252455.11979999999</v>
      </c>
      <c r="H12" s="52">
        <v>-25.3670140858042</v>
      </c>
      <c r="I12" s="51">
        <v>33755.357199999999</v>
      </c>
      <c r="J12" s="52">
        <v>17.9154494630607</v>
      </c>
      <c r="K12" s="51">
        <v>46587.516900000002</v>
      </c>
      <c r="L12" s="52">
        <v>18.453781779869502</v>
      </c>
      <c r="M12" s="52">
        <v>-0.27544201867517898</v>
      </c>
      <c r="N12" s="51">
        <v>385541.05060000002</v>
      </c>
      <c r="O12" s="51">
        <v>87780401.266800001</v>
      </c>
      <c r="P12" s="51">
        <v>1817</v>
      </c>
      <c r="Q12" s="51">
        <v>1723</v>
      </c>
      <c r="R12" s="52">
        <v>5.4556006964596699</v>
      </c>
      <c r="S12" s="51">
        <v>103.69553880022001</v>
      </c>
      <c r="T12" s="51">
        <v>114.408738595473</v>
      </c>
      <c r="U12" s="53">
        <v>-10.3313989388617</v>
      </c>
    </row>
    <row r="13" spans="1:23" ht="12" thickBot="1">
      <c r="A13" s="75"/>
      <c r="B13" s="64" t="s">
        <v>11</v>
      </c>
      <c r="C13" s="65"/>
      <c r="D13" s="51">
        <v>292319.85389999999</v>
      </c>
      <c r="E13" s="51">
        <v>492158.95750000002</v>
      </c>
      <c r="F13" s="52">
        <v>59.395414722285103</v>
      </c>
      <c r="G13" s="51">
        <v>368456.82140000002</v>
      </c>
      <c r="H13" s="52">
        <v>-20.663742147779399</v>
      </c>
      <c r="I13" s="51">
        <v>82666.048299999995</v>
      </c>
      <c r="J13" s="52">
        <v>28.279313634399699</v>
      </c>
      <c r="K13" s="51">
        <v>103973.92479999999</v>
      </c>
      <c r="L13" s="52">
        <v>28.218754209770701</v>
      </c>
      <c r="M13" s="52">
        <v>-0.20493480977069001</v>
      </c>
      <c r="N13" s="51">
        <v>558577.45429999998</v>
      </c>
      <c r="O13" s="51">
        <v>126346499.3003</v>
      </c>
      <c r="P13" s="51">
        <v>8392</v>
      </c>
      <c r="Q13" s="51">
        <v>7604</v>
      </c>
      <c r="R13" s="52">
        <v>10.362966859547599</v>
      </c>
      <c r="S13" s="51">
        <v>34.833157042421398</v>
      </c>
      <c r="T13" s="51">
        <v>35.015465597054202</v>
      </c>
      <c r="U13" s="53">
        <v>-0.52337648985075502</v>
      </c>
    </row>
    <row r="14" spans="1:23" ht="12" thickBot="1">
      <c r="A14" s="75"/>
      <c r="B14" s="64" t="s">
        <v>12</v>
      </c>
      <c r="C14" s="65"/>
      <c r="D14" s="51">
        <v>155857.51610000001</v>
      </c>
      <c r="E14" s="51">
        <v>220855.39050000001</v>
      </c>
      <c r="F14" s="52">
        <v>70.569939790534605</v>
      </c>
      <c r="G14" s="51">
        <v>200005.98490000001</v>
      </c>
      <c r="H14" s="52">
        <v>-22.073573859339</v>
      </c>
      <c r="I14" s="51">
        <v>31106.1283</v>
      </c>
      <c r="J14" s="52">
        <v>19.958054688900599</v>
      </c>
      <c r="K14" s="51">
        <v>39948.4516</v>
      </c>
      <c r="L14" s="52">
        <v>19.9736280991659</v>
      </c>
      <c r="M14" s="52">
        <v>-0.221343329862627</v>
      </c>
      <c r="N14" s="51">
        <v>306289.81229999999</v>
      </c>
      <c r="O14" s="51">
        <v>62079239.353600003</v>
      </c>
      <c r="P14" s="51">
        <v>2470</v>
      </c>
      <c r="Q14" s="51">
        <v>2744</v>
      </c>
      <c r="R14" s="52">
        <v>-9.9854227405247897</v>
      </c>
      <c r="S14" s="51">
        <v>63.100208947368401</v>
      </c>
      <c r="T14" s="51">
        <v>54.822265379008797</v>
      </c>
      <c r="U14" s="53">
        <v>13.118726081025001</v>
      </c>
    </row>
    <row r="15" spans="1:23" ht="12" thickBot="1">
      <c r="A15" s="75"/>
      <c r="B15" s="64" t="s">
        <v>13</v>
      </c>
      <c r="C15" s="65"/>
      <c r="D15" s="51">
        <v>100723.588</v>
      </c>
      <c r="E15" s="51">
        <v>184075.65919999999</v>
      </c>
      <c r="F15" s="52">
        <v>54.718580630241199</v>
      </c>
      <c r="G15" s="51">
        <v>116369.1704</v>
      </c>
      <c r="H15" s="52">
        <v>-13.4447829663311</v>
      </c>
      <c r="I15" s="51">
        <v>13292.905000000001</v>
      </c>
      <c r="J15" s="52">
        <v>13.1974101240317</v>
      </c>
      <c r="K15" s="51">
        <v>19613.147799999999</v>
      </c>
      <c r="L15" s="52">
        <v>16.854247334223501</v>
      </c>
      <c r="M15" s="52">
        <v>-0.32224520329164102</v>
      </c>
      <c r="N15" s="51">
        <v>189066.92439999999</v>
      </c>
      <c r="O15" s="51">
        <v>49844099.744599998</v>
      </c>
      <c r="P15" s="51">
        <v>3252</v>
      </c>
      <c r="Q15" s="51">
        <v>2711</v>
      </c>
      <c r="R15" s="52">
        <v>19.955735890815198</v>
      </c>
      <c r="S15" s="51">
        <v>30.972813038130401</v>
      </c>
      <c r="T15" s="51">
        <v>32.586992401327898</v>
      </c>
      <c r="U15" s="53">
        <v>-5.2116007713291799</v>
      </c>
    </row>
    <row r="16" spans="1:23" ht="12" thickBot="1">
      <c r="A16" s="75"/>
      <c r="B16" s="64" t="s">
        <v>14</v>
      </c>
      <c r="C16" s="65"/>
      <c r="D16" s="51">
        <v>481456.50790000003</v>
      </c>
      <c r="E16" s="51">
        <v>601087.82909999997</v>
      </c>
      <c r="F16" s="52">
        <v>80.097530608942407</v>
      </c>
      <c r="G16" s="51">
        <v>540830.03599999996</v>
      </c>
      <c r="H16" s="52">
        <v>-10.9782231288648</v>
      </c>
      <c r="I16" s="51">
        <v>26985.855100000001</v>
      </c>
      <c r="J16" s="52">
        <v>5.60504524442009</v>
      </c>
      <c r="K16" s="51">
        <v>42189.525999999998</v>
      </c>
      <c r="L16" s="52">
        <v>7.8008844168558698</v>
      </c>
      <c r="M16" s="52">
        <v>-0.36036600411201603</v>
      </c>
      <c r="N16" s="51">
        <v>944800.75150000001</v>
      </c>
      <c r="O16" s="51">
        <v>359904624.27780002</v>
      </c>
      <c r="P16" s="51">
        <v>24740</v>
      </c>
      <c r="Q16" s="51">
        <v>22323</v>
      </c>
      <c r="R16" s="52">
        <v>10.8273977511983</v>
      </c>
      <c r="S16" s="51">
        <v>19.460651087308001</v>
      </c>
      <c r="T16" s="51">
        <v>20.756360865475099</v>
      </c>
      <c r="U16" s="53">
        <v>-6.6581008639125896</v>
      </c>
    </row>
    <row r="17" spans="1:21" ht="12" thickBot="1">
      <c r="A17" s="75"/>
      <c r="B17" s="64" t="s">
        <v>15</v>
      </c>
      <c r="C17" s="65"/>
      <c r="D17" s="51">
        <v>407952.4682</v>
      </c>
      <c r="E17" s="51">
        <v>512552.4901</v>
      </c>
      <c r="F17" s="52">
        <v>79.592329776879595</v>
      </c>
      <c r="G17" s="51">
        <v>380771.42210000003</v>
      </c>
      <c r="H17" s="52">
        <v>7.1384154698620303</v>
      </c>
      <c r="I17" s="51">
        <v>53214.595399999998</v>
      </c>
      <c r="J17" s="52">
        <v>13.0443126462251</v>
      </c>
      <c r="K17" s="51">
        <v>53711.447099999998</v>
      </c>
      <c r="L17" s="52">
        <v>14.105955432205199</v>
      </c>
      <c r="M17" s="52">
        <v>-9.2503875212110002E-3</v>
      </c>
      <c r="N17" s="51">
        <v>766010.37069999997</v>
      </c>
      <c r="O17" s="51">
        <v>340366079.67369998</v>
      </c>
      <c r="P17" s="51">
        <v>8222</v>
      </c>
      <c r="Q17" s="51">
        <v>7465</v>
      </c>
      <c r="R17" s="52">
        <v>10.1406563965171</v>
      </c>
      <c r="S17" s="51">
        <v>49.6171817319387</v>
      </c>
      <c r="T17" s="51">
        <v>47.964889819156099</v>
      </c>
      <c r="U17" s="53">
        <v>3.3300801357668801</v>
      </c>
    </row>
    <row r="18" spans="1:21" ht="12" thickBot="1">
      <c r="A18" s="75"/>
      <c r="B18" s="64" t="s">
        <v>16</v>
      </c>
      <c r="C18" s="65"/>
      <c r="D18" s="51">
        <v>1200097.4713000001</v>
      </c>
      <c r="E18" s="51">
        <v>1338514.3606</v>
      </c>
      <c r="F18" s="52">
        <v>89.658916379652894</v>
      </c>
      <c r="G18" s="51">
        <v>1292054.9206999999</v>
      </c>
      <c r="H18" s="52">
        <v>-7.1171471062685399</v>
      </c>
      <c r="I18" s="51">
        <v>175923.58919999999</v>
      </c>
      <c r="J18" s="52">
        <v>14.659108398039701</v>
      </c>
      <c r="K18" s="51">
        <v>215396.74100000001</v>
      </c>
      <c r="L18" s="52">
        <v>16.6708657309477</v>
      </c>
      <c r="M18" s="52">
        <v>-0.18325788782477501</v>
      </c>
      <c r="N18" s="51">
        <v>2230849.2470999998</v>
      </c>
      <c r="O18" s="51">
        <v>743694955.8348</v>
      </c>
      <c r="P18" s="51">
        <v>58435</v>
      </c>
      <c r="Q18" s="51">
        <v>50875</v>
      </c>
      <c r="R18" s="52">
        <v>14.859950859950899</v>
      </c>
      <c r="S18" s="51">
        <v>20.5373059176863</v>
      </c>
      <c r="T18" s="51">
        <v>20.260477165602001</v>
      </c>
      <c r="U18" s="53">
        <v>1.3479311901662301</v>
      </c>
    </row>
    <row r="19" spans="1:21" ht="12" thickBot="1">
      <c r="A19" s="75"/>
      <c r="B19" s="64" t="s">
        <v>17</v>
      </c>
      <c r="C19" s="65"/>
      <c r="D19" s="51">
        <v>671315.18099999998</v>
      </c>
      <c r="E19" s="51">
        <v>795876.57440000004</v>
      </c>
      <c r="F19" s="52">
        <v>84.349156966467405</v>
      </c>
      <c r="G19" s="51">
        <v>570130.93610000005</v>
      </c>
      <c r="H19" s="52">
        <v>17.747545080109902</v>
      </c>
      <c r="I19" s="51">
        <v>21655.728599999999</v>
      </c>
      <c r="J19" s="52">
        <v>3.22586606305273</v>
      </c>
      <c r="K19" s="51">
        <v>49420.181499999999</v>
      </c>
      <c r="L19" s="52">
        <v>8.6682160834948601</v>
      </c>
      <c r="M19" s="52">
        <v>-0.56180394440680104</v>
      </c>
      <c r="N19" s="51">
        <v>1159879.8322000001</v>
      </c>
      <c r="O19" s="51">
        <v>236875371.1464</v>
      </c>
      <c r="P19" s="51">
        <v>12659</v>
      </c>
      <c r="Q19" s="51">
        <v>10673</v>
      </c>
      <c r="R19" s="52">
        <v>18.607701677129199</v>
      </c>
      <c r="S19" s="51">
        <v>53.030664428469898</v>
      </c>
      <c r="T19" s="51">
        <v>45.7757566944627</v>
      </c>
      <c r="U19" s="53">
        <v>13.6805899231999</v>
      </c>
    </row>
    <row r="20" spans="1:21" ht="12" thickBot="1">
      <c r="A20" s="75"/>
      <c r="B20" s="64" t="s">
        <v>18</v>
      </c>
      <c r="C20" s="65"/>
      <c r="D20" s="51">
        <v>915875.41170000006</v>
      </c>
      <c r="E20" s="51">
        <v>1061492.2936</v>
      </c>
      <c r="F20" s="52">
        <v>86.281871024598104</v>
      </c>
      <c r="G20" s="51">
        <v>830858.56169999996</v>
      </c>
      <c r="H20" s="52">
        <v>10.2324094519829</v>
      </c>
      <c r="I20" s="51">
        <v>84535.203699999998</v>
      </c>
      <c r="J20" s="52">
        <v>9.2299894308866897</v>
      </c>
      <c r="K20" s="51">
        <v>73036.136400000003</v>
      </c>
      <c r="L20" s="52">
        <v>8.7904415705318701</v>
      </c>
      <c r="M20" s="52">
        <v>0.157443532295062</v>
      </c>
      <c r="N20" s="51">
        <v>1890204.2737</v>
      </c>
      <c r="O20" s="51">
        <v>413525731.25800002</v>
      </c>
      <c r="P20" s="51">
        <v>37789</v>
      </c>
      <c r="Q20" s="51">
        <v>33851</v>
      </c>
      <c r="R20" s="52">
        <v>11.6333343180408</v>
      </c>
      <c r="S20" s="51">
        <v>24.2365612135807</v>
      </c>
      <c r="T20" s="51">
        <v>28.782867921184</v>
      </c>
      <c r="U20" s="53">
        <v>-18.7580518025629</v>
      </c>
    </row>
    <row r="21" spans="1:21" ht="12" thickBot="1">
      <c r="A21" s="75"/>
      <c r="B21" s="64" t="s">
        <v>19</v>
      </c>
      <c r="C21" s="65"/>
      <c r="D21" s="51">
        <v>289481.68770000001</v>
      </c>
      <c r="E21" s="51">
        <v>317558.12229999999</v>
      </c>
      <c r="F21" s="52">
        <v>91.158646991407807</v>
      </c>
      <c r="G21" s="51">
        <v>288283.36959999998</v>
      </c>
      <c r="H21" s="52">
        <v>0.41567368303716501</v>
      </c>
      <c r="I21" s="51">
        <v>40373.768199999999</v>
      </c>
      <c r="J21" s="52">
        <v>13.946916131648599</v>
      </c>
      <c r="K21" s="51">
        <v>36325.888599999998</v>
      </c>
      <c r="L21" s="52">
        <v>12.600757598470899</v>
      </c>
      <c r="M21" s="52">
        <v>0.11143236286861299</v>
      </c>
      <c r="N21" s="51">
        <v>543253.85320000001</v>
      </c>
      <c r="O21" s="51">
        <v>145631076.4948</v>
      </c>
      <c r="P21" s="51">
        <v>25241</v>
      </c>
      <c r="Q21" s="51">
        <v>21889</v>
      </c>
      <c r="R21" s="52">
        <v>15.313627849604799</v>
      </c>
      <c r="S21" s="51">
        <v>11.468709151776901</v>
      </c>
      <c r="T21" s="51">
        <v>11.593593380236699</v>
      </c>
      <c r="U21" s="53">
        <v>-1.0889126823870301</v>
      </c>
    </row>
    <row r="22" spans="1:21" ht="12" thickBot="1">
      <c r="A22" s="75"/>
      <c r="B22" s="64" t="s">
        <v>20</v>
      </c>
      <c r="C22" s="65"/>
      <c r="D22" s="51">
        <v>882663.60880000005</v>
      </c>
      <c r="E22" s="51">
        <v>737528.53689999995</v>
      </c>
      <c r="F22" s="52">
        <v>119.67857033844901</v>
      </c>
      <c r="G22" s="51">
        <v>814914.23439999996</v>
      </c>
      <c r="H22" s="52">
        <v>8.3136815556893708</v>
      </c>
      <c r="I22" s="51">
        <v>102103.5007</v>
      </c>
      <c r="J22" s="52">
        <v>11.5676572232101</v>
      </c>
      <c r="K22" s="51">
        <v>75988.814799999993</v>
      </c>
      <c r="L22" s="52">
        <v>9.3247622378259898</v>
      </c>
      <c r="M22" s="52">
        <v>0.343664866582444</v>
      </c>
      <c r="N22" s="51">
        <v>1654403.9069000001</v>
      </c>
      <c r="O22" s="51">
        <v>472158585.18830001</v>
      </c>
      <c r="P22" s="51">
        <v>53906</v>
      </c>
      <c r="Q22" s="51">
        <v>46355</v>
      </c>
      <c r="R22" s="52">
        <v>16.289504907776902</v>
      </c>
      <c r="S22" s="51">
        <v>16.374125492524001</v>
      </c>
      <c r="T22" s="51">
        <v>16.648480166109401</v>
      </c>
      <c r="U22" s="53">
        <v>-1.6755378704689501</v>
      </c>
    </row>
    <row r="23" spans="1:21" ht="12" thickBot="1">
      <c r="A23" s="75"/>
      <c r="B23" s="64" t="s">
        <v>21</v>
      </c>
      <c r="C23" s="65"/>
      <c r="D23" s="51">
        <v>2155014.0657000002</v>
      </c>
      <c r="E23" s="51">
        <v>2078891.5199</v>
      </c>
      <c r="F23" s="52">
        <v>103.661689177686</v>
      </c>
      <c r="G23" s="51">
        <v>2198589.2396</v>
      </c>
      <c r="H23" s="52">
        <v>-1.98196066437256</v>
      </c>
      <c r="I23" s="51">
        <v>176885.28109999999</v>
      </c>
      <c r="J23" s="52">
        <v>8.2080801195394208</v>
      </c>
      <c r="K23" s="51">
        <v>242785.2218</v>
      </c>
      <c r="L23" s="52">
        <v>11.042773130472099</v>
      </c>
      <c r="M23" s="52">
        <v>-0.27143308069338201</v>
      </c>
      <c r="N23" s="51">
        <v>4386364.7465000004</v>
      </c>
      <c r="O23" s="51">
        <v>1062034441.7218</v>
      </c>
      <c r="P23" s="51">
        <v>69183</v>
      </c>
      <c r="Q23" s="51">
        <v>62402</v>
      </c>
      <c r="R23" s="52">
        <v>10.8666388897792</v>
      </c>
      <c r="S23" s="51">
        <v>31.149474086119401</v>
      </c>
      <c r="T23" s="51">
        <v>35.757678933367501</v>
      </c>
      <c r="U23" s="53">
        <v>-14.793844783728</v>
      </c>
    </row>
    <row r="24" spans="1:21" ht="12" thickBot="1">
      <c r="A24" s="75"/>
      <c r="B24" s="64" t="s">
        <v>22</v>
      </c>
      <c r="C24" s="65"/>
      <c r="D24" s="51">
        <v>233268.99960000001</v>
      </c>
      <c r="E24" s="51">
        <v>255433.64799999999</v>
      </c>
      <c r="F24" s="52">
        <v>91.322737402239198</v>
      </c>
      <c r="G24" s="51">
        <v>227249.92730000001</v>
      </c>
      <c r="H24" s="52">
        <v>2.6486575250050501</v>
      </c>
      <c r="I24" s="51">
        <v>38957.618999999999</v>
      </c>
      <c r="J24" s="52">
        <v>16.7007270862407</v>
      </c>
      <c r="K24" s="51">
        <v>39135.306499999999</v>
      </c>
      <c r="L24" s="52">
        <v>17.221262494986899</v>
      </c>
      <c r="M24" s="52">
        <v>-4.5403375082799999E-3</v>
      </c>
      <c r="N24" s="51">
        <v>448636.4497</v>
      </c>
      <c r="O24" s="51">
        <v>98066750.876599997</v>
      </c>
      <c r="P24" s="51">
        <v>23075</v>
      </c>
      <c r="Q24" s="51">
        <v>21270</v>
      </c>
      <c r="R24" s="52">
        <v>8.48613070051716</v>
      </c>
      <c r="S24" s="51">
        <v>10.109165746478901</v>
      </c>
      <c r="T24" s="51">
        <v>10.1254090314998</v>
      </c>
      <c r="U24" s="53">
        <v>-0.160678788222965</v>
      </c>
    </row>
    <row r="25" spans="1:21" ht="12" thickBot="1">
      <c r="A25" s="75"/>
      <c r="B25" s="64" t="s">
        <v>23</v>
      </c>
      <c r="C25" s="65"/>
      <c r="D25" s="51">
        <v>301091.01040000003</v>
      </c>
      <c r="E25" s="51">
        <v>272182.95289999997</v>
      </c>
      <c r="F25" s="52">
        <v>110.620818531064</v>
      </c>
      <c r="G25" s="51">
        <v>269017.97560000001</v>
      </c>
      <c r="H25" s="52">
        <v>11.922264573014701</v>
      </c>
      <c r="I25" s="51">
        <v>22072.716199999999</v>
      </c>
      <c r="J25" s="52">
        <v>7.3309117302028897</v>
      </c>
      <c r="K25" s="51">
        <v>21089.346600000001</v>
      </c>
      <c r="L25" s="52">
        <v>7.8393819420295996</v>
      </c>
      <c r="M25" s="52">
        <v>4.6628737184299003E-2</v>
      </c>
      <c r="N25" s="51">
        <v>571525.86479999998</v>
      </c>
      <c r="O25" s="51">
        <v>111340730.5388</v>
      </c>
      <c r="P25" s="51">
        <v>20103</v>
      </c>
      <c r="Q25" s="51">
        <v>17826</v>
      </c>
      <c r="R25" s="52">
        <v>12.77347694379</v>
      </c>
      <c r="S25" s="51">
        <v>14.9774168233597</v>
      </c>
      <c r="T25" s="51">
        <v>15.170809738584101</v>
      </c>
      <c r="U25" s="53">
        <v>-1.2912301066681</v>
      </c>
    </row>
    <row r="26" spans="1:21" ht="12" thickBot="1">
      <c r="A26" s="75"/>
      <c r="B26" s="64" t="s">
        <v>24</v>
      </c>
      <c r="C26" s="65"/>
      <c r="D26" s="51">
        <v>584145.47849999997</v>
      </c>
      <c r="E26" s="51">
        <v>425338.96460000001</v>
      </c>
      <c r="F26" s="52">
        <v>137.33646035682301</v>
      </c>
      <c r="G26" s="51">
        <v>528307.05559999996</v>
      </c>
      <c r="H26" s="52">
        <v>10.569312355025099</v>
      </c>
      <c r="I26" s="51">
        <v>112265.29120000001</v>
      </c>
      <c r="J26" s="52">
        <v>19.218721248734301</v>
      </c>
      <c r="K26" s="51">
        <v>118903.1706</v>
      </c>
      <c r="L26" s="52">
        <v>22.506451378916601</v>
      </c>
      <c r="M26" s="52">
        <v>-5.5825924292046997E-2</v>
      </c>
      <c r="N26" s="51">
        <v>1055579.1188999999</v>
      </c>
      <c r="O26" s="51">
        <v>219200455.87470001</v>
      </c>
      <c r="P26" s="51">
        <v>42614</v>
      </c>
      <c r="Q26" s="51">
        <v>37599</v>
      </c>
      <c r="R26" s="52">
        <v>13.338120694699301</v>
      </c>
      <c r="S26" s="51">
        <v>13.7078302553152</v>
      </c>
      <c r="T26" s="51">
        <v>12.538462203782</v>
      </c>
      <c r="U26" s="53">
        <v>8.5306575129183706</v>
      </c>
    </row>
    <row r="27" spans="1:21" ht="12" thickBot="1">
      <c r="A27" s="75"/>
      <c r="B27" s="64" t="s">
        <v>25</v>
      </c>
      <c r="C27" s="65"/>
      <c r="D27" s="51">
        <v>222625.26079999999</v>
      </c>
      <c r="E27" s="51">
        <v>234971.28289999999</v>
      </c>
      <c r="F27" s="52">
        <v>94.745731500621602</v>
      </c>
      <c r="G27" s="51">
        <v>227159.58840000001</v>
      </c>
      <c r="H27" s="52">
        <v>-1.9960978235334701</v>
      </c>
      <c r="I27" s="51">
        <v>61662.763500000001</v>
      </c>
      <c r="J27" s="52">
        <v>27.698008428340898</v>
      </c>
      <c r="K27" s="51">
        <v>64824.653299999998</v>
      </c>
      <c r="L27" s="52">
        <v>28.5370535122875</v>
      </c>
      <c r="M27" s="52">
        <v>-4.8776038729696998E-2</v>
      </c>
      <c r="N27" s="51">
        <v>412705.30739999999</v>
      </c>
      <c r="O27" s="51">
        <v>89404970.173700005</v>
      </c>
      <c r="P27" s="51">
        <v>29108</v>
      </c>
      <c r="Q27" s="51">
        <v>25112</v>
      </c>
      <c r="R27" s="52">
        <v>15.912711054476</v>
      </c>
      <c r="S27" s="51">
        <v>7.6482499931290402</v>
      </c>
      <c r="T27" s="51">
        <v>7.56929143835616</v>
      </c>
      <c r="U27" s="53">
        <v>1.0323741358324601</v>
      </c>
    </row>
    <row r="28" spans="1:21" ht="12" thickBot="1">
      <c r="A28" s="75"/>
      <c r="B28" s="64" t="s">
        <v>26</v>
      </c>
      <c r="C28" s="65"/>
      <c r="D28" s="51">
        <v>1065622.4127</v>
      </c>
      <c r="E28" s="51">
        <v>964505.08739999996</v>
      </c>
      <c r="F28" s="52">
        <v>110.48385608546501</v>
      </c>
      <c r="G28" s="51">
        <v>918346.51760000002</v>
      </c>
      <c r="H28" s="52">
        <v>16.037072311755502</v>
      </c>
      <c r="I28" s="51">
        <v>56856.451999999997</v>
      </c>
      <c r="J28" s="52">
        <v>5.3355157814240304</v>
      </c>
      <c r="K28" s="51">
        <v>44013.912499999999</v>
      </c>
      <c r="L28" s="52">
        <v>4.7927347310060702</v>
      </c>
      <c r="M28" s="52">
        <v>0.29178363773045601</v>
      </c>
      <c r="N28" s="51">
        <v>2052323.3141000001</v>
      </c>
      <c r="O28" s="51">
        <v>337209623.53049999</v>
      </c>
      <c r="P28" s="51">
        <v>46024</v>
      </c>
      <c r="Q28" s="51">
        <v>42318</v>
      </c>
      <c r="R28" s="52">
        <v>8.7575027175197402</v>
      </c>
      <c r="S28" s="51">
        <v>23.153624472014599</v>
      </c>
      <c r="T28" s="51">
        <v>23.3163405973817</v>
      </c>
      <c r="U28" s="53">
        <v>-0.70276740284787098</v>
      </c>
    </row>
    <row r="29" spans="1:21" ht="12" thickBot="1">
      <c r="A29" s="75"/>
      <c r="B29" s="64" t="s">
        <v>27</v>
      </c>
      <c r="C29" s="65"/>
      <c r="D29" s="51">
        <v>659154.69169999997</v>
      </c>
      <c r="E29" s="51">
        <v>628643.63100000005</v>
      </c>
      <c r="F29" s="52">
        <v>104.85347487756501</v>
      </c>
      <c r="G29" s="51">
        <v>567235.86239999998</v>
      </c>
      <c r="H29" s="52">
        <v>16.204692861112001</v>
      </c>
      <c r="I29" s="51">
        <v>91542.8753</v>
      </c>
      <c r="J29" s="52">
        <v>13.887919854428301</v>
      </c>
      <c r="K29" s="51">
        <v>78534.574200000003</v>
      </c>
      <c r="L29" s="52">
        <v>13.845135578649201</v>
      </c>
      <c r="M29" s="52">
        <v>0.16563788920370801</v>
      </c>
      <c r="N29" s="51">
        <v>1269739.6253</v>
      </c>
      <c r="O29" s="51">
        <v>236630414.53310001</v>
      </c>
      <c r="P29" s="51">
        <v>101955</v>
      </c>
      <c r="Q29" s="51">
        <v>95235</v>
      </c>
      <c r="R29" s="52">
        <v>7.0562293274531296</v>
      </c>
      <c r="S29" s="51">
        <v>6.4651531724780504</v>
      </c>
      <c r="T29" s="51">
        <v>6.4113501716805796</v>
      </c>
      <c r="U29" s="53">
        <v>0.83219993961646499</v>
      </c>
    </row>
    <row r="30" spans="1:21" ht="12" thickBot="1">
      <c r="A30" s="75"/>
      <c r="B30" s="64" t="s">
        <v>28</v>
      </c>
      <c r="C30" s="65"/>
      <c r="D30" s="51">
        <v>692377.52130000002</v>
      </c>
      <c r="E30" s="51">
        <v>721500.48089999997</v>
      </c>
      <c r="F30" s="52">
        <v>95.963556453396706</v>
      </c>
      <c r="G30" s="51">
        <v>732127.21039999998</v>
      </c>
      <c r="H30" s="52">
        <v>-5.4293418596315499</v>
      </c>
      <c r="I30" s="51">
        <v>99963.170400000003</v>
      </c>
      <c r="J30" s="52">
        <v>14.437668370907</v>
      </c>
      <c r="K30" s="51">
        <v>81474.841499999995</v>
      </c>
      <c r="L30" s="52">
        <v>11.1285088633007</v>
      </c>
      <c r="M30" s="52">
        <v>0.22692071024157801</v>
      </c>
      <c r="N30" s="51">
        <v>1276470.5101999999</v>
      </c>
      <c r="O30" s="51">
        <v>410387804.91149998</v>
      </c>
      <c r="P30" s="51">
        <v>61775</v>
      </c>
      <c r="Q30" s="51">
        <v>51115</v>
      </c>
      <c r="R30" s="52">
        <v>20.854934950601599</v>
      </c>
      <c r="S30" s="51">
        <v>11.208053764467801</v>
      </c>
      <c r="T30" s="51">
        <v>11.427036856108799</v>
      </c>
      <c r="U30" s="53">
        <v>-1.9538012240374401</v>
      </c>
    </row>
    <row r="31" spans="1:21" ht="12" thickBot="1">
      <c r="A31" s="75"/>
      <c r="B31" s="64" t="s">
        <v>29</v>
      </c>
      <c r="C31" s="65"/>
      <c r="D31" s="51">
        <v>595133.16910000006</v>
      </c>
      <c r="E31" s="51">
        <v>855714.51529999997</v>
      </c>
      <c r="F31" s="52">
        <v>69.5480979297582</v>
      </c>
      <c r="G31" s="51">
        <v>557699.12540000002</v>
      </c>
      <c r="H31" s="52">
        <v>6.71222922810772</v>
      </c>
      <c r="I31" s="51">
        <v>35966.5409</v>
      </c>
      <c r="J31" s="52">
        <v>6.0434441848353</v>
      </c>
      <c r="K31" s="51">
        <v>41995.535799999998</v>
      </c>
      <c r="L31" s="52">
        <v>7.53014195062247</v>
      </c>
      <c r="M31" s="52">
        <v>-0.14356275697284901</v>
      </c>
      <c r="N31" s="51">
        <v>1175219.6106</v>
      </c>
      <c r="O31" s="51">
        <v>416772948.74910003</v>
      </c>
      <c r="P31" s="51">
        <v>24652</v>
      </c>
      <c r="Q31" s="51">
        <v>21568</v>
      </c>
      <c r="R31" s="52">
        <v>14.298961424332299</v>
      </c>
      <c r="S31" s="51">
        <v>24.141374699821501</v>
      </c>
      <c r="T31" s="51">
        <v>26.895699253523699</v>
      </c>
      <c r="U31" s="53">
        <v>-11.4091454523615</v>
      </c>
    </row>
    <row r="32" spans="1:21" ht="12" thickBot="1">
      <c r="A32" s="75"/>
      <c r="B32" s="64" t="s">
        <v>30</v>
      </c>
      <c r="C32" s="65"/>
      <c r="D32" s="51">
        <v>97374.310599999997</v>
      </c>
      <c r="E32" s="51">
        <v>110757.05349999999</v>
      </c>
      <c r="F32" s="52">
        <v>87.917028778668296</v>
      </c>
      <c r="G32" s="51">
        <v>110071.1786</v>
      </c>
      <c r="H32" s="52">
        <v>-11.535143133281601</v>
      </c>
      <c r="I32" s="51">
        <v>27061.778200000001</v>
      </c>
      <c r="J32" s="52">
        <v>27.791496579797101</v>
      </c>
      <c r="K32" s="51">
        <v>31086.935799999999</v>
      </c>
      <c r="L32" s="52">
        <v>28.242575572821199</v>
      </c>
      <c r="M32" s="52">
        <v>-0.12948068043425501</v>
      </c>
      <c r="N32" s="51">
        <v>184902.28899999999</v>
      </c>
      <c r="O32" s="51">
        <v>41725783.395999998</v>
      </c>
      <c r="P32" s="51">
        <v>21030</v>
      </c>
      <c r="Q32" s="51">
        <v>18964</v>
      </c>
      <c r="R32" s="52">
        <v>10.894326091541901</v>
      </c>
      <c r="S32" s="51">
        <v>4.63025728007608</v>
      </c>
      <c r="T32" s="51">
        <v>4.6154808268297796</v>
      </c>
      <c r="U32" s="53">
        <v>0.31912812512344502</v>
      </c>
    </row>
    <row r="33" spans="1:21" ht="12" thickBot="1">
      <c r="A33" s="75"/>
      <c r="B33" s="64" t="s">
        <v>31</v>
      </c>
      <c r="C33" s="65"/>
      <c r="D33" s="54"/>
      <c r="E33" s="54"/>
      <c r="F33" s="54"/>
      <c r="G33" s="51">
        <v>8.5471000000000004</v>
      </c>
      <c r="H33" s="54"/>
      <c r="I33" s="54"/>
      <c r="J33" s="54"/>
      <c r="K33" s="51">
        <v>6.4950999999999999</v>
      </c>
      <c r="L33" s="52">
        <v>75.991856887131306</v>
      </c>
      <c r="M33" s="54"/>
      <c r="N33" s="54"/>
      <c r="O33" s="51">
        <v>317.35449999999997</v>
      </c>
      <c r="P33" s="54"/>
      <c r="Q33" s="54"/>
      <c r="R33" s="54"/>
      <c r="S33" s="54"/>
      <c r="T33" s="54"/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179425.70749999999</v>
      </c>
      <c r="E35" s="51">
        <v>204954.4736</v>
      </c>
      <c r="F35" s="52">
        <v>87.544177176721107</v>
      </c>
      <c r="G35" s="51">
        <v>183785.3033</v>
      </c>
      <c r="H35" s="52">
        <v>-2.3721133962946102</v>
      </c>
      <c r="I35" s="51">
        <v>23861.855800000001</v>
      </c>
      <c r="J35" s="52">
        <v>13.299017254815601</v>
      </c>
      <c r="K35" s="51">
        <v>19687.693599999999</v>
      </c>
      <c r="L35" s="52">
        <v>10.712332948550801</v>
      </c>
      <c r="M35" s="52">
        <v>0.212018852223503</v>
      </c>
      <c r="N35" s="51">
        <v>348582.8419</v>
      </c>
      <c r="O35" s="51">
        <v>67047950.385399997</v>
      </c>
      <c r="P35" s="51">
        <v>12244</v>
      </c>
      <c r="Q35" s="51">
        <v>11497</v>
      </c>
      <c r="R35" s="52">
        <v>6.4973471340349596</v>
      </c>
      <c r="S35" s="51">
        <v>14.6541740852663</v>
      </c>
      <c r="T35" s="51">
        <v>14.713154248934501</v>
      </c>
      <c r="U35" s="53">
        <v>-0.40248029895829601</v>
      </c>
    </row>
    <row r="36" spans="1:21" ht="12" customHeight="1" thickBot="1">
      <c r="A36" s="75"/>
      <c r="B36" s="64" t="s">
        <v>69</v>
      </c>
      <c r="C36" s="65"/>
      <c r="D36" s="51">
        <v>69177.83</v>
      </c>
      <c r="E36" s="54"/>
      <c r="F36" s="54"/>
      <c r="G36" s="51">
        <v>7938.46</v>
      </c>
      <c r="H36" s="52">
        <v>771.42632198184504</v>
      </c>
      <c r="I36" s="51">
        <v>2079.39</v>
      </c>
      <c r="J36" s="52">
        <v>3.0058618490923998</v>
      </c>
      <c r="K36" s="51">
        <v>793.84</v>
      </c>
      <c r="L36" s="52">
        <v>9.99992441859</v>
      </c>
      <c r="M36" s="52">
        <v>1.61940693338708</v>
      </c>
      <c r="N36" s="51">
        <v>144430.04999999999</v>
      </c>
      <c r="O36" s="51">
        <v>32775941.780000001</v>
      </c>
      <c r="P36" s="51">
        <v>43</v>
      </c>
      <c r="Q36" s="51">
        <v>61</v>
      </c>
      <c r="R36" s="52">
        <v>-29.508196721311499</v>
      </c>
      <c r="S36" s="51">
        <v>1608.7867441860501</v>
      </c>
      <c r="T36" s="51">
        <v>1233.64295081967</v>
      </c>
      <c r="U36" s="53">
        <v>23.318428916828001</v>
      </c>
    </row>
    <row r="37" spans="1:21" ht="12" thickBot="1">
      <c r="A37" s="75"/>
      <c r="B37" s="64" t="s">
        <v>36</v>
      </c>
      <c r="C37" s="65"/>
      <c r="D37" s="51">
        <v>117328.22</v>
      </c>
      <c r="E37" s="51">
        <v>94207.751699999993</v>
      </c>
      <c r="F37" s="52">
        <v>124.542001993239</v>
      </c>
      <c r="G37" s="51">
        <v>215002.65</v>
      </c>
      <c r="H37" s="52">
        <v>-45.4294074980006</v>
      </c>
      <c r="I37" s="51">
        <v>-11126.96</v>
      </c>
      <c r="J37" s="52">
        <v>-9.4836178372091595</v>
      </c>
      <c r="K37" s="51">
        <v>-17685.5</v>
      </c>
      <c r="L37" s="52">
        <v>-8.2257125667986006</v>
      </c>
      <c r="M37" s="52">
        <v>-0.37084278080913702</v>
      </c>
      <c r="N37" s="51">
        <v>360672.13</v>
      </c>
      <c r="O37" s="51">
        <v>163769868.40000001</v>
      </c>
      <c r="P37" s="51">
        <v>52</v>
      </c>
      <c r="Q37" s="51">
        <v>91</v>
      </c>
      <c r="R37" s="52">
        <v>-42.857142857142897</v>
      </c>
      <c r="S37" s="51">
        <v>2256.3119230769198</v>
      </c>
      <c r="T37" s="51">
        <v>2674.1089010988999</v>
      </c>
      <c r="U37" s="53">
        <v>-18.516809389201399</v>
      </c>
    </row>
    <row r="38" spans="1:21" ht="12" thickBot="1">
      <c r="A38" s="75"/>
      <c r="B38" s="64" t="s">
        <v>37</v>
      </c>
      <c r="C38" s="65"/>
      <c r="D38" s="51">
        <v>20604.27</v>
      </c>
      <c r="E38" s="51">
        <v>49861.078999999998</v>
      </c>
      <c r="F38" s="52">
        <v>41.323353632198803</v>
      </c>
      <c r="G38" s="51">
        <v>108785.44</v>
      </c>
      <c r="H38" s="52">
        <v>-81.059717182740599</v>
      </c>
      <c r="I38" s="51">
        <v>2322.1999999999998</v>
      </c>
      <c r="J38" s="52">
        <v>11.2704793715089</v>
      </c>
      <c r="K38" s="51">
        <v>-5092.34</v>
      </c>
      <c r="L38" s="52">
        <v>-4.6810859982733</v>
      </c>
      <c r="M38" s="52">
        <v>-1.4560182548690801</v>
      </c>
      <c r="N38" s="51">
        <v>67558.100000000006</v>
      </c>
      <c r="O38" s="51">
        <v>142587872.63999999</v>
      </c>
      <c r="P38" s="51">
        <v>19</v>
      </c>
      <c r="Q38" s="51">
        <v>21</v>
      </c>
      <c r="R38" s="52">
        <v>-9.5238095238095202</v>
      </c>
      <c r="S38" s="51">
        <v>1084.4352631578899</v>
      </c>
      <c r="T38" s="51">
        <v>2235.8966666666702</v>
      </c>
      <c r="U38" s="53">
        <v>-106.18074150002199</v>
      </c>
    </row>
    <row r="39" spans="1:21" ht="12" thickBot="1">
      <c r="A39" s="75"/>
      <c r="B39" s="64" t="s">
        <v>38</v>
      </c>
      <c r="C39" s="65"/>
      <c r="D39" s="51">
        <v>49682.080000000002</v>
      </c>
      <c r="E39" s="51">
        <v>54538.350100000003</v>
      </c>
      <c r="F39" s="52">
        <v>91.095678378433405</v>
      </c>
      <c r="G39" s="51">
        <v>78186.350000000006</v>
      </c>
      <c r="H39" s="52">
        <v>-36.456836775217198</v>
      </c>
      <c r="I39" s="51">
        <v>-7939.36</v>
      </c>
      <c r="J39" s="52">
        <v>-15.9803293259864</v>
      </c>
      <c r="K39" s="51">
        <v>-9357.2999999999993</v>
      </c>
      <c r="L39" s="52">
        <v>-11.967945811513101</v>
      </c>
      <c r="M39" s="52">
        <v>-0.15153302768961099</v>
      </c>
      <c r="N39" s="51">
        <v>133053.04999999999</v>
      </c>
      <c r="O39" s="51">
        <v>107907258.87</v>
      </c>
      <c r="P39" s="51">
        <v>29</v>
      </c>
      <c r="Q39" s="51">
        <v>41</v>
      </c>
      <c r="R39" s="52">
        <v>-29.268292682926798</v>
      </c>
      <c r="S39" s="51">
        <v>1713.1751724137901</v>
      </c>
      <c r="T39" s="51">
        <v>2033.4382926829301</v>
      </c>
      <c r="U39" s="53">
        <v>-18.694125704489199</v>
      </c>
    </row>
    <row r="40" spans="1:21" ht="12" thickBot="1">
      <c r="A40" s="75"/>
      <c r="B40" s="64" t="s">
        <v>72</v>
      </c>
      <c r="C40" s="65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1">
        <v>4620.51</v>
      </c>
      <c r="P40" s="54"/>
      <c r="Q40" s="54"/>
      <c r="R40" s="54"/>
      <c r="S40" s="54"/>
      <c r="T40" s="54"/>
      <c r="U40" s="55"/>
    </row>
    <row r="41" spans="1:21" ht="12" customHeight="1" thickBot="1">
      <c r="A41" s="75"/>
      <c r="B41" s="64" t="s">
        <v>33</v>
      </c>
      <c r="C41" s="65"/>
      <c r="D41" s="51">
        <v>47429.913699999997</v>
      </c>
      <c r="E41" s="51">
        <v>94359.67</v>
      </c>
      <c r="F41" s="52">
        <v>50.2650271032105</v>
      </c>
      <c r="G41" s="51">
        <v>183147.00880000001</v>
      </c>
      <c r="H41" s="52">
        <v>-74.102818271089404</v>
      </c>
      <c r="I41" s="51">
        <v>3413.8919999999998</v>
      </c>
      <c r="J41" s="52">
        <v>7.1977613570905596</v>
      </c>
      <c r="K41" s="51">
        <v>8821.8940000000002</v>
      </c>
      <c r="L41" s="52">
        <v>4.8168376091982399</v>
      </c>
      <c r="M41" s="52">
        <v>-0.61302051464232099</v>
      </c>
      <c r="N41" s="51">
        <v>128541.8793</v>
      </c>
      <c r="O41" s="51">
        <v>63976344.280599996</v>
      </c>
      <c r="P41" s="51">
        <v>148</v>
      </c>
      <c r="Q41" s="51">
        <v>139</v>
      </c>
      <c r="R41" s="52">
        <v>6.4748201438848998</v>
      </c>
      <c r="S41" s="51">
        <v>320.47238986486502</v>
      </c>
      <c r="T41" s="51">
        <v>583.53932086330894</v>
      </c>
      <c r="U41" s="53">
        <v>-82.087237252910697</v>
      </c>
    </row>
    <row r="42" spans="1:21" ht="12" thickBot="1">
      <c r="A42" s="75"/>
      <c r="B42" s="64" t="s">
        <v>34</v>
      </c>
      <c r="C42" s="65"/>
      <c r="D42" s="51">
        <v>390279.91409999999</v>
      </c>
      <c r="E42" s="51">
        <v>292859.50280000002</v>
      </c>
      <c r="F42" s="52">
        <v>133.265238234912</v>
      </c>
      <c r="G42" s="51">
        <v>506415.79249999998</v>
      </c>
      <c r="H42" s="52">
        <v>-22.932910094820901</v>
      </c>
      <c r="I42" s="51">
        <v>27580.9647</v>
      </c>
      <c r="J42" s="52">
        <v>7.0669700652165899</v>
      </c>
      <c r="K42" s="51">
        <v>33470.281600000002</v>
      </c>
      <c r="L42" s="52">
        <v>6.6092491773940898</v>
      </c>
      <c r="M42" s="52">
        <v>-0.17595659846494999</v>
      </c>
      <c r="N42" s="51">
        <v>750426.23140000005</v>
      </c>
      <c r="O42" s="51">
        <v>164820436.1336</v>
      </c>
      <c r="P42" s="51">
        <v>1943</v>
      </c>
      <c r="Q42" s="51">
        <v>1801</v>
      </c>
      <c r="R42" s="52">
        <v>7.8845086063298098</v>
      </c>
      <c r="S42" s="51">
        <v>200.86459809572801</v>
      </c>
      <c r="T42" s="51">
        <v>199.97019283731299</v>
      </c>
      <c r="U42" s="53">
        <v>0.44527769795919397</v>
      </c>
    </row>
    <row r="43" spans="1:21" ht="12" thickBot="1">
      <c r="A43" s="75"/>
      <c r="B43" s="64" t="s">
        <v>39</v>
      </c>
      <c r="C43" s="65"/>
      <c r="D43" s="51">
        <v>130521.4</v>
      </c>
      <c r="E43" s="51">
        <v>40571.1855</v>
      </c>
      <c r="F43" s="52">
        <v>321.70960348200799</v>
      </c>
      <c r="G43" s="51">
        <v>114222.21</v>
      </c>
      <c r="H43" s="52">
        <v>14.2697203985109</v>
      </c>
      <c r="I43" s="51">
        <v>-3141.83</v>
      </c>
      <c r="J43" s="52">
        <v>-2.4071378333361402</v>
      </c>
      <c r="K43" s="51">
        <v>-9309.36</v>
      </c>
      <c r="L43" s="52">
        <v>-8.1502187709378102</v>
      </c>
      <c r="M43" s="52">
        <v>-0.66250848608282398</v>
      </c>
      <c r="N43" s="51">
        <v>246259.87</v>
      </c>
      <c r="O43" s="51">
        <v>78316653.010000005</v>
      </c>
      <c r="P43" s="51">
        <v>97</v>
      </c>
      <c r="Q43" s="51">
        <v>84</v>
      </c>
      <c r="R43" s="52">
        <v>15.476190476190499</v>
      </c>
      <c r="S43" s="51">
        <v>1345.58144329897</v>
      </c>
      <c r="T43" s="51">
        <v>1377.83892857143</v>
      </c>
      <c r="U43" s="53">
        <v>-2.3972896945854001</v>
      </c>
    </row>
    <row r="44" spans="1:21" ht="12" thickBot="1">
      <c r="A44" s="75"/>
      <c r="B44" s="64" t="s">
        <v>40</v>
      </c>
      <c r="C44" s="65"/>
      <c r="D44" s="51">
        <v>49831.66</v>
      </c>
      <c r="E44" s="51">
        <v>8585.7428999999993</v>
      </c>
      <c r="F44" s="52">
        <v>580.40009560500596</v>
      </c>
      <c r="G44" s="51">
        <v>79339.360000000001</v>
      </c>
      <c r="H44" s="52">
        <v>-37.191754508733098</v>
      </c>
      <c r="I44" s="51">
        <v>6052.28</v>
      </c>
      <c r="J44" s="52">
        <v>12.1454513054552</v>
      </c>
      <c r="K44" s="51">
        <v>9672.0300000000007</v>
      </c>
      <c r="L44" s="52">
        <v>12.1907083697171</v>
      </c>
      <c r="M44" s="52">
        <v>-0.37424925274218601</v>
      </c>
      <c r="N44" s="51">
        <v>132262.43</v>
      </c>
      <c r="O44" s="51">
        <v>31421112.09</v>
      </c>
      <c r="P44" s="51">
        <v>56</v>
      </c>
      <c r="Q44" s="51">
        <v>65</v>
      </c>
      <c r="R44" s="52">
        <v>-13.846153846153801</v>
      </c>
      <c r="S44" s="51">
        <v>889.85107142857203</v>
      </c>
      <c r="T44" s="51">
        <v>1268.1656923076901</v>
      </c>
      <c r="U44" s="53">
        <v>-42.514374935996003</v>
      </c>
    </row>
    <row r="45" spans="1:21" ht="12" thickBot="1">
      <c r="A45" s="75"/>
      <c r="B45" s="64" t="s">
        <v>75</v>
      </c>
      <c r="C45" s="65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1">
        <v>-8.5470000000000006</v>
      </c>
      <c r="P45" s="54"/>
      <c r="Q45" s="54"/>
      <c r="R45" s="54"/>
      <c r="S45" s="54"/>
      <c r="T45" s="54"/>
      <c r="U45" s="55"/>
    </row>
    <row r="46" spans="1:21" ht="12" thickBot="1">
      <c r="A46" s="76"/>
      <c r="B46" s="64" t="s">
        <v>35</v>
      </c>
      <c r="C46" s="65"/>
      <c r="D46" s="56">
        <v>10627.7968</v>
      </c>
      <c r="E46" s="57"/>
      <c r="F46" s="57"/>
      <c r="G46" s="56">
        <v>25741.179899999999</v>
      </c>
      <c r="H46" s="58">
        <v>-58.7128607107866</v>
      </c>
      <c r="I46" s="56">
        <v>1000.6411000000001</v>
      </c>
      <c r="J46" s="58">
        <v>9.4153202101116609</v>
      </c>
      <c r="K46" s="56">
        <v>2248.5873000000001</v>
      </c>
      <c r="L46" s="58">
        <v>8.7353699742411592</v>
      </c>
      <c r="M46" s="58">
        <v>-0.55499121604040003</v>
      </c>
      <c r="N46" s="56">
        <v>29910.528999999999</v>
      </c>
      <c r="O46" s="56">
        <v>8757544.8718999997</v>
      </c>
      <c r="P46" s="56">
        <v>22</v>
      </c>
      <c r="Q46" s="56">
        <v>18</v>
      </c>
      <c r="R46" s="58">
        <v>22.2222222222222</v>
      </c>
      <c r="S46" s="56">
        <v>483.08167272727297</v>
      </c>
      <c r="T46" s="56">
        <v>1071.2628999999999</v>
      </c>
      <c r="U46" s="59">
        <v>-121.75606330749601</v>
      </c>
    </row>
  </sheetData>
  <mergeCells count="44">
    <mergeCell ref="W1:W4"/>
    <mergeCell ref="B6:C6"/>
    <mergeCell ref="A7:C7"/>
    <mergeCell ref="B8:C8"/>
    <mergeCell ref="B9:C9"/>
    <mergeCell ref="A8:A46"/>
    <mergeCell ref="B31:C31"/>
    <mergeCell ref="B32:C32"/>
    <mergeCell ref="B33:C33"/>
    <mergeCell ref="B18:C18"/>
    <mergeCell ref="A1:U4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34:C34"/>
    <mergeCell ref="B35:C35"/>
    <mergeCell ref="B46:C46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9" workbookViewId="0">
      <selection activeCell="G34" sqref="G34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49801</v>
      </c>
      <c r="D2" s="37">
        <v>499201.11934188002</v>
      </c>
      <c r="E2" s="37">
        <v>372898.02689316199</v>
      </c>
      <c r="F2" s="37">
        <v>126303.092448718</v>
      </c>
      <c r="G2" s="37">
        <v>372898.02689316199</v>
      </c>
      <c r="H2" s="37">
        <v>0.25301043518337701</v>
      </c>
    </row>
    <row r="3" spans="1:8">
      <c r="A3" s="37">
        <v>2</v>
      </c>
      <c r="B3" s="37">
        <v>13</v>
      </c>
      <c r="C3" s="37">
        <v>6704</v>
      </c>
      <c r="D3" s="37">
        <v>63604.211411300203</v>
      </c>
      <c r="E3" s="37">
        <v>48676.094165759001</v>
      </c>
      <c r="F3" s="37">
        <v>14928.1172455412</v>
      </c>
      <c r="G3" s="37">
        <v>48676.094165759001</v>
      </c>
      <c r="H3" s="37">
        <v>0.23470328323084899</v>
      </c>
    </row>
    <row r="4" spans="1:8">
      <c r="A4" s="37">
        <v>3</v>
      </c>
      <c r="B4" s="37">
        <v>14</v>
      </c>
      <c r="C4" s="37">
        <v>95275</v>
      </c>
      <c r="D4" s="37">
        <v>83573.978983344699</v>
      </c>
      <c r="E4" s="37">
        <v>57532.764616435903</v>
      </c>
      <c r="F4" s="37">
        <v>26041.2143669088</v>
      </c>
      <c r="G4" s="37">
        <v>57532.764616435903</v>
      </c>
      <c r="H4" s="37">
        <v>0.31159476530486202</v>
      </c>
    </row>
    <row r="5" spans="1:8">
      <c r="A5" s="37">
        <v>4</v>
      </c>
      <c r="B5" s="37">
        <v>15</v>
      </c>
      <c r="C5" s="37">
        <v>3677</v>
      </c>
      <c r="D5" s="37">
        <v>64477.535504273503</v>
      </c>
      <c r="E5" s="37">
        <v>50042.945517948698</v>
      </c>
      <c r="F5" s="37">
        <v>14434.5899863248</v>
      </c>
      <c r="G5" s="37">
        <v>50042.945517948698</v>
      </c>
      <c r="H5" s="37">
        <v>0.223870063789396</v>
      </c>
    </row>
    <row r="6" spans="1:8">
      <c r="A6" s="37">
        <v>5</v>
      </c>
      <c r="B6" s="37">
        <v>16</v>
      </c>
      <c r="C6" s="37">
        <v>5206</v>
      </c>
      <c r="D6" s="37">
        <v>188414.796238462</v>
      </c>
      <c r="E6" s="37">
        <v>154659.43887521399</v>
      </c>
      <c r="F6" s="37">
        <v>33755.357363247902</v>
      </c>
      <c r="G6" s="37">
        <v>154659.43887521399</v>
      </c>
      <c r="H6" s="37">
        <v>0.17915449336859099</v>
      </c>
    </row>
    <row r="7" spans="1:8">
      <c r="A7" s="37">
        <v>6</v>
      </c>
      <c r="B7" s="37">
        <v>17</v>
      </c>
      <c r="C7" s="37">
        <v>20010</v>
      </c>
      <c r="D7" s="37">
        <v>292320.06479230803</v>
      </c>
      <c r="E7" s="37">
        <v>209653.80325897399</v>
      </c>
      <c r="F7" s="37">
        <v>82666.261533333294</v>
      </c>
      <c r="G7" s="37">
        <v>209653.80325897399</v>
      </c>
      <c r="H7" s="37">
        <v>0.28279366177640702</v>
      </c>
    </row>
    <row r="8" spans="1:8">
      <c r="A8" s="37">
        <v>7</v>
      </c>
      <c r="B8" s="37">
        <v>18</v>
      </c>
      <c r="C8" s="37">
        <v>79077</v>
      </c>
      <c r="D8" s="37">
        <v>155857.511022222</v>
      </c>
      <c r="E8" s="37">
        <v>124751.38858547001</v>
      </c>
      <c r="F8" s="37">
        <v>31106.122436752099</v>
      </c>
      <c r="G8" s="37">
        <v>124751.38858547001</v>
      </c>
      <c r="H8" s="37">
        <v>0.19958051577197999</v>
      </c>
    </row>
    <row r="9" spans="1:8">
      <c r="A9" s="37">
        <v>8</v>
      </c>
      <c r="B9" s="37">
        <v>19</v>
      </c>
      <c r="C9" s="37">
        <v>11975</v>
      </c>
      <c r="D9" s="37">
        <v>100723.684815385</v>
      </c>
      <c r="E9" s="37">
        <v>87430.683642735006</v>
      </c>
      <c r="F9" s="37">
        <v>13293.0011726496</v>
      </c>
      <c r="G9" s="37">
        <v>87430.683642735006</v>
      </c>
      <c r="H9" s="37">
        <v>0.13197492920373399</v>
      </c>
    </row>
    <row r="10" spans="1:8">
      <c r="A10" s="37">
        <v>9</v>
      </c>
      <c r="B10" s="37">
        <v>21</v>
      </c>
      <c r="C10" s="37">
        <v>109661</v>
      </c>
      <c r="D10" s="37">
        <v>481456.10408205102</v>
      </c>
      <c r="E10" s="37">
        <v>454470.65311282099</v>
      </c>
      <c r="F10" s="37">
        <v>26985.450969230798</v>
      </c>
      <c r="G10" s="37">
        <v>454470.65311282099</v>
      </c>
      <c r="H10" s="37">
        <v>5.6049660063364398E-2</v>
      </c>
    </row>
    <row r="11" spans="1:8">
      <c r="A11" s="37">
        <v>10</v>
      </c>
      <c r="B11" s="37">
        <v>22</v>
      </c>
      <c r="C11" s="37">
        <v>19856</v>
      </c>
      <c r="D11" s="37">
        <v>407952.457984615</v>
      </c>
      <c r="E11" s="37">
        <v>354737.872007692</v>
      </c>
      <c r="F11" s="37">
        <v>53214.585976923103</v>
      </c>
      <c r="G11" s="37">
        <v>354737.872007692</v>
      </c>
      <c r="H11" s="37">
        <v>0.13044310663016001</v>
      </c>
    </row>
    <row r="12" spans="1:8">
      <c r="A12" s="37">
        <v>11</v>
      </c>
      <c r="B12" s="37">
        <v>23</v>
      </c>
      <c r="C12" s="37">
        <v>127833.454</v>
      </c>
      <c r="D12" s="37">
        <v>1200097.46470427</v>
      </c>
      <c r="E12" s="37">
        <v>1024173.8972076901</v>
      </c>
      <c r="F12" s="37">
        <v>175923.567496581</v>
      </c>
      <c r="G12" s="37">
        <v>1024173.8972076901</v>
      </c>
      <c r="H12" s="37">
        <v>0.146591066701347</v>
      </c>
    </row>
    <row r="13" spans="1:8">
      <c r="A13" s="37">
        <v>12</v>
      </c>
      <c r="B13" s="37">
        <v>24</v>
      </c>
      <c r="C13" s="37">
        <v>22818</v>
      </c>
      <c r="D13" s="37">
        <v>671315.23651709396</v>
      </c>
      <c r="E13" s="37">
        <v>649659.45146752102</v>
      </c>
      <c r="F13" s="37">
        <v>21655.785049572602</v>
      </c>
      <c r="G13" s="37">
        <v>649659.45146752102</v>
      </c>
      <c r="H13" s="37">
        <v>3.2258742050793897E-2</v>
      </c>
    </row>
    <row r="14" spans="1:8">
      <c r="A14" s="37">
        <v>13</v>
      </c>
      <c r="B14" s="37">
        <v>25</v>
      </c>
      <c r="C14" s="37">
        <v>77398</v>
      </c>
      <c r="D14" s="37">
        <v>915875.56770000001</v>
      </c>
      <c r="E14" s="37">
        <v>831340.20799999998</v>
      </c>
      <c r="F14" s="37">
        <v>84535.359700000001</v>
      </c>
      <c r="G14" s="37">
        <v>831340.20799999998</v>
      </c>
      <c r="H14" s="37">
        <v>9.23000489163502E-2</v>
      </c>
    </row>
    <row r="15" spans="1:8">
      <c r="A15" s="37">
        <v>14</v>
      </c>
      <c r="B15" s="37">
        <v>26</v>
      </c>
      <c r="C15" s="37">
        <v>48639</v>
      </c>
      <c r="D15" s="37">
        <v>289481.59771592898</v>
      </c>
      <c r="E15" s="37">
        <v>249107.91946194699</v>
      </c>
      <c r="F15" s="37">
        <v>40373.678253982303</v>
      </c>
      <c r="G15" s="37">
        <v>249107.91946194699</v>
      </c>
      <c r="H15" s="37">
        <v>0.13946889395574399</v>
      </c>
    </row>
    <row r="16" spans="1:8">
      <c r="A16" s="37">
        <v>15</v>
      </c>
      <c r="B16" s="37">
        <v>27</v>
      </c>
      <c r="C16" s="37">
        <v>109835.95699999999</v>
      </c>
      <c r="D16" s="37">
        <v>882664.47600000002</v>
      </c>
      <c r="E16" s="37">
        <v>780560.10919999995</v>
      </c>
      <c r="F16" s="37">
        <v>102104.3668</v>
      </c>
      <c r="G16" s="37">
        <v>780560.10919999995</v>
      </c>
      <c r="H16" s="37">
        <v>0.11567743981576099</v>
      </c>
    </row>
    <row r="17" spans="1:8">
      <c r="A17" s="37">
        <v>16</v>
      </c>
      <c r="B17" s="37">
        <v>29</v>
      </c>
      <c r="C17" s="37">
        <v>166245</v>
      </c>
      <c r="D17" s="37">
        <v>2155015.5631923098</v>
      </c>
      <c r="E17" s="37">
        <v>1978128.8069863201</v>
      </c>
      <c r="F17" s="37">
        <v>176886.75620598299</v>
      </c>
      <c r="G17" s="37">
        <v>1978128.8069863201</v>
      </c>
      <c r="H17" s="37">
        <v>8.2081428657505298E-2</v>
      </c>
    </row>
    <row r="18" spans="1:8">
      <c r="A18" s="37">
        <v>17</v>
      </c>
      <c r="B18" s="37">
        <v>31</v>
      </c>
      <c r="C18" s="37">
        <v>23510.739000000001</v>
      </c>
      <c r="D18" s="37">
        <v>233269.00588581801</v>
      </c>
      <c r="E18" s="37">
        <v>194311.37406488101</v>
      </c>
      <c r="F18" s="37">
        <v>38957.631820937502</v>
      </c>
      <c r="G18" s="37">
        <v>194311.37406488101</v>
      </c>
      <c r="H18" s="37">
        <v>0.167007321324149</v>
      </c>
    </row>
    <row r="19" spans="1:8">
      <c r="A19" s="37">
        <v>18</v>
      </c>
      <c r="B19" s="37">
        <v>32</v>
      </c>
      <c r="C19" s="37">
        <v>20822.036</v>
      </c>
      <c r="D19" s="37">
        <v>301090.99571430299</v>
      </c>
      <c r="E19" s="37">
        <v>279018.28879386699</v>
      </c>
      <c r="F19" s="37">
        <v>22072.706920436402</v>
      </c>
      <c r="G19" s="37">
        <v>279018.28879386699</v>
      </c>
      <c r="H19" s="37">
        <v>7.3309090057879306E-2</v>
      </c>
    </row>
    <row r="20" spans="1:8">
      <c r="A20" s="37">
        <v>19</v>
      </c>
      <c r="B20" s="37">
        <v>33</v>
      </c>
      <c r="C20" s="37">
        <v>38531.396000000001</v>
      </c>
      <c r="D20" s="37">
        <v>584145.44579177804</v>
      </c>
      <c r="E20" s="37">
        <v>471879.98877070699</v>
      </c>
      <c r="F20" s="37">
        <v>112265.457021072</v>
      </c>
      <c r="G20" s="37">
        <v>471879.98877070699</v>
      </c>
      <c r="H20" s="37">
        <v>0.19218750711802901</v>
      </c>
    </row>
    <row r="21" spans="1:8">
      <c r="A21" s="37">
        <v>20</v>
      </c>
      <c r="B21" s="37">
        <v>34</v>
      </c>
      <c r="C21" s="37">
        <v>34905.904999999999</v>
      </c>
      <c r="D21" s="37">
        <v>222625.07398716401</v>
      </c>
      <c r="E21" s="37">
        <v>160962.53278159999</v>
      </c>
      <c r="F21" s="37">
        <v>61662.541205563997</v>
      </c>
      <c r="G21" s="37">
        <v>160962.53278159999</v>
      </c>
      <c r="H21" s="37">
        <v>0.276979318192699</v>
      </c>
    </row>
    <row r="22" spans="1:8">
      <c r="A22" s="37">
        <v>21</v>
      </c>
      <c r="B22" s="37">
        <v>35</v>
      </c>
      <c r="C22" s="37">
        <v>39318.620999999999</v>
      </c>
      <c r="D22" s="37">
        <v>1065622.4126053101</v>
      </c>
      <c r="E22" s="37">
        <v>1008765.9532415899</v>
      </c>
      <c r="F22" s="37">
        <v>56856.4593637168</v>
      </c>
      <c r="G22" s="37">
        <v>1008765.9532415899</v>
      </c>
      <c r="H22" s="37">
        <v>5.3355164729230999E-2</v>
      </c>
    </row>
    <row r="23" spans="1:8">
      <c r="A23" s="37">
        <v>22</v>
      </c>
      <c r="B23" s="37">
        <v>36</v>
      </c>
      <c r="C23" s="37">
        <v>143706.93</v>
      </c>
      <c r="D23" s="37">
        <v>659154.70302389399</v>
      </c>
      <c r="E23" s="37">
        <v>567611.84991957503</v>
      </c>
      <c r="F23" s="37">
        <v>91542.853104318405</v>
      </c>
      <c r="G23" s="37">
        <v>567611.84991957503</v>
      </c>
      <c r="H23" s="37">
        <v>0.138879162485472</v>
      </c>
    </row>
    <row r="24" spans="1:8">
      <c r="A24" s="37">
        <v>23</v>
      </c>
      <c r="B24" s="37">
        <v>37</v>
      </c>
      <c r="C24" s="37">
        <v>110932.974</v>
      </c>
      <c r="D24" s="37">
        <v>692377.52255580504</v>
      </c>
      <c r="E24" s="37">
        <v>592414.35626205895</v>
      </c>
      <c r="F24" s="37">
        <v>99963.166293746501</v>
      </c>
      <c r="G24" s="37">
        <v>592414.35626205895</v>
      </c>
      <c r="H24" s="37">
        <v>0.14437667751654901</v>
      </c>
    </row>
    <row r="25" spans="1:8">
      <c r="A25" s="37">
        <v>24</v>
      </c>
      <c r="B25" s="37">
        <v>38</v>
      </c>
      <c r="C25" s="37">
        <v>122393.736</v>
      </c>
      <c r="D25" s="37">
        <v>595133.15265486704</v>
      </c>
      <c r="E25" s="37">
        <v>559166.59667610598</v>
      </c>
      <c r="F25" s="37">
        <v>35966.555978761098</v>
      </c>
      <c r="G25" s="37">
        <v>559166.59667610598</v>
      </c>
      <c r="H25" s="37">
        <v>6.0434468855105103E-2</v>
      </c>
    </row>
    <row r="26" spans="1:8">
      <c r="A26" s="37">
        <v>25</v>
      </c>
      <c r="B26" s="37">
        <v>39</v>
      </c>
      <c r="C26" s="37">
        <v>63218.455999999998</v>
      </c>
      <c r="D26" s="37">
        <v>97374.270471983997</v>
      </c>
      <c r="E26" s="37">
        <v>70312.533464844193</v>
      </c>
      <c r="F26" s="37">
        <v>27061.7370071398</v>
      </c>
      <c r="G26" s="37">
        <v>70312.533464844193</v>
      </c>
      <c r="H26" s="37">
        <v>0.27791465729055997</v>
      </c>
    </row>
    <row r="27" spans="1:8">
      <c r="A27" s="37">
        <v>26</v>
      </c>
      <c r="B27" s="37">
        <v>42</v>
      </c>
      <c r="C27" s="37">
        <v>10332.64</v>
      </c>
      <c r="D27" s="37">
        <v>179425.70699999999</v>
      </c>
      <c r="E27" s="37">
        <v>155563.8504</v>
      </c>
      <c r="F27" s="37">
        <v>23861.856599999999</v>
      </c>
      <c r="G27" s="37">
        <v>155563.8504</v>
      </c>
      <c r="H27" s="37">
        <v>0.13299017737742599</v>
      </c>
    </row>
    <row r="28" spans="1:8">
      <c r="A28" s="37">
        <v>27</v>
      </c>
      <c r="B28" s="37">
        <v>75</v>
      </c>
      <c r="C28" s="37">
        <v>222</v>
      </c>
      <c r="D28" s="37">
        <v>47429.914529914502</v>
      </c>
      <c r="E28" s="37">
        <v>44016.021367521404</v>
      </c>
      <c r="F28" s="37">
        <v>3413.8931623931599</v>
      </c>
      <c r="G28" s="37">
        <v>44016.021367521404</v>
      </c>
      <c r="H28" s="37">
        <v>7.1977636819058305E-2</v>
      </c>
    </row>
    <row r="29" spans="1:8">
      <c r="A29" s="37">
        <v>28</v>
      </c>
      <c r="B29" s="37">
        <v>76</v>
      </c>
      <c r="C29" s="37">
        <v>2133</v>
      </c>
      <c r="D29" s="37">
        <v>390279.90686923102</v>
      </c>
      <c r="E29" s="37">
        <v>362698.94730427302</v>
      </c>
      <c r="F29" s="37">
        <v>27580.959564957298</v>
      </c>
      <c r="G29" s="37">
        <v>362698.94730427302</v>
      </c>
      <c r="H29" s="37">
        <v>7.0669688804139999E-2</v>
      </c>
    </row>
    <row r="30" spans="1:8">
      <c r="A30" s="37">
        <v>29</v>
      </c>
      <c r="B30" s="37">
        <v>99</v>
      </c>
      <c r="C30" s="37">
        <v>20</v>
      </c>
      <c r="D30" s="37">
        <v>10627.796687088699</v>
      </c>
      <c r="E30" s="37">
        <v>9627.1556765751393</v>
      </c>
      <c r="F30" s="37">
        <v>1000.64101051358</v>
      </c>
      <c r="G30" s="37">
        <v>9627.1556765751393</v>
      </c>
      <c r="H30" s="37">
        <v>9.4153194681378796E-2</v>
      </c>
    </row>
    <row r="31" spans="1:8" ht="14.25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>
      <c r="A32" s="30"/>
      <c r="B32" s="33">
        <v>70</v>
      </c>
      <c r="C32" s="34">
        <v>43</v>
      </c>
      <c r="D32" s="34">
        <v>69177.83</v>
      </c>
      <c r="E32" s="34">
        <v>67098.44</v>
      </c>
      <c r="F32" s="30"/>
      <c r="G32" s="30"/>
      <c r="H32" s="30"/>
    </row>
    <row r="33" spans="1:8" ht="14.25">
      <c r="A33" s="30"/>
      <c r="B33" s="33">
        <v>71</v>
      </c>
      <c r="C33" s="34">
        <v>46</v>
      </c>
      <c r="D33" s="34">
        <v>117328.22</v>
      </c>
      <c r="E33" s="34">
        <v>128455.18</v>
      </c>
      <c r="F33" s="30"/>
      <c r="G33" s="30"/>
      <c r="H33" s="30"/>
    </row>
    <row r="34" spans="1:8" ht="14.25">
      <c r="A34" s="30"/>
      <c r="B34" s="33">
        <v>72</v>
      </c>
      <c r="C34" s="34">
        <v>9</v>
      </c>
      <c r="D34" s="34">
        <v>20604.27</v>
      </c>
      <c r="E34" s="34">
        <v>18282.07</v>
      </c>
      <c r="F34" s="30"/>
      <c r="G34" s="30"/>
      <c r="H34" s="30"/>
    </row>
    <row r="35" spans="1:8" ht="14.25">
      <c r="A35" s="30"/>
      <c r="B35" s="33">
        <v>73</v>
      </c>
      <c r="C35" s="34">
        <v>27</v>
      </c>
      <c r="D35" s="34">
        <v>49682.080000000002</v>
      </c>
      <c r="E35" s="34">
        <v>57621.440000000002</v>
      </c>
      <c r="F35" s="30"/>
      <c r="G35" s="30"/>
      <c r="H35" s="30"/>
    </row>
    <row r="36" spans="1:8" ht="14.25">
      <c r="A36" s="30"/>
      <c r="B36" s="33">
        <v>77</v>
      </c>
      <c r="C36" s="34">
        <v>93</v>
      </c>
      <c r="D36" s="34">
        <v>130521.4</v>
      </c>
      <c r="E36" s="34">
        <v>133663.23000000001</v>
      </c>
      <c r="F36" s="30"/>
      <c r="G36" s="30"/>
      <c r="H36" s="30"/>
    </row>
    <row r="37" spans="1:8" ht="14.25">
      <c r="A37" s="30"/>
      <c r="B37" s="33">
        <v>78</v>
      </c>
      <c r="C37" s="34">
        <v>48</v>
      </c>
      <c r="D37" s="34">
        <v>49831.66</v>
      </c>
      <c r="E37" s="34">
        <v>43779.38</v>
      </c>
      <c r="F37" s="30"/>
      <c r="G37" s="30"/>
      <c r="H37" s="30"/>
    </row>
    <row r="38" spans="1:8" ht="14.25">
      <c r="A38" s="30"/>
      <c r="B38" s="33">
        <v>74</v>
      </c>
      <c r="C38" s="34">
        <v>0</v>
      </c>
      <c r="D38" s="34">
        <v>0</v>
      </c>
      <c r="E38" s="34">
        <v>0</v>
      </c>
      <c r="F38" s="30"/>
      <c r="G38" s="30"/>
      <c r="H38" s="30"/>
    </row>
    <row r="39" spans="1:8" ht="14.25">
      <c r="A39" s="30"/>
      <c r="B39" s="31"/>
      <c r="C39" s="30"/>
      <c r="D39" s="30"/>
      <c r="E39" s="30"/>
      <c r="F39" s="30"/>
      <c r="G39" s="30"/>
      <c r="H39" s="30"/>
    </row>
    <row r="40" spans="1:8" ht="14.25">
      <c r="A40" s="30"/>
      <c r="B40" s="31"/>
      <c r="C40" s="30"/>
      <c r="D40" s="30"/>
      <c r="E40" s="30"/>
      <c r="F40" s="30"/>
      <c r="G40" s="30"/>
      <c r="H40" s="30"/>
    </row>
    <row r="41" spans="1:8" ht="14.25">
      <c r="A41" s="30"/>
      <c r="B41" s="31"/>
      <c r="C41" s="30"/>
      <c r="D41" s="30"/>
      <c r="E41" s="30"/>
      <c r="F41" s="30"/>
      <c r="G41" s="30"/>
      <c r="H41" s="30"/>
    </row>
    <row r="42" spans="1:8" ht="14.25">
      <c r="A42" s="30"/>
      <c r="B42" s="31"/>
      <c r="C42" s="31"/>
      <c r="D42" s="31"/>
      <c r="E42" s="31"/>
      <c r="F42" s="31"/>
      <c r="G42" s="31"/>
      <c r="H42" s="31"/>
    </row>
    <row r="43" spans="1:8" ht="14.25">
      <c r="A43" s="30"/>
      <c r="B43" s="31"/>
      <c r="C43" s="31"/>
      <c r="D43" s="31"/>
      <c r="E43" s="31"/>
      <c r="F43" s="31"/>
      <c r="G43" s="31"/>
      <c r="H43" s="31"/>
    </row>
    <row r="44" spans="1:8" ht="14.25">
      <c r="A44" s="30"/>
      <c r="B44" s="31"/>
      <c r="C44" s="30"/>
      <c r="D44" s="30"/>
      <c r="E44" s="30"/>
      <c r="F44" s="30"/>
      <c r="G44" s="30"/>
      <c r="H44" s="30"/>
    </row>
    <row r="45" spans="1:8" ht="14.25">
      <c r="A45" s="30"/>
      <c r="B45" s="31"/>
      <c r="C45" s="30"/>
      <c r="D45" s="30"/>
      <c r="E45" s="30"/>
      <c r="F45" s="30"/>
      <c r="G45" s="30"/>
      <c r="H45" s="30"/>
    </row>
    <row r="46" spans="1:8" ht="14.25">
      <c r="A46" s="30"/>
      <c r="B46" s="31"/>
      <c r="C46" s="30"/>
      <c r="D46" s="30"/>
      <c r="E46" s="30"/>
      <c r="F46" s="30"/>
      <c r="G46" s="30"/>
      <c r="H46" s="30"/>
    </row>
    <row r="47" spans="1:8" ht="14.25">
      <c r="A47" s="30"/>
      <c r="B47" s="31"/>
      <c r="C47" s="30"/>
      <c r="D47" s="30"/>
      <c r="E47" s="30"/>
      <c r="F47" s="30"/>
      <c r="G47" s="30"/>
      <c r="H47" s="30"/>
    </row>
    <row r="48" spans="1:8" ht="14.25">
      <c r="A48" s="30"/>
      <c r="B48" s="31"/>
      <c r="C48" s="30"/>
      <c r="D48" s="30"/>
      <c r="E48" s="30"/>
      <c r="F48" s="30"/>
      <c r="G48" s="30"/>
      <c r="H48" s="30"/>
    </row>
    <row r="49" spans="1:8" ht="14.25">
      <c r="A49" s="30"/>
      <c r="B49" s="31"/>
      <c r="C49" s="30"/>
      <c r="D49" s="30"/>
      <c r="E49" s="30"/>
      <c r="F49" s="30"/>
      <c r="G49" s="30"/>
      <c r="H49" s="30"/>
    </row>
    <row r="50" spans="1:8" ht="14.25">
      <c r="A50" s="30"/>
      <c r="B50" s="31"/>
      <c r="C50" s="30"/>
      <c r="D50" s="30"/>
      <c r="E50" s="30"/>
      <c r="F50" s="30"/>
      <c r="G50" s="30"/>
      <c r="H50" s="30"/>
    </row>
    <row r="51" spans="1:8" ht="14.25">
      <c r="A51" s="30"/>
      <c r="B51" s="31"/>
      <c r="C51" s="30"/>
      <c r="D51" s="30"/>
      <c r="E51" s="30"/>
      <c r="F51" s="30"/>
      <c r="G51" s="30"/>
      <c r="H51" s="30"/>
    </row>
    <row r="52" spans="1:8" ht="14.25">
      <c r="A52" s="30"/>
      <c r="B52" s="31"/>
      <c r="C52" s="30"/>
      <c r="D52" s="30"/>
      <c r="E52" s="30"/>
      <c r="F52" s="30"/>
      <c r="G52" s="30"/>
      <c r="H52" s="30"/>
    </row>
    <row r="53" spans="1:8" ht="14.25">
      <c r="A53" s="30"/>
      <c r="B53" s="31"/>
      <c r="C53" s="30"/>
      <c r="D53" s="30"/>
      <c r="E53" s="30"/>
      <c r="F53" s="30"/>
      <c r="G53" s="30"/>
      <c r="H53" s="30"/>
    </row>
    <row r="54" spans="1:8" ht="14.25">
      <c r="A54" s="30"/>
      <c r="B54" s="31"/>
      <c r="C54" s="30"/>
      <c r="D54" s="30"/>
      <c r="E54" s="30"/>
      <c r="F54" s="30"/>
      <c r="G54" s="30"/>
      <c r="H54" s="30"/>
    </row>
    <row r="55" spans="1:8" ht="14.25">
      <c r="A55" s="30"/>
      <c r="B55" s="31"/>
      <c r="C55" s="30"/>
      <c r="D55" s="30"/>
      <c r="E55" s="30"/>
      <c r="F55" s="30"/>
      <c r="G55" s="30"/>
      <c r="H55" s="30"/>
    </row>
    <row r="56" spans="1:8" ht="14.25">
      <c r="A56" s="30"/>
      <c r="B56" s="31"/>
      <c r="C56" s="30"/>
      <c r="D56" s="30"/>
      <c r="E56" s="30"/>
      <c r="F56" s="30"/>
      <c r="G56" s="30"/>
      <c r="H56" s="30"/>
    </row>
    <row r="57" spans="1:8" ht="14.25">
      <c r="A57" s="30"/>
      <c r="B57" s="31"/>
      <c r="C57" s="30"/>
      <c r="D57" s="30"/>
      <c r="E57" s="30"/>
      <c r="F57" s="30"/>
      <c r="G57" s="30"/>
      <c r="H57" s="30"/>
    </row>
    <row r="58" spans="1:8" ht="14.25">
      <c r="A58" s="30"/>
      <c r="B58" s="31"/>
      <c r="C58" s="30"/>
      <c r="D58" s="30"/>
      <c r="E58" s="30"/>
      <c r="F58" s="30"/>
      <c r="G58" s="30"/>
      <c r="H58" s="30"/>
    </row>
    <row r="59" spans="1:8" ht="14.25">
      <c r="A59" s="30"/>
      <c r="B59" s="31"/>
      <c r="C59" s="30"/>
      <c r="D59" s="30"/>
      <c r="E59" s="30"/>
      <c r="F59" s="30"/>
      <c r="G59" s="30"/>
      <c r="H59" s="30"/>
    </row>
    <row r="60" spans="1:8" ht="14.25">
      <c r="A60" s="30"/>
      <c r="B60" s="31"/>
      <c r="C60" s="30"/>
      <c r="D60" s="30"/>
      <c r="E60" s="30"/>
      <c r="F60" s="30"/>
      <c r="G60" s="30"/>
      <c r="H60" s="30"/>
    </row>
    <row r="61" spans="1:8" ht="14.25">
      <c r="A61" s="30"/>
      <c r="B61" s="31"/>
      <c r="C61" s="30"/>
      <c r="D61" s="30"/>
      <c r="E61" s="30"/>
      <c r="F61" s="30"/>
      <c r="G61" s="30"/>
      <c r="H61" s="30"/>
    </row>
    <row r="62" spans="1:8" ht="14.25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2015-12-03T04:11:33Z</dcterms:modified>
</cp:coreProperties>
</file>