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<sst xmlns="http://schemas.openxmlformats.org/spreadsheetml/2006/main" count="118" uniqueCount="76">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</sst>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1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SUM(E4:E40)</f>
        <v>20160104.717300005</v>
      </c>
      <c r="F3" s="25">
        <f>RA!I7</f>
        <v>2010686.0741000001</v>
      </c>
      <c r="G3" s="16">
        <f>SUM(G4:G40)</f>
        <v>18149418.643199999</v>
      </c>
      <c r="H3" s="27">
        <f>RA!J7</f>
        <v>9.9735894346549205</v>
      </c>
      <c r="I3" s="20">
        <f>SUM(I4:I40)</f>
        <v>20160110.659688585</v>
      </c>
      <c r="J3" s="21">
        <f>SUM(J4:J40)</f>
        <v>18149418.804897994</v>
      </c>
      <c r="K3" s="22">
        <f>E3-I3</f>
        <v>-5.942388579249382</v>
      </c>
      <c r="L3" s="22">
        <f>G3-J3</f>
        <v>-0.16169799491763115</v>
      </c>
    </row>
    <row r="4" spans="1:13" x14ac:dyDescent="0.15">
      <c r="A4" s="42">
        <f>RA!A8</f>
        <v>42343</v>
      </c>
      <c r="B4" s="12">
        <v>12</v>
      </c>
      <c r="C4" s="40" t="s">
        <v>6</v>
      </c>
      <c r="D4" s="40"/>
      <c r="E4" s="15">
        <f>VLOOKUP(C4,RA!B8:D36,3,0)</f>
        <v>641214.47149999999</v>
      </c>
      <c r="F4" s="25">
        <f>VLOOKUP(C4,RA!B8:I39,8,0)</f>
        <v>153809.08230000001</v>
      </c>
      <c r="G4" s="16">
        <f t="shared" ref="G4:G40" si="0">E4-F4</f>
        <v>487405.38919999998</v>
      </c>
      <c r="H4" s="27">
        <f>RA!J8</f>
        <v>23.9871508108968</v>
      </c>
      <c r="I4" s="20">
        <f>VLOOKUP(B4,RMS!B:D,3,FALSE)</f>
        <v>641215.29682649602</v>
      </c>
      <c r="J4" s="21">
        <f>VLOOKUP(B4,RMS!B:E,4,FALSE)</f>
        <v>487405.405262393</v>
      </c>
      <c r="K4" s="22">
        <f t="shared" ref="K4:K40" si="1">E4-I4</f>
        <v>-0.82532649603672326</v>
      </c>
      <c r="L4" s="22">
        <f t="shared" ref="L4:L40" si="2">G4-J4</f>
        <v>-1.6062393027823418E-2</v>
      </c>
    </row>
    <row r="5" spans="1:13" x14ac:dyDescent="0.15">
      <c r="A5" s="42"/>
      <c r="B5" s="12">
        <v>13</v>
      </c>
      <c r="C5" s="40" t="s">
        <v>7</v>
      </c>
      <c r="D5" s="40"/>
      <c r="E5" s="15">
        <f>VLOOKUP(C5,RA!B8:D37,3,0)</f>
        <v>133572.15960000001</v>
      </c>
      <c r="F5" s="25">
        <f>VLOOKUP(C5,RA!B9:I40,8,0)</f>
        <v>30668.461599999999</v>
      </c>
      <c r="G5" s="16">
        <f t="shared" si="0"/>
        <v>102903.69800000002</v>
      </c>
      <c r="H5" s="27">
        <f>RA!J9</f>
        <v>22.9602199229547</v>
      </c>
      <c r="I5" s="20">
        <f>VLOOKUP(B5,RMS!B:D,3,FALSE)</f>
        <v>133572.25450515101</v>
      </c>
      <c r="J5" s="21">
        <f>VLOOKUP(B5,RMS!B:E,4,FALSE)</f>
        <v>102903.694210831</v>
      </c>
      <c r="K5" s="22">
        <f t="shared" si="1"/>
        <v>-9.4905150996055454E-2</v>
      </c>
      <c r="L5" s="22">
        <f t="shared" si="2"/>
        <v>3.7891690153628588E-3</v>
      </c>
      <c r="M5" s="32"/>
    </row>
    <row r="6" spans="1:13" x14ac:dyDescent="0.15">
      <c r="A6" s="42"/>
      <c r="B6" s="12">
        <v>14</v>
      </c>
      <c r="C6" s="40" t="s">
        <v>8</v>
      </c>
      <c r="D6" s="40"/>
      <c r="E6" s="15">
        <f>VLOOKUP(C6,RA!B10:D38,3,0)</f>
        <v>150824.35070000001</v>
      </c>
      <c r="F6" s="25">
        <f>VLOOKUP(C6,RA!B10:I41,8,0)</f>
        <v>45474.208899999998</v>
      </c>
      <c r="G6" s="16">
        <f t="shared" si="0"/>
        <v>105350.14180000001</v>
      </c>
      <c r="H6" s="27">
        <f>RA!J10</f>
        <v>30.150442344984</v>
      </c>
      <c r="I6" s="20">
        <f>VLOOKUP(B6,RMS!B:D,3,FALSE)</f>
        <v>150826.73873125299</v>
      </c>
      <c r="J6" s="21">
        <f>VLOOKUP(B6,RMS!B:E,4,FALSE)</f>
        <v>105350.1426696</v>
      </c>
      <c r="K6" s="22">
        <f>E6-I6</f>
        <v>-2.3880312529799994</v>
      </c>
      <c r="L6" s="22">
        <f t="shared" si="2"/>
        <v>-8.6959998589009047E-4</v>
      </c>
      <c r="M6" s="32"/>
    </row>
    <row r="7" spans="1:13" x14ac:dyDescent="0.15">
      <c r="A7" s="42"/>
      <c r="B7" s="12">
        <v>15</v>
      </c>
      <c r="C7" s="40" t="s">
        <v>9</v>
      </c>
      <c r="D7" s="40"/>
      <c r="E7" s="15">
        <f>VLOOKUP(C7,RA!B10:D39,3,0)</f>
        <v>99147.752399999998</v>
      </c>
      <c r="F7" s="25">
        <f>VLOOKUP(C7,RA!B11:I42,8,0)</f>
        <v>21688.539000000001</v>
      </c>
      <c r="G7" s="16">
        <f t="shared" si="0"/>
        <v>77459.213399999993</v>
      </c>
      <c r="H7" s="27">
        <f>RA!J11</f>
        <v>21.8749678888334</v>
      </c>
      <c r="I7" s="20">
        <f>VLOOKUP(B7,RMS!B:D,3,FALSE)</f>
        <v>99147.793288034198</v>
      </c>
      <c r="J7" s="21">
        <f>VLOOKUP(B7,RMS!B:E,4,FALSE)</f>
        <v>77459.213186324807</v>
      </c>
      <c r="K7" s="22">
        <f t="shared" si="1"/>
        <v>-4.0888034200179391E-2</v>
      </c>
      <c r="L7" s="22">
        <f t="shared" si="2"/>
        <v>2.1367518638726324E-4</v>
      </c>
      <c r="M7" s="32"/>
    </row>
    <row r="8" spans="1:13" x14ac:dyDescent="0.15">
      <c r="A8" s="42"/>
      <c r="B8" s="12">
        <v>16</v>
      </c>
      <c r="C8" s="40" t="s">
        <v>10</v>
      </c>
      <c r="D8" s="40"/>
      <c r="E8" s="15">
        <f>VLOOKUP(C8,RA!B12:D39,3,0)</f>
        <v>255674.8878</v>
      </c>
      <c r="F8" s="25">
        <f>VLOOKUP(C8,RA!B12:I43,8,0)</f>
        <v>33449.269899999999</v>
      </c>
      <c r="G8" s="16">
        <f t="shared" si="0"/>
        <v>222225.61790000001</v>
      </c>
      <c r="H8" s="27">
        <f>RA!J12</f>
        <v>13.082735730450599</v>
      </c>
      <c r="I8" s="20">
        <f>VLOOKUP(B8,RMS!B:D,3,FALSE)</f>
        <v>255674.883740171</v>
      </c>
      <c r="J8" s="21">
        <f>VLOOKUP(B8,RMS!B:E,4,FALSE)</f>
        <v>222225.617452137</v>
      </c>
      <c r="K8" s="22">
        <f t="shared" si="1"/>
        <v>4.0598289924673736E-3</v>
      </c>
      <c r="L8" s="22">
        <f t="shared" si="2"/>
        <v>4.478630144149065E-4</v>
      </c>
      <c r="M8" s="32"/>
    </row>
    <row r="9" spans="1:13" x14ac:dyDescent="0.15">
      <c r="A9" s="42"/>
      <c r="B9" s="12">
        <v>17</v>
      </c>
      <c r="C9" s="40" t="s">
        <v>11</v>
      </c>
      <c r="D9" s="40"/>
      <c r="E9" s="15">
        <f>VLOOKUP(C9,RA!B12:D40,3,0)</f>
        <v>378779.42300000001</v>
      </c>
      <c r="F9" s="25">
        <f>VLOOKUP(C9,RA!B13:I44,8,0)</f>
        <v>102609.18429999999</v>
      </c>
      <c r="G9" s="16">
        <f t="shared" si="0"/>
        <v>276170.23869999999</v>
      </c>
      <c r="H9" s="27">
        <f>RA!J13</f>
        <v>27.0894293801171</v>
      </c>
      <c r="I9" s="20">
        <f>VLOOKUP(B9,RMS!B:D,3,FALSE)</f>
        <v>378779.71314273501</v>
      </c>
      <c r="J9" s="21">
        <f>VLOOKUP(B9,RMS!B:E,4,FALSE)</f>
        <v>276170.23684444401</v>
      </c>
      <c r="K9" s="22">
        <f t="shared" si="1"/>
        <v>-0.29014273500069976</v>
      </c>
      <c r="L9" s="22">
        <f t="shared" si="2"/>
        <v>1.8555559800006449E-3</v>
      </c>
      <c r="M9" s="32"/>
    </row>
    <row r="10" spans="1:13" x14ac:dyDescent="0.15">
      <c r="A10" s="42"/>
      <c r="B10" s="12">
        <v>18</v>
      </c>
      <c r="C10" s="40" t="s">
        <v>12</v>
      </c>
      <c r="D10" s="40"/>
      <c r="E10" s="15">
        <f>VLOOKUP(C10,RA!B14:D41,3,0)</f>
        <v>298165.47960000002</v>
      </c>
      <c r="F10" s="25">
        <f>VLOOKUP(C10,RA!B14:I44,8,0)</f>
        <v>54213.304799999998</v>
      </c>
      <c r="G10" s="16">
        <f t="shared" si="0"/>
        <v>243952.17480000004</v>
      </c>
      <c r="H10" s="27">
        <f>RA!J14</f>
        <v>18.182287524608501</v>
      </c>
      <c r="I10" s="20">
        <f>VLOOKUP(B10,RMS!B:D,3,FALSE)</f>
        <v>298165.47518376098</v>
      </c>
      <c r="J10" s="21">
        <f>VLOOKUP(B10,RMS!B:E,4,FALSE)</f>
        <v>243952.181110256</v>
      </c>
      <c r="K10" s="22">
        <f t="shared" si="1"/>
        <v>4.4162390404380858E-3</v>
      </c>
      <c r="L10" s="22">
        <f t="shared" si="2"/>
        <v>-6.310255965217948E-3</v>
      </c>
      <c r="M10" s="32"/>
    </row>
    <row r="11" spans="1:13" x14ac:dyDescent="0.15">
      <c r="A11" s="42"/>
      <c r="B11" s="12">
        <v>19</v>
      </c>
      <c r="C11" s="40" t="s">
        <v>13</v>
      </c>
      <c r="D11" s="40"/>
      <c r="E11" s="15">
        <f>VLOOKUP(C11,RA!B14:D42,3,0)</f>
        <v>149989.1698</v>
      </c>
      <c r="F11" s="25">
        <f>VLOOKUP(C11,RA!B15:I45,8,0)</f>
        <v>23537.413499999999</v>
      </c>
      <c r="G11" s="16">
        <f t="shared" si="0"/>
        <v>126451.75630000001</v>
      </c>
      <c r="H11" s="27">
        <f>RA!J15</f>
        <v>15.6927420368987</v>
      </c>
      <c r="I11" s="20">
        <f>VLOOKUP(B11,RMS!B:D,3,FALSE)</f>
        <v>149989.29222051299</v>
      </c>
      <c r="J11" s="21">
        <f>VLOOKUP(B11,RMS!B:E,4,FALSE)</f>
        <v>126451.75677094</v>
      </c>
      <c r="K11" s="22">
        <f t="shared" si="1"/>
        <v>-0.12242051298380829</v>
      </c>
      <c r="L11" s="22">
        <f t="shared" si="2"/>
        <v>-4.7093999455682933E-4</v>
      </c>
      <c r="M11" s="32"/>
    </row>
    <row r="12" spans="1:13" x14ac:dyDescent="0.15">
      <c r="A12" s="42"/>
      <c r="B12" s="12">
        <v>21</v>
      </c>
      <c r="C12" s="40" t="s">
        <v>14</v>
      </c>
      <c r="D12" s="40"/>
      <c r="E12" s="15">
        <f>VLOOKUP(C12,RA!B16:D43,3,0)</f>
        <v>791608.91189999995</v>
      </c>
      <c r="F12" s="25">
        <f>VLOOKUP(C12,RA!B16:I46,8,0)</f>
        <v>46628.002399999998</v>
      </c>
      <c r="G12" s="16">
        <f t="shared" si="0"/>
        <v>744980.90949999995</v>
      </c>
      <c r="H12" s="27">
        <f>RA!J16</f>
        <v>5.8902826508211801</v>
      </c>
      <c r="I12" s="20">
        <f>VLOOKUP(B12,RMS!B:D,3,FALSE)</f>
        <v>791608.24253675202</v>
      </c>
      <c r="J12" s="21">
        <f>VLOOKUP(B12,RMS!B:E,4,FALSE)</f>
        <v>744980.908988034</v>
      </c>
      <c r="K12" s="22">
        <f t="shared" si="1"/>
        <v>0.66936324792914093</v>
      </c>
      <c r="L12" s="22">
        <f t="shared" si="2"/>
        <v>5.1196594722568989E-4</v>
      </c>
      <c r="M12" s="32"/>
    </row>
    <row r="13" spans="1:13" x14ac:dyDescent="0.15">
      <c r="A13" s="42"/>
      <c r="B13" s="12">
        <v>22</v>
      </c>
      <c r="C13" s="40" t="s">
        <v>15</v>
      </c>
      <c r="D13" s="40"/>
      <c r="E13" s="15">
        <f>VLOOKUP(C13,RA!B16:D44,3,0)</f>
        <v>469955.64990000002</v>
      </c>
      <c r="F13" s="25">
        <f>VLOOKUP(C13,RA!B17:I47,8,0)</f>
        <v>58444.141300000003</v>
      </c>
      <c r="G13" s="16">
        <f t="shared" si="0"/>
        <v>411511.5086</v>
      </c>
      <c r="H13" s="27">
        <f>RA!J17</f>
        <v>12.4360971747943</v>
      </c>
      <c r="I13" s="20">
        <f>VLOOKUP(B13,RMS!B:D,3,FALSE)</f>
        <v>469955.64387777803</v>
      </c>
      <c r="J13" s="21">
        <f>VLOOKUP(B13,RMS!B:E,4,FALSE)</f>
        <v>411511.50663333299</v>
      </c>
      <c r="K13" s="22">
        <f t="shared" si="1"/>
        <v>6.0222219908609986E-3</v>
      </c>
      <c r="L13" s="22">
        <f t="shared" si="2"/>
        <v>1.9666670123115182E-3</v>
      </c>
      <c r="M13" s="32"/>
    </row>
    <row r="14" spans="1:13" x14ac:dyDescent="0.15">
      <c r="A14" s="42"/>
      <c r="B14" s="12">
        <v>23</v>
      </c>
      <c r="C14" s="40" t="s">
        <v>16</v>
      </c>
      <c r="D14" s="40"/>
      <c r="E14" s="15">
        <f>VLOOKUP(C14,RA!B18:D44,3,0)</f>
        <v>2050679.1328</v>
      </c>
      <c r="F14" s="25">
        <f>VLOOKUP(C14,RA!B18:I48,8,0)</f>
        <v>288819.84379999997</v>
      </c>
      <c r="G14" s="16">
        <f t="shared" si="0"/>
        <v>1761859.2890000001</v>
      </c>
      <c r="H14" s="27">
        <f>RA!J18</f>
        <v>14.0841070248589</v>
      </c>
      <c r="I14" s="20">
        <f>VLOOKUP(B14,RMS!B:D,3,FALSE)</f>
        <v>2050679.1625965801</v>
      </c>
      <c r="J14" s="21">
        <f>VLOOKUP(B14,RMS!B:E,4,FALSE)</f>
        <v>1761859.2981837599</v>
      </c>
      <c r="K14" s="22">
        <f t="shared" si="1"/>
        <v>-2.9796580085530877E-2</v>
      </c>
      <c r="L14" s="22">
        <f t="shared" si="2"/>
        <v>-9.1837598010897636E-3</v>
      </c>
      <c r="M14" s="32"/>
    </row>
    <row r="15" spans="1:13" x14ac:dyDescent="0.15">
      <c r="A15" s="42"/>
      <c r="B15" s="12">
        <v>24</v>
      </c>
      <c r="C15" s="40" t="s">
        <v>17</v>
      </c>
      <c r="D15" s="40"/>
      <c r="E15" s="15">
        <f>VLOOKUP(C15,RA!B18:D45,3,0)</f>
        <v>640205.70429999998</v>
      </c>
      <c r="F15" s="25">
        <f>VLOOKUP(C15,RA!B19:I49,8,0)</f>
        <v>58294.526299999998</v>
      </c>
      <c r="G15" s="16">
        <f t="shared" si="0"/>
        <v>581911.17799999996</v>
      </c>
      <c r="H15" s="27">
        <f>RA!J19</f>
        <v>9.1055930786713599</v>
      </c>
      <c r="I15" s="20">
        <f>VLOOKUP(B15,RMS!B:D,3,FALSE)</f>
        <v>640205.71650512796</v>
      </c>
      <c r="J15" s="21">
        <f>VLOOKUP(B15,RMS!B:E,4,FALSE)</f>
        <v>581911.17818461498</v>
      </c>
      <c r="K15" s="22">
        <f t="shared" si="1"/>
        <v>-1.2205127975903451E-2</v>
      </c>
      <c r="L15" s="22">
        <f t="shared" si="2"/>
        <v>-1.8461502622812986E-4</v>
      </c>
      <c r="M15" s="32"/>
    </row>
    <row r="16" spans="1:13" x14ac:dyDescent="0.15">
      <c r="A16" s="42"/>
      <c r="B16" s="12">
        <v>25</v>
      </c>
      <c r="C16" s="40" t="s">
        <v>18</v>
      </c>
      <c r="D16" s="40"/>
      <c r="E16" s="15">
        <f>VLOOKUP(C16,RA!B20:D46,3,0)</f>
        <v>1136389.6277999999</v>
      </c>
      <c r="F16" s="25">
        <f>VLOOKUP(C16,RA!B20:I50,8,0)</f>
        <v>85931.688699999999</v>
      </c>
      <c r="G16" s="16">
        <f t="shared" si="0"/>
        <v>1050457.9390999998</v>
      </c>
      <c r="H16" s="27">
        <f>RA!J20</f>
        <v>7.5618156482438099</v>
      </c>
      <c r="I16" s="20">
        <f>VLOOKUP(B16,RMS!B:D,3,FALSE)</f>
        <v>1136389.7323</v>
      </c>
      <c r="J16" s="21">
        <f>VLOOKUP(B16,RMS!B:E,4,FALSE)</f>
        <v>1050457.9391000001</v>
      </c>
      <c r="K16" s="22">
        <f t="shared" si="1"/>
        <v>-0.10450000013224781</v>
      </c>
      <c r="L16" s="22">
        <f t="shared" si="2"/>
        <v>0</v>
      </c>
      <c r="M16" s="32"/>
    </row>
    <row r="17" spans="1:13" x14ac:dyDescent="0.15">
      <c r="A17" s="42"/>
      <c r="B17" s="12">
        <v>26</v>
      </c>
      <c r="C17" s="40" t="s">
        <v>19</v>
      </c>
      <c r="D17" s="40"/>
      <c r="E17" s="15">
        <f>VLOOKUP(C17,RA!B20:D47,3,0)</f>
        <v>390331.20159999997</v>
      </c>
      <c r="F17" s="25">
        <f>VLOOKUP(C17,RA!B21:I51,8,0)</f>
        <v>54970.342600000004</v>
      </c>
      <c r="G17" s="16">
        <f t="shared" si="0"/>
        <v>335360.85899999994</v>
      </c>
      <c r="H17" s="27">
        <f>RA!J21</f>
        <v>14.0829998664396</v>
      </c>
      <c r="I17" s="20">
        <f>VLOOKUP(B17,RMS!B:D,3,FALSE)</f>
        <v>390331.05797961599</v>
      </c>
      <c r="J17" s="21">
        <f>VLOOKUP(B17,RMS!B:E,4,FALSE)</f>
        <v>335360.858909712</v>
      </c>
      <c r="K17" s="22">
        <f t="shared" si="1"/>
        <v>0.14362038398394361</v>
      </c>
      <c r="L17" s="22">
        <f t="shared" si="2"/>
        <v>9.0287940111011267E-5</v>
      </c>
      <c r="M17" s="32"/>
    </row>
    <row r="18" spans="1:13" x14ac:dyDescent="0.15">
      <c r="A18" s="42"/>
      <c r="B18" s="12">
        <v>27</v>
      </c>
      <c r="C18" s="40" t="s">
        <v>20</v>
      </c>
      <c r="D18" s="40"/>
      <c r="E18" s="15">
        <f>VLOOKUP(C18,RA!B22:D48,3,0)</f>
        <v>1317577.9687999999</v>
      </c>
      <c r="F18" s="25">
        <f>VLOOKUP(C18,RA!B22:I52,8,0)</f>
        <v>144448.73569999999</v>
      </c>
      <c r="G18" s="16">
        <f t="shared" si="0"/>
        <v>1173129.2330999998</v>
      </c>
      <c r="H18" s="27">
        <f>RA!J22</f>
        <v>10.963202111792899</v>
      </c>
      <c r="I18" s="20">
        <f>VLOOKUP(B18,RMS!B:D,3,FALSE)</f>
        <v>1317579.2204</v>
      </c>
      <c r="J18" s="21">
        <f>VLOOKUP(B18,RMS!B:E,4,FALSE)</f>
        <v>1173129.2334</v>
      </c>
      <c r="K18" s="22">
        <f t="shared" si="1"/>
        <v>-1.2516000000759959</v>
      </c>
      <c r="L18" s="22">
        <f t="shared" si="2"/>
        <v>-3.0000018887221813E-4</v>
      </c>
      <c r="M18" s="32"/>
    </row>
    <row r="19" spans="1:13" x14ac:dyDescent="0.15">
      <c r="A19" s="42"/>
      <c r="B19" s="12">
        <v>29</v>
      </c>
      <c r="C19" s="40" t="s">
        <v>21</v>
      </c>
      <c r="D19" s="40"/>
      <c r="E19" s="15">
        <f>VLOOKUP(C19,RA!B22:D49,3,0)</f>
        <v>2926596.6088999999</v>
      </c>
      <c r="F19" s="25">
        <f>VLOOKUP(C19,RA!B23:I53,8,0)</f>
        <v>76676.998900000006</v>
      </c>
      <c r="G19" s="16">
        <f t="shared" si="0"/>
        <v>2849919.61</v>
      </c>
      <c r="H19" s="27">
        <f>RA!J23</f>
        <v>2.6200057318053198</v>
      </c>
      <c r="I19" s="20">
        <f>VLOOKUP(B19,RMS!B:D,3,FALSE)</f>
        <v>2926598.4081564099</v>
      </c>
      <c r="J19" s="21">
        <f>VLOOKUP(B19,RMS!B:E,4,FALSE)</f>
        <v>2849919.6341324798</v>
      </c>
      <c r="K19" s="22">
        <f t="shared" si="1"/>
        <v>-1.799256409984082</v>
      </c>
      <c r="L19" s="22">
        <f t="shared" si="2"/>
        <v>-2.4132479913532734E-2</v>
      </c>
      <c r="M19" s="32"/>
    </row>
    <row r="20" spans="1:13" x14ac:dyDescent="0.15">
      <c r="A20" s="42"/>
      <c r="B20" s="12">
        <v>31</v>
      </c>
      <c r="C20" s="40" t="s">
        <v>22</v>
      </c>
      <c r="D20" s="40"/>
      <c r="E20" s="15">
        <f>VLOOKUP(C20,RA!B24:D50,3,0)</f>
        <v>346178.47739999997</v>
      </c>
      <c r="F20" s="25">
        <f>VLOOKUP(C20,RA!B24:I54,8,0)</f>
        <v>51318.578399999999</v>
      </c>
      <c r="G20" s="16">
        <f t="shared" si="0"/>
        <v>294859.89899999998</v>
      </c>
      <c r="H20" s="27">
        <f>RA!J24</f>
        <v>14.8243122407355</v>
      </c>
      <c r="I20" s="20">
        <f>VLOOKUP(B20,RMS!B:D,3,FALSE)</f>
        <v>346178.50563155598</v>
      </c>
      <c r="J20" s="21">
        <f>VLOOKUP(B20,RMS!B:E,4,FALSE)</f>
        <v>294859.89530834998</v>
      </c>
      <c r="K20" s="22">
        <f t="shared" si="1"/>
        <v>-2.8231556003447622E-2</v>
      </c>
      <c r="L20" s="22">
        <f t="shared" si="2"/>
        <v>3.6916499957442284E-3</v>
      </c>
      <c r="M20" s="32"/>
    </row>
    <row r="21" spans="1:13" x14ac:dyDescent="0.15">
      <c r="A21" s="42"/>
      <c r="B21" s="12">
        <v>32</v>
      </c>
      <c r="C21" s="40" t="s">
        <v>23</v>
      </c>
      <c r="D21" s="40"/>
      <c r="E21" s="15">
        <f>VLOOKUP(C21,RA!B24:D51,3,0)</f>
        <v>496849.80719999998</v>
      </c>
      <c r="F21" s="25">
        <f>VLOOKUP(C21,RA!B25:I55,8,0)</f>
        <v>35880.253599999996</v>
      </c>
      <c r="G21" s="16">
        <f t="shared" si="0"/>
        <v>460969.55359999998</v>
      </c>
      <c r="H21" s="27">
        <f>RA!J25</f>
        <v>7.2215492649988899</v>
      </c>
      <c r="I21" s="20">
        <f>VLOOKUP(B21,RMS!B:D,3,FALSE)</f>
        <v>496849.80842318299</v>
      </c>
      <c r="J21" s="21">
        <f>VLOOKUP(B21,RMS!B:E,4,FALSE)</f>
        <v>460969.56065764499</v>
      </c>
      <c r="K21" s="22">
        <f t="shared" si="1"/>
        <v>-1.2231830041855574E-3</v>
      </c>
      <c r="L21" s="22">
        <f t="shared" si="2"/>
        <v>-7.0576450088992715E-3</v>
      </c>
      <c r="M21" s="32"/>
    </row>
    <row r="22" spans="1:13" x14ac:dyDescent="0.15">
      <c r="A22" s="42"/>
      <c r="B22" s="12">
        <v>33</v>
      </c>
      <c r="C22" s="40" t="s">
        <v>24</v>
      </c>
      <c r="D22" s="40"/>
      <c r="E22" s="15">
        <f>VLOOKUP(C22,RA!B26:D52,3,0)</f>
        <v>787582.91720000003</v>
      </c>
      <c r="F22" s="25">
        <f>VLOOKUP(C22,RA!B26:I56,8,0)</f>
        <v>144742.80480000001</v>
      </c>
      <c r="G22" s="16">
        <f t="shared" si="0"/>
        <v>642840.11239999998</v>
      </c>
      <c r="H22" s="27">
        <f>RA!J26</f>
        <v>18.378103643307401</v>
      </c>
      <c r="I22" s="20">
        <f>VLOOKUP(B22,RMS!B:D,3,FALSE)</f>
        <v>787582.87621030898</v>
      </c>
      <c r="J22" s="21">
        <f>VLOOKUP(B22,RMS!B:E,4,FALSE)</f>
        <v>642840.14628525695</v>
      </c>
      <c r="K22" s="22">
        <f t="shared" si="1"/>
        <v>4.0989691042341292E-2</v>
      </c>
      <c r="L22" s="22">
        <f t="shared" si="2"/>
        <v>-3.3885256969369948E-2</v>
      </c>
      <c r="M22" s="32"/>
    </row>
    <row r="23" spans="1:13" x14ac:dyDescent="0.15">
      <c r="A23" s="42"/>
      <c r="B23" s="12">
        <v>34</v>
      </c>
      <c r="C23" s="40" t="s">
        <v>25</v>
      </c>
      <c r="D23" s="40"/>
      <c r="E23" s="15">
        <f>VLOOKUP(C23,RA!B26:D53,3,0)</f>
        <v>319563.2721</v>
      </c>
      <c r="F23" s="25">
        <f>VLOOKUP(C23,RA!B27:I57,8,0)</f>
        <v>86141.081699999995</v>
      </c>
      <c r="G23" s="16">
        <f t="shared" si="0"/>
        <v>233422.19040000002</v>
      </c>
      <c r="H23" s="27">
        <f>RA!J27</f>
        <v>26.955876729489798</v>
      </c>
      <c r="I23" s="20">
        <f>VLOOKUP(B23,RMS!B:D,3,FALSE)</f>
        <v>319563.05602643499</v>
      </c>
      <c r="J23" s="21">
        <f>VLOOKUP(B23,RMS!B:E,4,FALSE)</f>
        <v>233422.24815338099</v>
      </c>
      <c r="K23" s="22">
        <f t="shared" si="1"/>
        <v>0.21607356501044706</v>
      </c>
      <c r="L23" s="22">
        <f t="shared" si="2"/>
        <v>-5.7753380970098078E-2</v>
      </c>
      <c r="M23" s="32"/>
    </row>
    <row r="24" spans="1:13" x14ac:dyDescent="0.15">
      <c r="A24" s="42"/>
      <c r="B24" s="12">
        <v>35</v>
      </c>
      <c r="C24" s="40" t="s">
        <v>26</v>
      </c>
      <c r="D24" s="40"/>
      <c r="E24" s="15">
        <f>VLOOKUP(C24,RA!B28:D54,3,0)</f>
        <v>1560750.9151999999</v>
      </c>
      <c r="F24" s="25">
        <f>VLOOKUP(C24,RA!B28:I58,8,0)</f>
        <v>71543.780199999994</v>
      </c>
      <c r="G24" s="16">
        <f t="shared" si="0"/>
        <v>1489207.135</v>
      </c>
      <c r="H24" s="27">
        <f>RA!J28</f>
        <v>4.5839332531054202</v>
      </c>
      <c r="I24" s="20">
        <f>VLOOKUP(B24,RMS!B:D,3,FALSE)</f>
        <v>1560750.91530796</v>
      </c>
      <c r="J24" s="21">
        <f>VLOOKUP(B24,RMS!B:E,4,FALSE)</f>
        <v>1489207.15303363</v>
      </c>
      <c r="K24" s="22">
        <f t="shared" si="1"/>
        <v>-1.0796007700264454E-4</v>
      </c>
      <c r="L24" s="22">
        <f t="shared" si="2"/>
        <v>-1.8033629981800914E-2</v>
      </c>
      <c r="M24" s="32"/>
    </row>
    <row r="25" spans="1:13" x14ac:dyDescent="0.15">
      <c r="A25" s="42"/>
      <c r="B25" s="12">
        <v>36</v>
      </c>
      <c r="C25" s="40" t="s">
        <v>27</v>
      </c>
      <c r="D25" s="40"/>
      <c r="E25" s="15">
        <f>VLOOKUP(C25,RA!B28:D55,3,0)</f>
        <v>856296.5061</v>
      </c>
      <c r="F25" s="25">
        <f>VLOOKUP(C25,RA!B29:I59,8,0)</f>
        <v>137068.04980000001</v>
      </c>
      <c r="G25" s="16">
        <f t="shared" si="0"/>
        <v>719228.45629999996</v>
      </c>
      <c r="H25" s="27">
        <f>RA!J29</f>
        <v>16.007078018369601</v>
      </c>
      <c r="I25" s="20">
        <f>VLOOKUP(B25,RMS!B:D,3,FALSE)</f>
        <v>856296.623820354</v>
      </c>
      <c r="J25" s="21">
        <f>VLOOKUP(B25,RMS!B:E,4,FALSE)</f>
        <v>719228.48581524298</v>
      </c>
      <c r="K25" s="22">
        <f t="shared" si="1"/>
        <v>-0.11772035399917513</v>
      </c>
      <c r="L25" s="22">
        <f t="shared" si="2"/>
        <v>-2.9515243018977344E-2</v>
      </c>
      <c r="M25" s="32"/>
    </row>
    <row r="26" spans="1:13" x14ac:dyDescent="0.15">
      <c r="A26" s="42"/>
      <c r="B26" s="12">
        <v>37</v>
      </c>
      <c r="C26" s="40" t="s">
        <v>73</v>
      </c>
      <c r="D26" s="40"/>
      <c r="E26" s="15">
        <f>VLOOKUP(C26,RA!B30:D56,3,0)</f>
        <v>1024196.9232</v>
      </c>
      <c r="F26" s="25">
        <f>VLOOKUP(C26,RA!B30:I60,8,0)</f>
        <v>147147.36869999999</v>
      </c>
      <c r="G26" s="16">
        <f t="shared" si="0"/>
        <v>877049.55449999997</v>
      </c>
      <c r="H26" s="27">
        <f>RA!J30</f>
        <v>14.367097319551901</v>
      </c>
      <c r="I26" s="20">
        <f>VLOOKUP(B26,RMS!B:D,3,FALSE)</f>
        <v>1024196.92838627</v>
      </c>
      <c r="J26" s="21">
        <f>VLOOKUP(B26,RMS!B:E,4,FALSE)</f>
        <v>877049.56570830999</v>
      </c>
      <c r="K26" s="22">
        <f t="shared" si="1"/>
        <v>-5.1862699910998344E-3</v>
      </c>
      <c r="L26" s="22">
        <f t="shared" si="2"/>
        <v>-1.1208310024812818E-2</v>
      </c>
      <c r="M26" s="32"/>
    </row>
    <row r="27" spans="1:13" x14ac:dyDescent="0.15">
      <c r="A27" s="42"/>
      <c r="B27" s="12">
        <v>38</v>
      </c>
      <c r="C27" s="40" t="s">
        <v>29</v>
      </c>
      <c r="D27" s="40"/>
      <c r="E27" s="15">
        <f>VLOOKUP(C27,RA!B30:D57,3,0)</f>
        <v>732584.07259999996</v>
      </c>
      <c r="F27" s="25">
        <f>VLOOKUP(C27,RA!B31:I61,8,0)</f>
        <v>39826.313800000004</v>
      </c>
      <c r="G27" s="16">
        <f t="shared" si="0"/>
        <v>692757.75879999995</v>
      </c>
      <c r="H27" s="27">
        <f>RA!J31</f>
        <v>5.4364154626858303</v>
      </c>
      <c r="I27" s="20">
        <f>VLOOKUP(B27,RMS!B:D,3,FALSE)</f>
        <v>732584.05810708005</v>
      </c>
      <c r="J27" s="21">
        <f>VLOOKUP(B27,RMS!B:E,4,FALSE)</f>
        <v>692757.746154867</v>
      </c>
      <c r="K27" s="22">
        <f t="shared" si="1"/>
        <v>1.4492919901385903E-2</v>
      </c>
      <c r="L27" s="22">
        <f t="shared" si="2"/>
        <v>1.264513295609504E-2</v>
      </c>
      <c r="M27" s="32"/>
    </row>
    <row r="28" spans="1:13" x14ac:dyDescent="0.15">
      <c r="A28" s="42"/>
      <c r="B28" s="12">
        <v>39</v>
      </c>
      <c r="C28" s="40" t="s">
        <v>30</v>
      </c>
      <c r="D28" s="40"/>
      <c r="E28" s="15">
        <f>VLOOKUP(C28,RA!B32:D58,3,0)</f>
        <v>126262.0545</v>
      </c>
      <c r="F28" s="25">
        <f>VLOOKUP(C28,RA!B32:I62,8,0)</f>
        <v>33127.689100000003</v>
      </c>
      <c r="G28" s="16">
        <f t="shared" si="0"/>
        <v>93134.365399999995</v>
      </c>
      <c r="H28" s="27">
        <f>RA!J32</f>
        <v>26.237248578907</v>
      </c>
      <c r="I28" s="20">
        <f>VLOOKUP(B28,RMS!B:D,3,FALSE)</f>
        <v>126261.993260313</v>
      </c>
      <c r="J28" s="21">
        <f>VLOOKUP(B28,RMS!B:E,4,FALSE)</f>
        <v>93134.355701491993</v>
      </c>
      <c r="K28" s="22">
        <f t="shared" si="1"/>
        <v>6.1239686998305842E-2</v>
      </c>
      <c r="L28" s="22">
        <f t="shared" si="2"/>
        <v>9.6985080017475411E-3</v>
      </c>
      <c r="M28" s="32"/>
    </row>
    <row r="29" spans="1:13" x14ac:dyDescent="0.15">
      <c r="A29" s="42"/>
      <c r="B29" s="12">
        <v>40</v>
      </c>
      <c r="C29" s="40" t="s">
        <v>31</v>
      </c>
      <c r="D29" s="4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">
      <c r="A30" s="42"/>
      <c r="B30" s="12">
        <v>42</v>
      </c>
      <c r="C30" s="40" t="s">
        <v>32</v>
      </c>
      <c r="D30" s="40"/>
      <c r="E30" s="15">
        <f>VLOOKUP(C30,RA!B34:D61,3,0)</f>
        <v>283758.40789999999</v>
      </c>
      <c r="F30" s="25">
        <f>VLOOKUP(C30,RA!B34:I65,8,0)</f>
        <v>18376.279299999998</v>
      </c>
      <c r="G30" s="16">
        <f t="shared" si="0"/>
        <v>265382.1286</v>
      </c>
      <c r="H30" s="27">
        <f>RA!J34</f>
        <v>0</v>
      </c>
      <c r="I30" s="20">
        <f>VLOOKUP(B30,RMS!B:D,3,FALSE)</f>
        <v>283758.40830000001</v>
      </c>
      <c r="J30" s="21">
        <f>VLOOKUP(B30,RMS!B:E,4,FALSE)</f>
        <v>265382.11800000002</v>
      </c>
      <c r="K30" s="22">
        <f t="shared" si="1"/>
        <v>-4.0000001899898052E-4</v>
      </c>
      <c r="L30" s="22">
        <f t="shared" si="2"/>
        <v>1.0599999979604036E-2</v>
      </c>
      <c r="M30" s="32"/>
    </row>
    <row r="31" spans="1:13" s="35" customFormat="1" ht="12" thickBot="1" x14ac:dyDescent="0.2">
      <c r="A31" s="42"/>
      <c r="B31" s="12">
        <v>70</v>
      </c>
      <c r="C31" s="43" t="s">
        <v>69</v>
      </c>
      <c r="D31" s="44"/>
      <c r="E31" s="15">
        <f>VLOOKUP(C31,RA!B35:D62,3,0)</f>
        <v>42370.98</v>
      </c>
      <c r="F31" s="25">
        <f>VLOOKUP(C31,RA!B35:I66,8,0)</f>
        <v>1680.3</v>
      </c>
      <c r="G31" s="16">
        <f t="shared" si="0"/>
        <v>40690.68</v>
      </c>
      <c r="H31" s="27">
        <f>RA!J35</f>
        <v>6.4760298861262404</v>
      </c>
      <c r="I31" s="20">
        <f>VLOOKUP(B31,RMS!B:D,3,FALSE)</f>
        <v>42370.98</v>
      </c>
      <c r="J31" s="21">
        <f>VLOOKUP(B31,RMS!B:E,4,FALSE)</f>
        <v>40690.68</v>
      </c>
      <c r="K31" s="22">
        <f t="shared" si="1"/>
        <v>0</v>
      </c>
      <c r="L31" s="22">
        <f t="shared" si="2"/>
        <v>0</v>
      </c>
    </row>
    <row r="32" spans="1:13" x14ac:dyDescent="0.15">
      <c r="A32" s="42"/>
      <c r="B32" s="12">
        <v>71</v>
      </c>
      <c r="C32" s="40" t="s">
        <v>36</v>
      </c>
      <c r="D32" s="40"/>
      <c r="E32" s="15">
        <f>VLOOKUP(C32,RA!B34:D62,3,0)</f>
        <v>465500.17</v>
      </c>
      <c r="F32" s="25">
        <f>VLOOKUP(C32,RA!B34:I66,8,0)</f>
        <v>-62148.74</v>
      </c>
      <c r="G32" s="16">
        <f t="shared" si="0"/>
        <v>527648.91</v>
      </c>
      <c r="H32" s="27">
        <f>RA!J35</f>
        <v>6.4760298861262404</v>
      </c>
      <c r="I32" s="20">
        <f>VLOOKUP(B32,RMS!B:D,3,FALSE)</f>
        <v>465500.17</v>
      </c>
      <c r="J32" s="21">
        <f>VLOOKUP(B32,RMS!B:E,4,FALSE)</f>
        <v>527648.91</v>
      </c>
      <c r="K32" s="22">
        <f t="shared" si="1"/>
        <v>0</v>
      </c>
      <c r="L32" s="22">
        <f t="shared" si="2"/>
        <v>0</v>
      </c>
      <c r="M32" s="32"/>
    </row>
    <row r="33" spans="1:13" x14ac:dyDescent="0.15">
      <c r="A33" s="42"/>
      <c r="B33" s="12">
        <v>72</v>
      </c>
      <c r="C33" s="40" t="s">
        <v>37</v>
      </c>
      <c r="D33" s="40"/>
      <c r="E33" s="15">
        <f>VLOOKUP(C33,RA!B34:D63,3,0)</f>
        <v>177011.96</v>
      </c>
      <c r="F33" s="25">
        <f>VLOOKUP(C33,RA!B34:I67,8,0)</f>
        <v>-9585.44</v>
      </c>
      <c r="G33" s="16">
        <f t="shared" si="0"/>
        <v>186597.4</v>
      </c>
      <c r="H33" s="27">
        <f>RA!J34</f>
        <v>0</v>
      </c>
      <c r="I33" s="20">
        <f>VLOOKUP(B33,RMS!B:D,3,FALSE)</f>
        <v>177011.96</v>
      </c>
      <c r="J33" s="21">
        <f>VLOOKUP(B33,RMS!B:E,4,FALSE)</f>
        <v>186597.4</v>
      </c>
      <c r="K33" s="22">
        <f t="shared" si="1"/>
        <v>0</v>
      </c>
      <c r="L33" s="22">
        <f t="shared" si="2"/>
        <v>0</v>
      </c>
      <c r="M33" s="32"/>
    </row>
    <row r="34" spans="1:13" x14ac:dyDescent="0.15">
      <c r="A34" s="42"/>
      <c r="B34" s="12">
        <v>73</v>
      </c>
      <c r="C34" s="40" t="s">
        <v>38</v>
      </c>
      <c r="D34" s="40"/>
      <c r="E34" s="15">
        <f>VLOOKUP(C34,RA!B35:D64,3,0)</f>
        <v>139723.98000000001</v>
      </c>
      <c r="F34" s="25">
        <f>VLOOKUP(C34,RA!B35:I68,8,0)</f>
        <v>-18735.95</v>
      </c>
      <c r="G34" s="16">
        <f t="shared" si="0"/>
        <v>158459.93000000002</v>
      </c>
      <c r="H34" s="27">
        <f>RA!J35</f>
        <v>6.4760298861262404</v>
      </c>
      <c r="I34" s="20">
        <f>VLOOKUP(B34,RMS!B:D,3,FALSE)</f>
        <v>139723.98000000001</v>
      </c>
      <c r="J34" s="21">
        <f>VLOOKUP(B34,RMS!B:E,4,FALSE)</f>
        <v>158459.93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15">
      <c r="A35" s="42"/>
      <c r="B35" s="12">
        <v>74</v>
      </c>
      <c r="C35" s="40" t="s">
        <v>71</v>
      </c>
      <c r="D35" s="40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3.9656859482598699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2"/>
      <c r="B36" s="12">
        <v>75</v>
      </c>
      <c r="C36" s="40" t="s">
        <v>33</v>
      </c>
      <c r="D36" s="40"/>
      <c r="E36" s="15">
        <f>VLOOKUP(C36,RA!B8:D65,3,0)</f>
        <v>128274.35830000001</v>
      </c>
      <c r="F36" s="25">
        <f>VLOOKUP(C36,RA!B8:I69,8,0)</f>
        <v>9236.1360000000004</v>
      </c>
      <c r="G36" s="16">
        <f t="shared" si="0"/>
        <v>119038.22230000001</v>
      </c>
      <c r="H36" s="27">
        <f>RA!J36</f>
        <v>3.9656859482598699</v>
      </c>
      <c r="I36" s="20">
        <f>VLOOKUP(B36,RMS!B:D,3,FALSE)</f>
        <v>128274.358974359</v>
      </c>
      <c r="J36" s="21">
        <f>VLOOKUP(B36,RMS!B:E,4,FALSE)</f>
        <v>119038.222222222</v>
      </c>
      <c r="K36" s="22">
        <f t="shared" si="1"/>
        <v>-6.7435899109113961E-4</v>
      </c>
      <c r="L36" s="22">
        <f t="shared" si="2"/>
        <v>7.7778007835149765E-5</v>
      </c>
      <c r="M36" s="32"/>
    </row>
    <row r="37" spans="1:13" x14ac:dyDescent="0.15">
      <c r="A37" s="42"/>
      <c r="B37" s="12">
        <v>76</v>
      </c>
      <c r="C37" s="40" t="s">
        <v>34</v>
      </c>
      <c r="D37" s="40"/>
      <c r="E37" s="15">
        <f>VLOOKUP(C37,RA!B8:D66,3,0)</f>
        <v>465576.59570000001</v>
      </c>
      <c r="F37" s="25">
        <f>VLOOKUP(C37,RA!B8:I70,8,0)</f>
        <v>28419.493600000002</v>
      </c>
      <c r="G37" s="16">
        <f t="shared" si="0"/>
        <v>437157.10210000002</v>
      </c>
      <c r="H37" s="27">
        <f>RA!J37</f>
        <v>-13.350959678489501</v>
      </c>
      <c r="I37" s="20">
        <f>VLOOKUP(B37,RMS!B:D,3,FALSE)</f>
        <v>465576.58572991402</v>
      </c>
      <c r="J37" s="21">
        <f>VLOOKUP(B37,RMS!B:E,4,FALSE)</f>
        <v>437157.09468546999</v>
      </c>
      <c r="K37" s="22">
        <f t="shared" si="1"/>
        <v>9.9700859864242375E-3</v>
      </c>
      <c r="L37" s="22">
        <f t="shared" si="2"/>
        <v>7.4145300313830376E-3</v>
      </c>
      <c r="M37" s="32"/>
    </row>
    <row r="38" spans="1:13" x14ac:dyDescent="0.15">
      <c r="A38" s="42"/>
      <c r="B38" s="12">
        <v>77</v>
      </c>
      <c r="C38" s="40" t="s">
        <v>39</v>
      </c>
      <c r="D38" s="40"/>
      <c r="E38" s="15">
        <f>VLOOKUP(C38,RA!B9:D67,3,0)</f>
        <v>172900.93</v>
      </c>
      <c r="F38" s="25">
        <f>VLOOKUP(C38,RA!B9:I71,8,0)</f>
        <v>-7326.46</v>
      </c>
      <c r="G38" s="16">
        <f t="shared" si="0"/>
        <v>180227.38999999998</v>
      </c>
      <c r="H38" s="27">
        <f>RA!J38</f>
        <v>-5.4151369206916904</v>
      </c>
      <c r="I38" s="20">
        <f>VLOOKUP(B38,RMS!B:D,3,FALSE)</f>
        <v>172900.93</v>
      </c>
      <c r="J38" s="21">
        <f>VLOOKUP(B38,RMS!B:E,4,FALSE)</f>
        <v>180227.39</v>
      </c>
      <c r="K38" s="22">
        <f t="shared" si="1"/>
        <v>0</v>
      </c>
      <c r="L38" s="22">
        <f t="shared" si="2"/>
        <v>0</v>
      </c>
      <c r="M38" s="32"/>
    </row>
    <row r="39" spans="1:13" x14ac:dyDescent="0.15">
      <c r="A39" s="42"/>
      <c r="B39" s="12">
        <v>78</v>
      </c>
      <c r="C39" s="40" t="s">
        <v>40</v>
      </c>
      <c r="D39" s="40"/>
      <c r="E39" s="15">
        <f>VLOOKUP(C39,RA!B10:D68,3,0)</f>
        <v>181322.35</v>
      </c>
      <c r="F39" s="25">
        <f>VLOOKUP(C39,RA!B10:I72,8,0)</f>
        <v>23020.73</v>
      </c>
      <c r="G39" s="16">
        <f t="shared" si="0"/>
        <v>158301.62</v>
      </c>
      <c r="H39" s="27">
        <f>RA!J39</f>
        <v>-13.4092587399815</v>
      </c>
      <c r="I39" s="20">
        <f>VLOOKUP(B39,RMS!B:D,3,FALSE)</f>
        <v>181322.35</v>
      </c>
      <c r="J39" s="21">
        <f>VLOOKUP(B39,RMS!B:E,4,FALSE)</f>
        <v>158301.62</v>
      </c>
      <c r="K39" s="22">
        <f t="shared" si="1"/>
        <v>0</v>
      </c>
      <c r="L39" s="22">
        <f t="shared" si="2"/>
        <v>0</v>
      </c>
      <c r="M39" s="32"/>
    </row>
    <row r="40" spans="1:13" x14ac:dyDescent="0.15">
      <c r="A40" s="42"/>
      <c r="B40" s="12">
        <v>99</v>
      </c>
      <c r="C40" s="40" t="s">
        <v>35</v>
      </c>
      <c r="D40" s="40"/>
      <c r="E40" s="15">
        <f>VLOOKUP(C40,RA!B8:D69,3,0)</f>
        <v>22687.539499999999</v>
      </c>
      <c r="F40" s="25">
        <f>VLOOKUP(C40,RA!B8:I73,8,0)</f>
        <v>1290.0610999999999</v>
      </c>
      <c r="G40" s="16">
        <f t="shared" si="0"/>
        <v>21397.4784</v>
      </c>
      <c r="H40" s="27">
        <f>RA!J40</f>
        <v>0</v>
      </c>
      <c r="I40" s="20">
        <f>VLOOKUP(B40,RMS!B:D,3,FALSE)</f>
        <v>22687.539520459901</v>
      </c>
      <c r="J40" s="21">
        <f>VLOOKUP(B40,RMS!B:E,4,FALSE)</f>
        <v>21397.478133272802</v>
      </c>
      <c r="K40" s="22">
        <f t="shared" si="1"/>
        <v>-2.0459901861613616E-5</v>
      </c>
      <c r="L40" s="22">
        <f t="shared" si="2"/>
        <v>2.6672719832276925E-4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W46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20160104.717300002</v>
      </c>
      <c r="E7" s="66">
        <v>23952545.797699999</v>
      </c>
      <c r="F7" s="67">
        <v>84.166855947461897</v>
      </c>
      <c r="G7" s="66">
        <v>20965119.572700001</v>
      </c>
      <c r="H7" s="67">
        <v>-3.8397818462636302</v>
      </c>
      <c r="I7" s="66">
        <v>2010686.0741000001</v>
      </c>
      <c r="J7" s="67">
        <v>9.9735894346549205</v>
      </c>
      <c r="K7" s="66">
        <v>1732112.933</v>
      </c>
      <c r="L7" s="67">
        <v>8.2618795804794392</v>
      </c>
      <c r="M7" s="67">
        <v>0.160828509384498</v>
      </c>
      <c r="N7" s="66">
        <v>75874969.983500004</v>
      </c>
      <c r="O7" s="66">
        <v>7359010389.8479996</v>
      </c>
      <c r="P7" s="66">
        <v>1051003</v>
      </c>
      <c r="Q7" s="66">
        <v>809231</v>
      </c>
      <c r="R7" s="67">
        <v>29.876759540847999</v>
      </c>
      <c r="S7" s="66">
        <v>19.181776567050701</v>
      </c>
      <c r="T7" s="66">
        <v>17.779630943451298</v>
      </c>
      <c r="U7" s="68">
        <v>7.3097797729955101</v>
      </c>
      <c r="V7" s="56"/>
      <c r="W7" s="56"/>
    </row>
    <row r="8" spans="1:23" ht="14.25" thickBot="1" x14ac:dyDescent="0.2">
      <c r="A8" s="53">
        <v>42343</v>
      </c>
      <c r="B8" s="43" t="s">
        <v>6</v>
      </c>
      <c r="C8" s="44"/>
      <c r="D8" s="69">
        <v>641214.47149999999</v>
      </c>
      <c r="E8" s="69">
        <v>905233.07200000004</v>
      </c>
      <c r="F8" s="70">
        <v>70.834185287035098</v>
      </c>
      <c r="G8" s="69">
        <v>628311.45319999999</v>
      </c>
      <c r="H8" s="70">
        <v>2.05360227547735</v>
      </c>
      <c r="I8" s="69">
        <v>153809.08230000001</v>
      </c>
      <c r="J8" s="70">
        <v>23.9871508108968</v>
      </c>
      <c r="K8" s="69">
        <v>137103.42850000001</v>
      </c>
      <c r="L8" s="70">
        <v>21.820934156417199</v>
      </c>
      <c r="M8" s="70">
        <v>0.121847090060188</v>
      </c>
      <c r="N8" s="69">
        <v>2582774.3105000001</v>
      </c>
      <c r="O8" s="69">
        <v>262730745.0571</v>
      </c>
      <c r="P8" s="69">
        <v>24116</v>
      </c>
      <c r="Q8" s="69">
        <v>18112</v>
      </c>
      <c r="R8" s="70">
        <v>33.149293286219098</v>
      </c>
      <c r="S8" s="69">
        <v>26.588757318792499</v>
      </c>
      <c r="T8" s="69">
        <v>25.8273573597615</v>
      </c>
      <c r="U8" s="71">
        <v>2.8636161889855201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133572.15960000001</v>
      </c>
      <c r="E9" s="69">
        <v>157125.40969999999</v>
      </c>
      <c r="F9" s="70">
        <v>85.009903780063198</v>
      </c>
      <c r="G9" s="69">
        <v>95460.836899999995</v>
      </c>
      <c r="H9" s="70">
        <v>39.923516216313402</v>
      </c>
      <c r="I9" s="69">
        <v>30668.461599999999</v>
      </c>
      <c r="J9" s="70">
        <v>22.9602199229547</v>
      </c>
      <c r="K9" s="69">
        <v>22279.424500000001</v>
      </c>
      <c r="L9" s="70">
        <v>23.338811206252899</v>
      </c>
      <c r="M9" s="70">
        <v>0.37653742357662801</v>
      </c>
      <c r="N9" s="69">
        <v>379094.87439999997</v>
      </c>
      <c r="O9" s="69">
        <v>41740638.066100001</v>
      </c>
      <c r="P9" s="69">
        <v>7543</v>
      </c>
      <c r="Q9" s="69">
        <v>3790</v>
      </c>
      <c r="R9" s="70">
        <v>99.023746701847003</v>
      </c>
      <c r="S9" s="69">
        <v>17.708094869415401</v>
      </c>
      <c r="T9" s="69">
        <v>17.542764511873401</v>
      </c>
      <c r="U9" s="71">
        <v>0.933642826973755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150824.35070000001</v>
      </c>
      <c r="E10" s="69">
        <v>170164.894</v>
      </c>
      <c r="F10" s="70">
        <v>88.634234215196003</v>
      </c>
      <c r="G10" s="69">
        <v>118235.82769999999</v>
      </c>
      <c r="H10" s="70">
        <v>27.5623080025176</v>
      </c>
      <c r="I10" s="69">
        <v>45474.208899999998</v>
      </c>
      <c r="J10" s="70">
        <v>30.150442344984</v>
      </c>
      <c r="K10" s="69">
        <v>30222.51</v>
      </c>
      <c r="L10" s="70">
        <v>25.561211510848999</v>
      </c>
      <c r="M10" s="70">
        <v>0.50464699655984901</v>
      </c>
      <c r="N10" s="69">
        <v>475863.03860000003</v>
      </c>
      <c r="O10" s="69">
        <v>63506104.4661</v>
      </c>
      <c r="P10" s="69">
        <v>102581</v>
      </c>
      <c r="Q10" s="69">
        <v>73928</v>
      </c>
      <c r="R10" s="70">
        <v>38.757980738015398</v>
      </c>
      <c r="S10" s="69">
        <v>1.47029518819275</v>
      </c>
      <c r="T10" s="69">
        <v>1.1120239841467401</v>
      </c>
      <c r="U10" s="71">
        <v>24.3672975959601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99147.752399999998</v>
      </c>
      <c r="E11" s="69">
        <v>97030.018800000005</v>
      </c>
      <c r="F11" s="70">
        <v>102.18255507542</v>
      </c>
      <c r="G11" s="69">
        <v>84175.888500000001</v>
      </c>
      <c r="H11" s="70">
        <v>17.7864043573475</v>
      </c>
      <c r="I11" s="69">
        <v>21688.539000000001</v>
      </c>
      <c r="J11" s="70">
        <v>21.8749678888334</v>
      </c>
      <c r="K11" s="69">
        <v>18632.5376</v>
      </c>
      <c r="L11" s="70">
        <v>22.135243158140199</v>
      </c>
      <c r="M11" s="70">
        <v>0.16401423496926101</v>
      </c>
      <c r="N11" s="69">
        <v>345020.3566</v>
      </c>
      <c r="O11" s="69">
        <v>22378225.656399999</v>
      </c>
      <c r="P11" s="69">
        <v>4365</v>
      </c>
      <c r="Q11" s="69">
        <v>2686</v>
      </c>
      <c r="R11" s="70">
        <v>62.509307520476497</v>
      </c>
      <c r="S11" s="69">
        <v>22.714261718213098</v>
      </c>
      <c r="T11" s="69">
        <v>21.470303462397599</v>
      </c>
      <c r="U11" s="71">
        <v>5.4765515659176902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255674.8878</v>
      </c>
      <c r="E12" s="69">
        <v>473088.73759999999</v>
      </c>
      <c r="F12" s="70">
        <v>54.043748556993798</v>
      </c>
      <c r="G12" s="69">
        <v>276766.70559999999</v>
      </c>
      <c r="H12" s="70">
        <v>-7.6207930264860604</v>
      </c>
      <c r="I12" s="69">
        <v>33449.269899999999</v>
      </c>
      <c r="J12" s="70">
        <v>13.082735730450599</v>
      </c>
      <c r="K12" s="69">
        <v>46206.0164</v>
      </c>
      <c r="L12" s="70">
        <v>16.694933120597099</v>
      </c>
      <c r="M12" s="70">
        <v>-0.27608410103061798</v>
      </c>
      <c r="N12" s="69">
        <v>1012011.8569</v>
      </c>
      <c r="O12" s="69">
        <v>88406872.073100001</v>
      </c>
      <c r="P12" s="69">
        <v>2474</v>
      </c>
      <c r="Q12" s="69">
        <v>1745</v>
      </c>
      <c r="R12" s="70">
        <v>41.7765042979943</v>
      </c>
      <c r="S12" s="69">
        <v>103.34474042037201</v>
      </c>
      <c r="T12" s="69">
        <v>107.428851346705</v>
      </c>
      <c r="U12" s="71">
        <v>-3.9519291545173898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378779.42300000001</v>
      </c>
      <c r="E13" s="69">
        <v>572779.74190000002</v>
      </c>
      <c r="F13" s="70">
        <v>66.1300313700917</v>
      </c>
      <c r="G13" s="69">
        <v>416618.44660000002</v>
      </c>
      <c r="H13" s="70">
        <v>-9.0824167553794499</v>
      </c>
      <c r="I13" s="69">
        <v>102609.18429999999</v>
      </c>
      <c r="J13" s="70">
        <v>27.0894293801171</v>
      </c>
      <c r="K13" s="69">
        <v>65784.854699999996</v>
      </c>
      <c r="L13" s="70">
        <v>15.790192497923799</v>
      </c>
      <c r="M13" s="70">
        <v>0.55976911050318101</v>
      </c>
      <c r="N13" s="69">
        <v>1480570.5830999999</v>
      </c>
      <c r="O13" s="69">
        <v>127268492.42910001</v>
      </c>
      <c r="P13" s="69">
        <v>11084</v>
      </c>
      <c r="Q13" s="69">
        <v>7517</v>
      </c>
      <c r="R13" s="70">
        <v>47.452441133430902</v>
      </c>
      <c r="S13" s="69">
        <v>34.173531486827898</v>
      </c>
      <c r="T13" s="69">
        <v>34.837620247439098</v>
      </c>
      <c r="U13" s="71">
        <v>-1.9432839736427301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298165.47960000002</v>
      </c>
      <c r="E14" s="69">
        <v>280512.07030000002</v>
      </c>
      <c r="F14" s="70">
        <v>106.293279744119</v>
      </c>
      <c r="G14" s="69">
        <v>202913.33050000001</v>
      </c>
      <c r="H14" s="70">
        <v>46.942282631352299</v>
      </c>
      <c r="I14" s="69">
        <v>54213.304799999998</v>
      </c>
      <c r="J14" s="70">
        <v>18.182287524608501</v>
      </c>
      <c r="K14" s="69">
        <v>37800.000099999997</v>
      </c>
      <c r="L14" s="70">
        <v>18.628643079711299</v>
      </c>
      <c r="M14" s="70">
        <v>0.43421440890419499</v>
      </c>
      <c r="N14" s="69">
        <v>909750.10730000003</v>
      </c>
      <c r="O14" s="69">
        <v>62682699.648599997</v>
      </c>
      <c r="P14" s="69">
        <v>4654</v>
      </c>
      <c r="Q14" s="69">
        <v>2789</v>
      </c>
      <c r="R14" s="70">
        <v>66.869845822875604</v>
      </c>
      <c r="S14" s="69">
        <v>64.066497550494205</v>
      </c>
      <c r="T14" s="69">
        <v>57.034371710290401</v>
      </c>
      <c r="U14" s="71">
        <v>10.9762919920218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149989.1698</v>
      </c>
      <c r="E15" s="69">
        <v>222961.67120000001</v>
      </c>
      <c r="F15" s="70">
        <v>67.271279853951896</v>
      </c>
      <c r="G15" s="69">
        <v>139472.0203</v>
      </c>
      <c r="H15" s="70">
        <v>7.5406877145523001</v>
      </c>
      <c r="I15" s="69">
        <v>23537.413499999999</v>
      </c>
      <c r="J15" s="70">
        <v>15.6927420368987</v>
      </c>
      <c r="K15" s="69">
        <v>9066.4393999999993</v>
      </c>
      <c r="L15" s="70">
        <v>6.5005435358994399</v>
      </c>
      <c r="M15" s="70">
        <v>1.59610332806063</v>
      </c>
      <c r="N15" s="69">
        <v>519974.77830000001</v>
      </c>
      <c r="O15" s="69">
        <v>50175007.598499998</v>
      </c>
      <c r="P15" s="69">
        <v>4613</v>
      </c>
      <c r="Q15" s="69">
        <v>3027</v>
      </c>
      <c r="R15" s="70">
        <v>52.395110670630999</v>
      </c>
      <c r="S15" s="69">
        <v>32.514452590505101</v>
      </c>
      <c r="T15" s="69">
        <v>30.5003794516022</v>
      </c>
      <c r="U15" s="71">
        <v>6.1943935033093602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791608.91189999995</v>
      </c>
      <c r="E16" s="69">
        <v>972243.81680000003</v>
      </c>
      <c r="F16" s="70">
        <v>81.420822454337298</v>
      </c>
      <c r="G16" s="69">
        <v>675929.44960000005</v>
      </c>
      <c r="H16" s="70">
        <v>17.114132601924201</v>
      </c>
      <c r="I16" s="69">
        <v>46628.002399999998</v>
      </c>
      <c r="J16" s="70">
        <v>5.8902826508211801</v>
      </c>
      <c r="K16" s="69">
        <v>42256.756300000001</v>
      </c>
      <c r="L16" s="70">
        <v>6.2516519031692699</v>
      </c>
      <c r="M16" s="70">
        <v>0.10344490402828201</v>
      </c>
      <c r="N16" s="69">
        <v>2713628.9537999998</v>
      </c>
      <c r="O16" s="69">
        <v>361673452.48009998</v>
      </c>
      <c r="P16" s="69">
        <v>38034</v>
      </c>
      <c r="Q16" s="69">
        <v>25208</v>
      </c>
      <c r="R16" s="70">
        <v>50.880672802284998</v>
      </c>
      <c r="S16" s="69">
        <v>20.813191142135999</v>
      </c>
      <c r="T16" s="69">
        <v>19.601543156934301</v>
      </c>
      <c r="U16" s="71">
        <v>5.8215387391927296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469955.64990000002</v>
      </c>
      <c r="E17" s="69">
        <v>623087.01390000002</v>
      </c>
      <c r="F17" s="70">
        <v>75.423759349191599</v>
      </c>
      <c r="G17" s="69">
        <v>477638.98810000002</v>
      </c>
      <c r="H17" s="70">
        <v>-1.60860783801666</v>
      </c>
      <c r="I17" s="69">
        <v>58444.141300000003</v>
      </c>
      <c r="J17" s="70">
        <v>12.4360971747943</v>
      </c>
      <c r="K17" s="69">
        <v>65696.661399999997</v>
      </c>
      <c r="L17" s="70">
        <v>13.754459547227199</v>
      </c>
      <c r="M17" s="70">
        <v>-0.11039404355485299</v>
      </c>
      <c r="N17" s="69">
        <v>2295462.9372</v>
      </c>
      <c r="O17" s="69">
        <v>341895532.24019998</v>
      </c>
      <c r="P17" s="69">
        <v>10838</v>
      </c>
      <c r="Q17" s="69">
        <v>8317</v>
      </c>
      <c r="R17" s="70">
        <v>30.311410364314099</v>
      </c>
      <c r="S17" s="69">
        <v>43.3618425816571</v>
      </c>
      <c r="T17" s="69">
        <v>76.004655320428</v>
      </c>
      <c r="U17" s="71">
        <v>-75.280040688537198</v>
      </c>
    </row>
    <row r="18" spans="1:21" ht="12" thickBot="1" x14ac:dyDescent="0.2">
      <c r="A18" s="54"/>
      <c r="B18" s="43" t="s">
        <v>16</v>
      </c>
      <c r="C18" s="44"/>
      <c r="D18" s="69">
        <v>2050679.1328</v>
      </c>
      <c r="E18" s="69">
        <v>2552813.1258999999</v>
      </c>
      <c r="F18" s="70">
        <v>80.3301703518556</v>
      </c>
      <c r="G18" s="69">
        <v>1675000.9713999999</v>
      </c>
      <c r="H18" s="70">
        <v>22.428533942043099</v>
      </c>
      <c r="I18" s="69">
        <v>288819.84379999997</v>
      </c>
      <c r="J18" s="70">
        <v>14.0841070248589</v>
      </c>
      <c r="K18" s="69">
        <v>227896.88570000001</v>
      </c>
      <c r="L18" s="70">
        <v>13.6057763303575</v>
      </c>
      <c r="M18" s="70">
        <v>0.26732685667410999</v>
      </c>
      <c r="N18" s="69">
        <v>6766729.2534999996</v>
      </c>
      <c r="O18" s="69">
        <v>748230835.84119999</v>
      </c>
      <c r="P18" s="69">
        <v>91839</v>
      </c>
      <c r="Q18" s="69">
        <v>60268</v>
      </c>
      <c r="R18" s="70">
        <v>52.384349903763201</v>
      </c>
      <c r="S18" s="69">
        <v>22.3290664401834</v>
      </c>
      <c r="T18" s="69">
        <v>22.294586098758899</v>
      </c>
      <c r="U18" s="71">
        <v>0.154419090994491</v>
      </c>
    </row>
    <row r="19" spans="1:21" ht="12" thickBot="1" x14ac:dyDescent="0.2">
      <c r="A19" s="54"/>
      <c r="B19" s="43" t="s">
        <v>17</v>
      </c>
      <c r="C19" s="44"/>
      <c r="D19" s="69">
        <v>640205.70429999998</v>
      </c>
      <c r="E19" s="69">
        <v>931734.28740000003</v>
      </c>
      <c r="F19" s="70">
        <v>68.711188689480394</v>
      </c>
      <c r="G19" s="69">
        <v>567697.57880000002</v>
      </c>
      <c r="H19" s="70">
        <v>12.772315438312701</v>
      </c>
      <c r="I19" s="69">
        <v>58294.526299999998</v>
      </c>
      <c r="J19" s="70">
        <v>9.1055930786713599</v>
      </c>
      <c r="K19" s="69">
        <v>63974.9061</v>
      </c>
      <c r="L19" s="70">
        <v>11.2691877663509</v>
      </c>
      <c r="M19" s="70">
        <v>-8.8790748533822003E-2</v>
      </c>
      <c r="N19" s="69">
        <v>2752433.2540000002</v>
      </c>
      <c r="O19" s="69">
        <v>238467924.56819999</v>
      </c>
      <c r="P19" s="69">
        <v>17000</v>
      </c>
      <c r="Q19" s="69">
        <v>11257</v>
      </c>
      <c r="R19" s="70">
        <v>51.017144887625498</v>
      </c>
      <c r="S19" s="69">
        <v>37.659159076470601</v>
      </c>
      <c r="T19" s="69">
        <v>41.682950324242697</v>
      </c>
      <c r="U19" s="71">
        <v>-10.6847612810509</v>
      </c>
    </row>
    <row r="20" spans="1:21" ht="12" thickBot="1" x14ac:dyDescent="0.2">
      <c r="A20" s="54"/>
      <c r="B20" s="43" t="s">
        <v>18</v>
      </c>
      <c r="C20" s="44"/>
      <c r="D20" s="69">
        <v>1136389.6277999999</v>
      </c>
      <c r="E20" s="69">
        <v>1674521.2831999999</v>
      </c>
      <c r="F20" s="70">
        <v>67.863552359774502</v>
      </c>
      <c r="G20" s="69">
        <v>954660.18240000005</v>
      </c>
      <c r="H20" s="70">
        <v>19.0360348897275</v>
      </c>
      <c r="I20" s="69">
        <v>85931.688699999999</v>
      </c>
      <c r="J20" s="70">
        <v>7.5618156482438099</v>
      </c>
      <c r="K20" s="69">
        <v>65313.840300000003</v>
      </c>
      <c r="L20" s="70">
        <v>6.8415800202122297</v>
      </c>
      <c r="M20" s="70">
        <v>0.315673497459313</v>
      </c>
      <c r="N20" s="69">
        <v>4804673.0573000005</v>
      </c>
      <c r="O20" s="69">
        <v>416440200.04159999</v>
      </c>
      <c r="P20" s="69">
        <v>44221</v>
      </c>
      <c r="Q20" s="69">
        <v>34599</v>
      </c>
      <c r="R20" s="70">
        <v>27.810052313650701</v>
      </c>
      <c r="S20" s="69">
        <v>25.697963135161999</v>
      </c>
      <c r="T20" s="69">
        <v>24.869899101130098</v>
      </c>
      <c r="U20" s="71">
        <v>3.22229442729224</v>
      </c>
    </row>
    <row r="21" spans="1:21" ht="12" thickBot="1" x14ac:dyDescent="0.2">
      <c r="A21" s="54"/>
      <c r="B21" s="43" t="s">
        <v>19</v>
      </c>
      <c r="C21" s="44"/>
      <c r="D21" s="69">
        <v>390331.20159999997</v>
      </c>
      <c r="E21" s="69">
        <v>499882.12469999999</v>
      </c>
      <c r="F21" s="70">
        <v>78.084648822810806</v>
      </c>
      <c r="G21" s="69">
        <v>390484.7365</v>
      </c>
      <c r="H21" s="70">
        <v>-3.9319052871610999E-2</v>
      </c>
      <c r="I21" s="69">
        <v>54970.342600000004</v>
      </c>
      <c r="J21" s="70">
        <v>14.0829998664396</v>
      </c>
      <c r="K21" s="69">
        <v>36723.413</v>
      </c>
      <c r="L21" s="70">
        <v>9.4045706700753495</v>
      </c>
      <c r="M21" s="70">
        <v>0.49687455792848001</v>
      </c>
      <c r="N21" s="69">
        <v>1502123.7390000001</v>
      </c>
      <c r="O21" s="69">
        <v>146589946.38060001</v>
      </c>
      <c r="P21" s="69">
        <v>32678</v>
      </c>
      <c r="Q21" s="69">
        <v>24769</v>
      </c>
      <c r="R21" s="70">
        <v>31.931042835802799</v>
      </c>
      <c r="S21" s="69">
        <v>11.9447702307363</v>
      </c>
      <c r="T21" s="69">
        <v>11.335447058823499</v>
      </c>
      <c r="U21" s="71">
        <v>5.1011711413655902</v>
      </c>
    </row>
    <row r="22" spans="1:21" ht="12" thickBot="1" x14ac:dyDescent="0.2">
      <c r="A22" s="54"/>
      <c r="B22" s="43" t="s">
        <v>20</v>
      </c>
      <c r="C22" s="44"/>
      <c r="D22" s="69">
        <v>1317577.9687999999</v>
      </c>
      <c r="E22" s="69">
        <v>1440899.064</v>
      </c>
      <c r="F22" s="70">
        <v>91.441378630807407</v>
      </c>
      <c r="G22" s="69">
        <v>977155.56810000003</v>
      </c>
      <c r="H22" s="70">
        <v>34.8380965951945</v>
      </c>
      <c r="I22" s="69">
        <v>144448.73569999999</v>
      </c>
      <c r="J22" s="70">
        <v>10.963202111792899</v>
      </c>
      <c r="K22" s="69">
        <v>83156.040800000002</v>
      </c>
      <c r="L22" s="70">
        <v>8.5100104338237799</v>
      </c>
      <c r="M22" s="70">
        <v>0.73708048519789504</v>
      </c>
      <c r="N22" s="69">
        <v>4732057.2969000004</v>
      </c>
      <c r="O22" s="69">
        <v>475236238.5783</v>
      </c>
      <c r="P22" s="69">
        <v>74436</v>
      </c>
      <c r="Q22" s="69">
        <v>52947</v>
      </c>
      <c r="R22" s="70">
        <v>40.585868887755701</v>
      </c>
      <c r="S22" s="69">
        <v>17.700816389918899</v>
      </c>
      <c r="T22" s="69">
        <v>16.684874587795299</v>
      </c>
      <c r="U22" s="71">
        <v>5.7395194647752099</v>
      </c>
    </row>
    <row r="23" spans="1:21" ht="12" thickBot="1" x14ac:dyDescent="0.2">
      <c r="A23" s="54"/>
      <c r="B23" s="43" t="s">
        <v>21</v>
      </c>
      <c r="C23" s="44"/>
      <c r="D23" s="69">
        <v>2926596.6088999999</v>
      </c>
      <c r="E23" s="69">
        <v>3695512.9212000002</v>
      </c>
      <c r="F23" s="70">
        <v>79.193245195031807</v>
      </c>
      <c r="G23" s="69">
        <v>2526626.8061000002</v>
      </c>
      <c r="H23" s="70">
        <v>15.830189161072701</v>
      </c>
      <c r="I23" s="69">
        <v>76676.998900000006</v>
      </c>
      <c r="J23" s="70">
        <v>2.6200057318053198</v>
      </c>
      <c r="K23" s="69">
        <v>257499.63519999999</v>
      </c>
      <c r="L23" s="70">
        <v>10.191439217628901</v>
      </c>
      <c r="M23" s="70">
        <v>-0.70222482513248996</v>
      </c>
      <c r="N23" s="69">
        <v>11535062.351600001</v>
      </c>
      <c r="O23" s="69">
        <v>1069183139.3269</v>
      </c>
      <c r="P23" s="69">
        <v>80524</v>
      </c>
      <c r="Q23" s="69">
        <v>62158</v>
      </c>
      <c r="R23" s="70">
        <v>29.547282731104598</v>
      </c>
      <c r="S23" s="69">
        <v>36.344401779593703</v>
      </c>
      <c r="T23" s="69">
        <v>32.595961055696797</v>
      </c>
      <c r="U23" s="71">
        <v>10.313667416040801</v>
      </c>
    </row>
    <row r="24" spans="1:21" ht="12" thickBot="1" x14ac:dyDescent="0.2">
      <c r="A24" s="54"/>
      <c r="B24" s="43" t="s">
        <v>22</v>
      </c>
      <c r="C24" s="44"/>
      <c r="D24" s="69">
        <v>346178.47739999997</v>
      </c>
      <c r="E24" s="69">
        <v>380059.67300000001</v>
      </c>
      <c r="F24" s="70">
        <v>91.085295808271695</v>
      </c>
      <c r="G24" s="69">
        <v>279085.28269999998</v>
      </c>
      <c r="H24" s="70">
        <v>24.0403915430113</v>
      </c>
      <c r="I24" s="69">
        <v>51318.578399999999</v>
      </c>
      <c r="J24" s="70">
        <v>14.8243122407355</v>
      </c>
      <c r="K24" s="69">
        <v>10147.832899999999</v>
      </c>
      <c r="L24" s="70">
        <v>3.6361046350510402</v>
      </c>
      <c r="M24" s="70">
        <v>4.0570973039967999</v>
      </c>
      <c r="N24" s="69">
        <v>1343301.8529000001</v>
      </c>
      <c r="O24" s="69">
        <v>98961416.279799998</v>
      </c>
      <c r="P24" s="69">
        <v>33715</v>
      </c>
      <c r="Q24" s="69">
        <v>28003</v>
      </c>
      <c r="R24" s="70">
        <v>20.397814519872899</v>
      </c>
      <c r="S24" s="69">
        <v>10.2677881477087</v>
      </c>
      <c r="T24" s="69">
        <v>9.9801476556083308</v>
      </c>
      <c r="U24" s="71">
        <v>2.80138709488853</v>
      </c>
    </row>
    <row r="25" spans="1:21" ht="12" thickBot="1" x14ac:dyDescent="0.2">
      <c r="A25" s="54"/>
      <c r="B25" s="43" t="s">
        <v>23</v>
      </c>
      <c r="C25" s="44"/>
      <c r="D25" s="69">
        <v>496849.80719999998</v>
      </c>
      <c r="E25" s="69">
        <v>474518.97480000003</v>
      </c>
      <c r="F25" s="70">
        <v>104.70599356104</v>
      </c>
      <c r="G25" s="69">
        <v>417530.64769999997</v>
      </c>
      <c r="H25" s="70">
        <v>18.997206537277101</v>
      </c>
      <c r="I25" s="69">
        <v>35880.253599999996</v>
      </c>
      <c r="J25" s="70">
        <v>7.2215492649988899</v>
      </c>
      <c r="K25" s="69">
        <v>20554.2664</v>
      </c>
      <c r="L25" s="70">
        <v>4.9228162083968598</v>
      </c>
      <c r="M25" s="70">
        <v>0.74563532950998401</v>
      </c>
      <c r="N25" s="69">
        <v>1769955.3262</v>
      </c>
      <c r="O25" s="69">
        <v>112539160.0002</v>
      </c>
      <c r="P25" s="69">
        <v>29663</v>
      </c>
      <c r="Q25" s="69">
        <v>22367</v>
      </c>
      <c r="R25" s="70">
        <v>32.619484061340401</v>
      </c>
      <c r="S25" s="69">
        <v>16.749816512153199</v>
      </c>
      <c r="T25" s="69">
        <v>16.374914320203899</v>
      </c>
      <c r="U25" s="71">
        <v>2.2382465603566399</v>
      </c>
    </row>
    <row r="26" spans="1:21" ht="12" thickBot="1" x14ac:dyDescent="0.2">
      <c r="A26" s="54"/>
      <c r="B26" s="43" t="s">
        <v>24</v>
      </c>
      <c r="C26" s="44"/>
      <c r="D26" s="69">
        <v>787582.91720000003</v>
      </c>
      <c r="E26" s="69">
        <v>741957.91280000005</v>
      </c>
      <c r="F26" s="70">
        <v>106.149271220496</v>
      </c>
      <c r="G26" s="69">
        <v>594770.64110000001</v>
      </c>
      <c r="H26" s="70">
        <v>32.417920922156299</v>
      </c>
      <c r="I26" s="69">
        <v>144742.80480000001</v>
      </c>
      <c r="J26" s="70">
        <v>18.378103643307401</v>
      </c>
      <c r="K26" s="69">
        <v>132186.09210000001</v>
      </c>
      <c r="L26" s="70">
        <v>22.224717053203602</v>
      </c>
      <c r="M26" s="70">
        <v>9.4992691746275004E-2</v>
      </c>
      <c r="N26" s="69">
        <v>3113601.0849000001</v>
      </c>
      <c r="O26" s="69">
        <v>221258477.8407</v>
      </c>
      <c r="P26" s="69">
        <v>58196</v>
      </c>
      <c r="Q26" s="69">
        <v>48646</v>
      </c>
      <c r="R26" s="70">
        <v>19.631624388438901</v>
      </c>
      <c r="S26" s="69">
        <v>13.5332826517286</v>
      </c>
      <c r="T26" s="69">
        <v>13.275110845701599</v>
      </c>
      <c r="U26" s="71">
        <v>1.90768058771067</v>
      </c>
    </row>
    <row r="27" spans="1:21" ht="12" thickBot="1" x14ac:dyDescent="0.2">
      <c r="A27" s="54"/>
      <c r="B27" s="43" t="s">
        <v>25</v>
      </c>
      <c r="C27" s="44"/>
      <c r="D27" s="69">
        <v>319563.2721</v>
      </c>
      <c r="E27" s="69">
        <v>357898.23989999999</v>
      </c>
      <c r="F27" s="70">
        <v>89.288863837186994</v>
      </c>
      <c r="G27" s="69">
        <v>263494.91960000002</v>
      </c>
      <c r="H27" s="70">
        <v>21.278722407671101</v>
      </c>
      <c r="I27" s="69">
        <v>86141.081699999995</v>
      </c>
      <c r="J27" s="70">
        <v>26.955876729489798</v>
      </c>
      <c r="K27" s="69">
        <v>74309.2745</v>
      </c>
      <c r="L27" s="70">
        <v>28.201406923824401</v>
      </c>
      <c r="M27" s="70">
        <v>0.15922382878331001</v>
      </c>
      <c r="N27" s="69">
        <v>1172743.4061</v>
      </c>
      <c r="O27" s="69">
        <v>90165008.272400007</v>
      </c>
      <c r="P27" s="69">
        <v>39108</v>
      </c>
      <c r="Q27" s="69">
        <v>28570</v>
      </c>
      <c r="R27" s="70">
        <v>36.884844242212097</v>
      </c>
      <c r="S27" s="69">
        <v>8.1713018333844705</v>
      </c>
      <c r="T27" s="69">
        <v>7.8261249072453598</v>
      </c>
      <c r="U27" s="71">
        <v>4.2242586698837297</v>
      </c>
    </row>
    <row r="28" spans="1:21" ht="12" thickBot="1" x14ac:dyDescent="0.2">
      <c r="A28" s="54"/>
      <c r="B28" s="43" t="s">
        <v>26</v>
      </c>
      <c r="C28" s="44"/>
      <c r="D28" s="69">
        <v>1560750.9151999999</v>
      </c>
      <c r="E28" s="69">
        <v>1512108.2890999999</v>
      </c>
      <c r="F28" s="70">
        <v>103.21687450896501</v>
      </c>
      <c r="G28" s="69">
        <v>1264525.7083999999</v>
      </c>
      <c r="H28" s="70">
        <v>23.4257955241427</v>
      </c>
      <c r="I28" s="69">
        <v>71543.780199999994</v>
      </c>
      <c r="J28" s="70">
        <v>4.5839332531054202</v>
      </c>
      <c r="K28" s="69">
        <v>42707.033000000003</v>
      </c>
      <c r="L28" s="70">
        <v>3.3773163104795301</v>
      </c>
      <c r="M28" s="70">
        <v>0.67522244404100795</v>
      </c>
      <c r="N28" s="69">
        <v>5955727.5630000001</v>
      </c>
      <c r="O28" s="69">
        <v>341113027.77939999</v>
      </c>
      <c r="P28" s="69">
        <v>58364</v>
      </c>
      <c r="Q28" s="69">
        <v>48838</v>
      </c>
      <c r="R28" s="70">
        <v>19.5053032474712</v>
      </c>
      <c r="S28" s="69">
        <v>26.7416714961278</v>
      </c>
      <c r="T28" s="69">
        <v>24.8662693353536</v>
      </c>
      <c r="U28" s="71">
        <v>7.0130326784011796</v>
      </c>
    </row>
    <row r="29" spans="1:21" ht="12" thickBot="1" x14ac:dyDescent="0.2">
      <c r="A29" s="54"/>
      <c r="B29" s="43" t="s">
        <v>27</v>
      </c>
      <c r="C29" s="44"/>
      <c r="D29" s="69">
        <v>856296.5061</v>
      </c>
      <c r="E29" s="69">
        <v>838956.45200000005</v>
      </c>
      <c r="F29" s="70">
        <v>102.066859854127</v>
      </c>
      <c r="G29" s="69">
        <v>726795.7058</v>
      </c>
      <c r="H29" s="70">
        <v>17.818046978890099</v>
      </c>
      <c r="I29" s="69">
        <v>137068.04980000001</v>
      </c>
      <c r="J29" s="70">
        <v>16.007078018369601</v>
      </c>
      <c r="K29" s="69">
        <v>89551.204899999997</v>
      </c>
      <c r="L29" s="70">
        <v>12.321372317607301</v>
      </c>
      <c r="M29" s="70">
        <v>0.53061089410311202</v>
      </c>
      <c r="N29" s="69">
        <v>3538107.477</v>
      </c>
      <c r="O29" s="69">
        <v>238898782.38479999</v>
      </c>
      <c r="P29" s="69">
        <v>119615</v>
      </c>
      <c r="Q29" s="69">
        <v>107737</v>
      </c>
      <c r="R29" s="70">
        <v>11.024996055208501</v>
      </c>
      <c r="S29" s="69">
        <v>7.15877194415416</v>
      </c>
      <c r="T29" s="69">
        <v>6.56425023158247</v>
      </c>
      <c r="U29" s="71">
        <v>8.3048002815228905</v>
      </c>
    </row>
    <row r="30" spans="1:21" ht="12" thickBot="1" x14ac:dyDescent="0.2">
      <c r="A30" s="54"/>
      <c r="B30" s="43" t="s">
        <v>28</v>
      </c>
      <c r="C30" s="44"/>
      <c r="D30" s="69">
        <v>1024196.9232</v>
      </c>
      <c r="E30" s="69">
        <v>1061254.8407999999</v>
      </c>
      <c r="F30" s="70">
        <v>96.508103786639495</v>
      </c>
      <c r="G30" s="69">
        <v>888278.35450000002</v>
      </c>
      <c r="H30" s="70">
        <v>15.3013487282944</v>
      </c>
      <c r="I30" s="69">
        <v>147147.36869999999</v>
      </c>
      <c r="J30" s="70">
        <v>14.367097319551901</v>
      </c>
      <c r="K30" s="69">
        <v>93620.503700000001</v>
      </c>
      <c r="L30" s="70">
        <v>10.5395457657749</v>
      </c>
      <c r="M30" s="70">
        <v>0.57174297172682298</v>
      </c>
      <c r="N30" s="69">
        <v>3846987.2220000001</v>
      </c>
      <c r="O30" s="69">
        <v>412958321.62330002</v>
      </c>
      <c r="P30" s="69">
        <v>85817</v>
      </c>
      <c r="Q30" s="69">
        <v>69038</v>
      </c>
      <c r="R30" s="70">
        <v>24.304006489179901</v>
      </c>
      <c r="S30" s="69">
        <v>11.934662400223701</v>
      </c>
      <c r="T30" s="69">
        <v>11.283009422347099</v>
      </c>
      <c r="U30" s="71">
        <v>5.4601710213805701</v>
      </c>
    </row>
    <row r="31" spans="1:21" ht="12" thickBot="1" x14ac:dyDescent="0.2">
      <c r="A31" s="54"/>
      <c r="B31" s="43" t="s">
        <v>29</v>
      </c>
      <c r="C31" s="44"/>
      <c r="D31" s="69">
        <v>732584.07259999996</v>
      </c>
      <c r="E31" s="69">
        <v>1682848.5238000001</v>
      </c>
      <c r="F31" s="70">
        <v>43.532383470008902</v>
      </c>
      <c r="G31" s="69">
        <v>741085.04909999995</v>
      </c>
      <c r="H31" s="70">
        <v>-1.14709863737283</v>
      </c>
      <c r="I31" s="69">
        <v>39826.313800000004</v>
      </c>
      <c r="J31" s="70">
        <v>5.4364154626858303</v>
      </c>
      <c r="K31" s="69">
        <v>22124.735100000002</v>
      </c>
      <c r="L31" s="70">
        <v>2.98545155200055</v>
      </c>
      <c r="M31" s="70">
        <v>0.80008093294640203</v>
      </c>
      <c r="N31" s="69">
        <v>3232725.9112999998</v>
      </c>
      <c r="O31" s="69">
        <v>418830455.04979998</v>
      </c>
      <c r="P31" s="69">
        <v>29208</v>
      </c>
      <c r="Q31" s="69">
        <v>23995</v>
      </c>
      <c r="R31" s="70">
        <v>21.725359449885399</v>
      </c>
      <c r="S31" s="69">
        <v>25.081623959189301</v>
      </c>
      <c r="T31" s="69">
        <v>25.774228464263398</v>
      </c>
      <c r="U31" s="71">
        <v>-2.7614021572170602</v>
      </c>
    </row>
    <row r="32" spans="1:21" ht="12" thickBot="1" x14ac:dyDescent="0.2">
      <c r="A32" s="54"/>
      <c r="B32" s="43" t="s">
        <v>30</v>
      </c>
      <c r="C32" s="44"/>
      <c r="D32" s="69">
        <v>126262.0545</v>
      </c>
      <c r="E32" s="69">
        <v>166619.0373</v>
      </c>
      <c r="F32" s="70">
        <v>75.778888502796605</v>
      </c>
      <c r="G32" s="69">
        <v>124867.4402</v>
      </c>
      <c r="H32" s="70">
        <v>1.1168758627279101</v>
      </c>
      <c r="I32" s="69">
        <v>33127.689100000003</v>
      </c>
      <c r="J32" s="70">
        <v>26.237248578907</v>
      </c>
      <c r="K32" s="69">
        <v>33370.442999999999</v>
      </c>
      <c r="L32" s="70">
        <v>26.724695362178199</v>
      </c>
      <c r="M32" s="70">
        <v>-7.274518351464E-3</v>
      </c>
      <c r="N32" s="69">
        <v>504047.3898</v>
      </c>
      <c r="O32" s="69">
        <v>42044928.496799998</v>
      </c>
      <c r="P32" s="69">
        <v>25340</v>
      </c>
      <c r="Q32" s="69">
        <v>20364</v>
      </c>
      <c r="R32" s="70">
        <v>24.435277941465301</v>
      </c>
      <c r="S32" s="69">
        <v>4.9827172257300703</v>
      </c>
      <c r="T32" s="69">
        <v>4.69859547240228</v>
      </c>
      <c r="U32" s="71">
        <v>5.7021448429910304</v>
      </c>
    </row>
    <row r="33" spans="1:21" ht="12" thickBot="1" x14ac:dyDescent="0.2">
      <c r="A33" s="54"/>
      <c r="B33" s="43" t="s">
        <v>31</v>
      </c>
      <c r="C33" s="44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69">
        <v>4.4200000000000003E-2</v>
      </c>
      <c r="O33" s="69">
        <v>317.39870000000002</v>
      </c>
      <c r="P33" s="72"/>
      <c r="Q33" s="72"/>
      <c r="R33" s="72"/>
      <c r="S33" s="72"/>
      <c r="T33" s="72"/>
      <c r="U33" s="73"/>
    </row>
    <row r="34" spans="1:21" ht="12" thickBot="1" x14ac:dyDescent="0.2">
      <c r="A34" s="54"/>
      <c r="B34" s="43" t="s">
        <v>70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</v>
      </c>
      <c r="P34" s="72"/>
      <c r="Q34" s="72"/>
      <c r="R34" s="72"/>
      <c r="S34" s="72"/>
      <c r="T34" s="72"/>
      <c r="U34" s="73"/>
    </row>
    <row r="35" spans="1:21" ht="12" thickBot="1" x14ac:dyDescent="0.2">
      <c r="A35" s="54"/>
      <c r="B35" s="43" t="s">
        <v>32</v>
      </c>
      <c r="C35" s="44"/>
      <c r="D35" s="69">
        <v>283758.40789999999</v>
      </c>
      <c r="E35" s="69">
        <v>308323.61170000001</v>
      </c>
      <c r="F35" s="70">
        <v>92.032655668323599</v>
      </c>
      <c r="G35" s="69">
        <v>294621.67389999999</v>
      </c>
      <c r="H35" s="70">
        <v>-3.68719173175535</v>
      </c>
      <c r="I35" s="69">
        <v>18376.279299999998</v>
      </c>
      <c r="J35" s="70">
        <v>6.4760298861262404</v>
      </c>
      <c r="K35" s="69">
        <v>16846.903900000001</v>
      </c>
      <c r="L35" s="70">
        <v>5.7181481854312404</v>
      </c>
      <c r="M35" s="70">
        <v>9.0780799194800005E-2</v>
      </c>
      <c r="N35" s="69">
        <v>1137355.3973000001</v>
      </c>
      <c r="O35" s="69">
        <v>67836722.940799996</v>
      </c>
      <c r="P35" s="69">
        <v>17719</v>
      </c>
      <c r="Q35" s="69">
        <v>16208</v>
      </c>
      <c r="R35" s="70">
        <v>9.3225567620927894</v>
      </c>
      <c r="S35" s="69">
        <v>16.0143579152322</v>
      </c>
      <c r="T35" s="69">
        <v>15.3099026715202</v>
      </c>
      <c r="U35" s="71">
        <v>4.3988978355601001</v>
      </c>
    </row>
    <row r="36" spans="1:21" ht="12" customHeight="1" thickBot="1" x14ac:dyDescent="0.2">
      <c r="A36" s="54"/>
      <c r="B36" s="43" t="s">
        <v>69</v>
      </c>
      <c r="C36" s="44"/>
      <c r="D36" s="69">
        <v>42370.98</v>
      </c>
      <c r="E36" s="72"/>
      <c r="F36" s="72"/>
      <c r="G36" s="69">
        <v>3444534.19</v>
      </c>
      <c r="H36" s="70">
        <v>-98.769906824469601</v>
      </c>
      <c r="I36" s="69">
        <v>1680.3</v>
      </c>
      <c r="J36" s="70">
        <v>3.9656859482598699</v>
      </c>
      <c r="K36" s="69">
        <v>17064.099999999999</v>
      </c>
      <c r="L36" s="70">
        <v>0.49539644720437498</v>
      </c>
      <c r="M36" s="70">
        <v>-0.90153011292714003</v>
      </c>
      <c r="N36" s="69">
        <v>284776.34999999998</v>
      </c>
      <c r="O36" s="69">
        <v>32916288.079999998</v>
      </c>
      <c r="P36" s="69">
        <v>39</v>
      </c>
      <c r="Q36" s="69">
        <v>41</v>
      </c>
      <c r="R36" s="70">
        <v>-4.8780487804878101</v>
      </c>
      <c r="S36" s="69">
        <v>1086.4353846153799</v>
      </c>
      <c r="T36" s="69">
        <v>857.39097560975597</v>
      </c>
      <c r="U36" s="71">
        <v>21.082193405060501</v>
      </c>
    </row>
    <row r="37" spans="1:21" ht="12" thickBot="1" x14ac:dyDescent="0.2">
      <c r="A37" s="54"/>
      <c r="B37" s="43" t="s">
        <v>36</v>
      </c>
      <c r="C37" s="44"/>
      <c r="D37" s="69">
        <v>465500.17</v>
      </c>
      <c r="E37" s="69">
        <v>227217.10800000001</v>
      </c>
      <c r="F37" s="70">
        <v>204.87021162156501</v>
      </c>
      <c r="G37" s="69">
        <v>303399.2</v>
      </c>
      <c r="H37" s="70">
        <v>53.428278650701799</v>
      </c>
      <c r="I37" s="69">
        <v>-62148.74</v>
      </c>
      <c r="J37" s="70">
        <v>-13.350959678489501</v>
      </c>
      <c r="K37" s="69">
        <v>-20584.59</v>
      </c>
      <c r="L37" s="70">
        <v>-6.78465533198505</v>
      </c>
      <c r="M37" s="70">
        <v>2.0191876544541301</v>
      </c>
      <c r="N37" s="69">
        <v>1008497.04</v>
      </c>
      <c r="O37" s="69">
        <v>164417693.31</v>
      </c>
      <c r="P37" s="69">
        <v>174</v>
      </c>
      <c r="Q37" s="69">
        <v>113</v>
      </c>
      <c r="R37" s="70">
        <v>53.982300884955798</v>
      </c>
      <c r="S37" s="69">
        <v>2675.2883333333298</v>
      </c>
      <c r="T37" s="69">
        <v>535.99504424778797</v>
      </c>
      <c r="U37" s="71">
        <v>79.964961624156899</v>
      </c>
    </row>
    <row r="38" spans="1:21" ht="12" thickBot="1" x14ac:dyDescent="0.2">
      <c r="A38" s="54"/>
      <c r="B38" s="43" t="s">
        <v>37</v>
      </c>
      <c r="C38" s="44"/>
      <c r="D38" s="69">
        <v>177011.96</v>
      </c>
      <c r="E38" s="69">
        <v>120258.5773</v>
      </c>
      <c r="F38" s="70">
        <v>147.19279403948201</v>
      </c>
      <c r="G38" s="69">
        <v>230966.67</v>
      </c>
      <c r="H38" s="70">
        <v>-23.3603878862695</v>
      </c>
      <c r="I38" s="69">
        <v>-9585.44</v>
      </c>
      <c r="J38" s="70">
        <v>-5.4151369206916904</v>
      </c>
      <c r="K38" s="69">
        <v>-23736.71</v>
      </c>
      <c r="L38" s="70">
        <v>-10.2771148754926</v>
      </c>
      <c r="M38" s="70">
        <v>-0.59617655521763602</v>
      </c>
      <c r="N38" s="69">
        <v>340257.51</v>
      </c>
      <c r="O38" s="69">
        <v>142860572.05000001</v>
      </c>
      <c r="P38" s="69">
        <v>59</v>
      </c>
      <c r="Q38" s="69">
        <v>28</v>
      </c>
      <c r="R38" s="70">
        <v>110.71428571428601</v>
      </c>
      <c r="S38" s="69">
        <v>3000.20271186441</v>
      </c>
      <c r="T38" s="69">
        <v>2910.80535714286</v>
      </c>
      <c r="U38" s="71">
        <v>2.9797104831625099</v>
      </c>
    </row>
    <row r="39" spans="1:21" ht="12" thickBot="1" x14ac:dyDescent="0.2">
      <c r="A39" s="54"/>
      <c r="B39" s="43" t="s">
        <v>38</v>
      </c>
      <c r="C39" s="44"/>
      <c r="D39" s="69">
        <v>139723.98000000001</v>
      </c>
      <c r="E39" s="69">
        <v>131539.5601</v>
      </c>
      <c r="F39" s="70">
        <v>106.222021644118</v>
      </c>
      <c r="G39" s="69">
        <v>181509.51</v>
      </c>
      <c r="H39" s="70">
        <v>-23.021124347699502</v>
      </c>
      <c r="I39" s="69">
        <v>-18735.95</v>
      </c>
      <c r="J39" s="70">
        <v>-13.4092587399815</v>
      </c>
      <c r="K39" s="69">
        <v>-23371.82</v>
      </c>
      <c r="L39" s="70">
        <v>-12.8763611339152</v>
      </c>
      <c r="M39" s="70">
        <v>-0.19835297379493799</v>
      </c>
      <c r="N39" s="69">
        <v>399442.93</v>
      </c>
      <c r="O39" s="69">
        <v>108173648.75</v>
      </c>
      <c r="P39" s="69">
        <v>55</v>
      </c>
      <c r="Q39" s="69">
        <v>39</v>
      </c>
      <c r="R39" s="70">
        <v>41.025641025641001</v>
      </c>
      <c r="S39" s="69">
        <v>2540.4360000000001</v>
      </c>
      <c r="T39" s="69">
        <v>1321.0397435897401</v>
      </c>
      <c r="U39" s="71">
        <v>47.999487348244799</v>
      </c>
    </row>
    <row r="40" spans="1:21" ht="12" thickBot="1" x14ac:dyDescent="0.2">
      <c r="A40" s="54"/>
      <c r="B40" s="43" t="s">
        <v>72</v>
      </c>
      <c r="C40" s="44"/>
      <c r="D40" s="72"/>
      <c r="E40" s="72"/>
      <c r="F40" s="72"/>
      <c r="G40" s="69">
        <v>1.65</v>
      </c>
      <c r="H40" s="72"/>
      <c r="I40" s="72"/>
      <c r="J40" s="72"/>
      <c r="K40" s="69">
        <v>-12.24</v>
      </c>
      <c r="L40" s="70">
        <v>-741.81818181818198</v>
      </c>
      <c r="M40" s="72"/>
      <c r="N40" s="69">
        <v>118.79</v>
      </c>
      <c r="O40" s="69">
        <v>4739.3</v>
      </c>
      <c r="P40" s="72"/>
      <c r="Q40" s="69">
        <v>62</v>
      </c>
      <c r="R40" s="72"/>
      <c r="S40" s="72"/>
      <c r="T40" s="69">
        <v>1.58516129032258</v>
      </c>
      <c r="U40" s="73"/>
    </row>
    <row r="41" spans="1:21" ht="12" customHeight="1" thickBot="1" x14ac:dyDescent="0.2">
      <c r="A41" s="54"/>
      <c r="B41" s="43" t="s">
        <v>33</v>
      </c>
      <c r="C41" s="44"/>
      <c r="D41" s="69">
        <v>128274.35830000001</v>
      </c>
      <c r="E41" s="69">
        <v>136667.4362</v>
      </c>
      <c r="F41" s="70">
        <v>93.858758067490598</v>
      </c>
      <c r="G41" s="69">
        <v>168429.48730000001</v>
      </c>
      <c r="H41" s="70">
        <v>-23.840913870667599</v>
      </c>
      <c r="I41" s="69">
        <v>9236.1360000000004</v>
      </c>
      <c r="J41" s="70">
        <v>7.2002979569768</v>
      </c>
      <c r="K41" s="69">
        <v>8423.7332000000006</v>
      </c>
      <c r="L41" s="70">
        <v>5.00134111611702</v>
      </c>
      <c r="M41" s="70">
        <v>9.6442133281239004E-2</v>
      </c>
      <c r="N41" s="69">
        <v>430556.49300000002</v>
      </c>
      <c r="O41" s="69">
        <v>64278358.894299999</v>
      </c>
      <c r="P41" s="69">
        <v>218</v>
      </c>
      <c r="Q41" s="69">
        <v>147</v>
      </c>
      <c r="R41" s="70">
        <v>48.299319727891202</v>
      </c>
      <c r="S41" s="69">
        <v>588.41448761467905</v>
      </c>
      <c r="T41" s="69">
        <v>706.314895238095</v>
      </c>
      <c r="U41" s="71">
        <v>-20.0369654563337</v>
      </c>
    </row>
    <row r="42" spans="1:21" ht="12" thickBot="1" x14ac:dyDescent="0.2">
      <c r="A42" s="54"/>
      <c r="B42" s="43" t="s">
        <v>34</v>
      </c>
      <c r="C42" s="44"/>
      <c r="D42" s="69">
        <v>465576.59570000001</v>
      </c>
      <c r="E42" s="69">
        <v>424168.05209999997</v>
      </c>
      <c r="F42" s="70">
        <v>109.76229666402099</v>
      </c>
      <c r="G42" s="69">
        <v>509069.35570000001</v>
      </c>
      <c r="H42" s="70">
        <v>-8.5435824240873703</v>
      </c>
      <c r="I42" s="69">
        <v>28419.493600000002</v>
      </c>
      <c r="J42" s="70">
        <v>6.1041499642547397</v>
      </c>
      <c r="K42" s="69">
        <v>37305.041899999997</v>
      </c>
      <c r="L42" s="70">
        <v>7.3280863368220999</v>
      </c>
      <c r="M42" s="70">
        <v>-0.238186257069986</v>
      </c>
      <c r="N42" s="69">
        <v>1851643.7211</v>
      </c>
      <c r="O42" s="69">
        <v>165921653.62329999</v>
      </c>
      <c r="P42" s="69">
        <v>2429</v>
      </c>
      <c r="Q42" s="69">
        <v>1766</v>
      </c>
      <c r="R42" s="70">
        <v>37.5424688561721</v>
      </c>
      <c r="S42" s="69">
        <v>191.67418513791699</v>
      </c>
      <c r="T42" s="69">
        <v>183.71788522083801</v>
      </c>
      <c r="U42" s="71">
        <v>4.1509501716957597</v>
      </c>
    </row>
    <row r="43" spans="1:21" ht="12" thickBot="1" x14ac:dyDescent="0.2">
      <c r="A43" s="54"/>
      <c r="B43" s="43" t="s">
        <v>39</v>
      </c>
      <c r="C43" s="44"/>
      <c r="D43" s="69">
        <v>172900.93</v>
      </c>
      <c r="E43" s="69">
        <v>97852.535999999993</v>
      </c>
      <c r="F43" s="70">
        <v>176.695400106953</v>
      </c>
      <c r="G43" s="69">
        <v>215946.26</v>
      </c>
      <c r="H43" s="70">
        <v>-19.933352862883599</v>
      </c>
      <c r="I43" s="69">
        <v>-7326.46</v>
      </c>
      <c r="J43" s="70">
        <v>-4.2373745473780904</v>
      </c>
      <c r="K43" s="69">
        <v>-21921.48</v>
      </c>
      <c r="L43" s="70">
        <v>-10.151358953843401</v>
      </c>
      <c r="M43" s="70">
        <v>-0.66578625165819105</v>
      </c>
      <c r="N43" s="69">
        <v>618751.5</v>
      </c>
      <c r="O43" s="69">
        <v>78689144.640000001</v>
      </c>
      <c r="P43" s="69">
        <v>116</v>
      </c>
      <c r="Q43" s="69">
        <v>76</v>
      </c>
      <c r="R43" s="70">
        <v>52.631578947368403</v>
      </c>
      <c r="S43" s="69">
        <v>1490.52525862069</v>
      </c>
      <c r="T43" s="69">
        <v>1419.8047368421101</v>
      </c>
      <c r="U43" s="71">
        <v>4.7446711398925201</v>
      </c>
    </row>
    <row r="44" spans="1:21" ht="12" thickBot="1" x14ac:dyDescent="0.2">
      <c r="A44" s="54"/>
      <c r="B44" s="43" t="s">
        <v>40</v>
      </c>
      <c r="C44" s="44"/>
      <c r="D44" s="69">
        <v>181322.35</v>
      </c>
      <c r="E44" s="69">
        <v>20707.7202</v>
      </c>
      <c r="F44" s="70">
        <v>875.62681091277295</v>
      </c>
      <c r="G44" s="69">
        <v>96307.78</v>
      </c>
      <c r="H44" s="70">
        <v>88.273834159607901</v>
      </c>
      <c r="I44" s="69">
        <v>23020.73</v>
      </c>
      <c r="J44" s="70">
        <v>12.6960245110435</v>
      </c>
      <c r="K44" s="69">
        <v>12136.74</v>
      </c>
      <c r="L44" s="70">
        <v>12.602034851182299</v>
      </c>
      <c r="M44" s="70">
        <v>0.89678035452683302</v>
      </c>
      <c r="N44" s="69">
        <v>437891.65</v>
      </c>
      <c r="O44" s="69">
        <v>31726741.309999999</v>
      </c>
      <c r="P44" s="69">
        <v>145</v>
      </c>
      <c r="Q44" s="69">
        <v>58</v>
      </c>
      <c r="R44" s="70">
        <v>150</v>
      </c>
      <c r="S44" s="69">
        <v>1250.4989655172401</v>
      </c>
      <c r="T44" s="69">
        <v>1324.5955172413801</v>
      </c>
      <c r="U44" s="71">
        <v>-5.9253588981170697</v>
      </c>
    </row>
    <row r="45" spans="1:21" ht="12" thickBot="1" x14ac:dyDescent="0.2">
      <c r="A45" s="54"/>
      <c r="B45" s="43" t="s">
        <v>75</v>
      </c>
      <c r="C45" s="44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69">
        <v>-8.5470000000000006</v>
      </c>
      <c r="P45" s="72"/>
      <c r="Q45" s="72"/>
      <c r="R45" s="72"/>
      <c r="S45" s="72"/>
      <c r="T45" s="72"/>
      <c r="U45" s="73"/>
    </row>
    <row r="46" spans="1:21" ht="12" thickBot="1" x14ac:dyDescent="0.2">
      <c r="A46" s="55"/>
      <c r="B46" s="43" t="s">
        <v>35</v>
      </c>
      <c r="C46" s="44"/>
      <c r="D46" s="74">
        <v>22687.539499999999</v>
      </c>
      <c r="E46" s="75"/>
      <c r="F46" s="75"/>
      <c r="G46" s="74">
        <v>12751.2564</v>
      </c>
      <c r="H46" s="76">
        <v>77.923953438815602</v>
      </c>
      <c r="I46" s="74">
        <v>1290.0610999999999</v>
      </c>
      <c r="J46" s="76">
        <v>5.6862098245603097</v>
      </c>
      <c r="K46" s="74">
        <v>1778.5183999999999</v>
      </c>
      <c r="L46" s="76">
        <v>13.9477894899831</v>
      </c>
      <c r="M46" s="76">
        <v>-0.274642815053249</v>
      </c>
      <c r="N46" s="74">
        <v>81250.575700000001</v>
      </c>
      <c r="O46" s="74">
        <v>8808884.9186000004</v>
      </c>
      <c r="P46" s="74">
        <v>23</v>
      </c>
      <c r="Q46" s="74">
        <v>18</v>
      </c>
      <c r="R46" s="76">
        <v>27.7777777777778</v>
      </c>
      <c r="S46" s="74">
        <v>986.41476086956504</v>
      </c>
      <c r="T46" s="74">
        <v>180.615661111111</v>
      </c>
      <c r="U46" s="77">
        <v>81.689683865649897</v>
      </c>
    </row>
  </sheetData>
  <mergeCells count="44"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9:C19"/>
    <mergeCell ref="B20:C20"/>
    <mergeCell ref="B21:C21"/>
    <mergeCell ref="B22:C22"/>
    <mergeCell ref="B23:C23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46:C46"/>
    <mergeCell ref="B34:C34"/>
    <mergeCell ref="B35:C35"/>
    <mergeCell ref="B36:C36"/>
    <mergeCell ref="B25:C25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8" workbookViewId="0">
      <selection activeCell="C38" sqref="C38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x14ac:dyDescent="0.15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 x14ac:dyDescent="0.15">
      <c r="A2" s="37">
        <v>1</v>
      </c>
      <c r="B2" s="37">
        <v>12</v>
      </c>
      <c r="C2" s="37">
        <v>69141</v>
      </c>
      <c r="D2" s="37">
        <v>641215.29682649602</v>
      </c>
      <c r="E2" s="37">
        <v>487405.405262393</v>
      </c>
      <c r="F2" s="37">
        <v>153809.891564102</v>
      </c>
      <c r="G2" s="37">
        <v>487405.405262393</v>
      </c>
      <c r="H2" s="37">
        <v>0.239872461442107</v>
      </c>
    </row>
    <row r="3" spans="1:8" x14ac:dyDescent="0.15">
      <c r="A3" s="37">
        <v>2</v>
      </c>
      <c r="B3" s="37">
        <v>13</v>
      </c>
      <c r="C3" s="37">
        <v>13350.892</v>
      </c>
      <c r="D3" s="37">
        <v>133572.25450515101</v>
      </c>
      <c r="E3" s="37">
        <v>102903.694210831</v>
      </c>
      <c r="F3" s="37">
        <v>30668.560294319599</v>
      </c>
      <c r="G3" s="37">
        <v>102903.694210831</v>
      </c>
      <c r="H3" s="37">
        <v>0.229602774977022</v>
      </c>
    </row>
    <row r="4" spans="1:8" x14ac:dyDescent="0.15">
      <c r="A4" s="37">
        <v>3</v>
      </c>
      <c r="B4" s="37">
        <v>14</v>
      </c>
      <c r="C4" s="37">
        <v>132537</v>
      </c>
      <c r="D4" s="37">
        <v>150826.73873125299</v>
      </c>
      <c r="E4" s="37">
        <v>105350.1426696</v>
      </c>
      <c r="F4" s="37">
        <v>45476.596061653298</v>
      </c>
      <c r="G4" s="37">
        <v>105350.1426696</v>
      </c>
      <c r="H4" s="37">
        <v>0.301515476925378</v>
      </c>
    </row>
    <row r="5" spans="1:8" x14ac:dyDescent="0.15">
      <c r="A5" s="37">
        <v>4</v>
      </c>
      <c r="B5" s="37">
        <v>15</v>
      </c>
      <c r="C5" s="37">
        <v>5548</v>
      </c>
      <c r="D5" s="37">
        <v>99147.793288034198</v>
      </c>
      <c r="E5" s="37">
        <v>77459.213186324807</v>
      </c>
      <c r="F5" s="37">
        <v>21688.580101709402</v>
      </c>
      <c r="G5" s="37">
        <v>77459.213186324807</v>
      </c>
      <c r="H5" s="37">
        <v>0.21875000322702001</v>
      </c>
    </row>
    <row r="6" spans="1:8" x14ac:dyDescent="0.15">
      <c r="A6" s="37">
        <v>5</v>
      </c>
      <c r="B6" s="37">
        <v>16</v>
      </c>
      <c r="C6" s="37">
        <v>4391</v>
      </c>
      <c r="D6" s="37">
        <v>255674.883740171</v>
      </c>
      <c r="E6" s="37">
        <v>222225.617452137</v>
      </c>
      <c r="F6" s="37">
        <v>33449.266288034203</v>
      </c>
      <c r="G6" s="37">
        <v>222225.617452137</v>
      </c>
      <c r="H6" s="37">
        <v>0.13082734525471401</v>
      </c>
    </row>
    <row r="7" spans="1:8" x14ac:dyDescent="0.15">
      <c r="A7" s="37">
        <v>6</v>
      </c>
      <c r="B7" s="37">
        <v>17</v>
      </c>
      <c r="C7" s="37">
        <v>21316</v>
      </c>
      <c r="D7" s="37">
        <v>378779.71314273501</v>
      </c>
      <c r="E7" s="37">
        <v>276170.23684444401</v>
      </c>
      <c r="F7" s="37">
        <v>102609.476298291</v>
      </c>
      <c r="G7" s="37">
        <v>276170.23684444401</v>
      </c>
      <c r="H7" s="37">
        <v>0.27089485719005302</v>
      </c>
    </row>
    <row r="8" spans="1:8" x14ac:dyDescent="0.15">
      <c r="A8" s="37">
        <v>7</v>
      </c>
      <c r="B8" s="37">
        <v>18</v>
      </c>
      <c r="C8" s="37">
        <v>189737</v>
      </c>
      <c r="D8" s="37">
        <v>298165.47518376098</v>
      </c>
      <c r="E8" s="37">
        <v>243952.181110256</v>
      </c>
      <c r="F8" s="37">
        <v>54213.294073504301</v>
      </c>
      <c r="G8" s="37">
        <v>243952.181110256</v>
      </c>
      <c r="H8" s="37">
        <v>0.18182284196415499</v>
      </c>
    </row>
    <row r="9" spans="1:8" x14ac:dyDescent="0.15">
      <c r="A9" s="37">
        <v>8</v>
      </c>
      <c r="B9" s="37">
        <v>19</v>
      </c>
      <c r="C9" s="37">
        <v>22488</v>
      </c>
      <c r="D9" s="37">
        <v>149989.29222051299</v>
      </c>
      <c r="E9" s="37">
        <v>126451.75677094</v>
      </c>
      <c r="F9" s="37">
        <v>23537.535449572599</v>
      </c>
      <c r="G9" s="37">
        <v>126451.75677094</v>
      </c>
      <c r="H9" s="37">
        <v>0.15692810534080001</v>
      </c>
    </row>
    <row r="10" spans="1:8" x14ac:dyDescent="0.15">
      <c r="A10" s="37">
        <v>9</v>
      </c>
      <c r="B10" s="37">
        <v>21</v>
      </c>
      <c r="C10" s="37">
        <v>176398</v>
      </c>
      <c r="D10" s="37">
        <v>791608.24253675202</v>
      </c>
      <c r="E10" s="37">
        <v>744980.908988034</v>
      </c>
      <c r="F10" s="37">
        <v>46627.333548717899</v>
      </c>
      <c r="G10" s="37">
        <v>744980.908988034</v>
      </c>
      <c r="H10" s="37">
        <v>5.8902031387770899E-2</v>
      </c>
    </row>
    <row r="11" spans="1:8" x14ac:dyDescent="0.15">
      <c r="A11" s="37">
        <v>10</v>
      </c>
      <c r="B11" s="37">
        <v>22</v>
      </c>
      <c r="C11" s="37">
        <v>24273</v>
      </c>
      <c r="D11" s="37">
        <v>469955.64387777803</v>
      </c>
      <c r="E11" s="37">
        <v>411511.50663333299</v>
      </c>
      <c r="F11" s="37">
        <v>58444.137244444399</v>
      </c>
      <c r="G11" s="37">
        <v>411511.50663333299</v>
      </c>
      <c r="H11" s="37">
        <v>0.124360964711904</v>
      </c>
    </row>
    <row r="12" spans="1:8" x14ac:dyDescent="0.15">
      <c r="A12" s="37">
        <v>11</v>
      </c>
      <c r="B12" s="37">
        <v>23</v>
      </c>
      <c r="C12" s="37">
        <v>224199.3</v>
      </c>
      <c r="D12" s="37">
        <v>2050679.1625965801</v>
      </c>
      <c r="E12" s="37">
        <v>1761859.2981837599</v>
      </c>
      <c r="F12" s="37">
        <v>288819.86441282002</v>
      </c>
      <c r="G12" s="37">
        <v>1761859.2981837599</v>
      </c>
      <c r="H12" s="37">
        <v>0.140841078253858</v>
      </c>
    </row>
    <row r="13" spans="1:8" x14ac:dyDescent="0.15">
      <c r="A13" s="37">
        <v>12</v>
      </c>
      <c r="B13" s="37">
        <v>24</v>
      </c>
      <c r="C13" s="37">
        <v>30355</v>
      </c>
      <c r="D13" s="37">
        <v>640205.71650512796</v>
      </c>
      <c r="E13" s="37">
        <v>581911.17818461498</v>
      </c>
      <c r="F13" s="37">
        <v>58294.538320512802</v>
      </c>
      <c r="G13" s="37">
        <v>581911.17818461498</v>
      </c>
      <c r="H13" s="37">
        <v>9.1055947826804304E-2</v>
      </c>
    </row>
    <row r="14" spans="1:8" x14ac:dyDescent="0.15">
      <c r="A14" s="37">
        <v>13</v>
      </c>
      <c r="B14" s="37">
        <v>25</v>
      </c>
      <c r="C14" s="37">
        <v>92149</v>
      </c>
      <c r="D14" s="37">
        <v>1136389.7323</v>
      </c>
      <c r="E14" s="37">
        <v>1050457.9391000001</v>
      </c>
      <c r="F14" s="37">
        <v>85931.7932</v>
      </c>
      <c r="G14" s="37">
        <v>1050457.9391000001</v>
      </c>
      <c r="H14" s="37">
        <v>7.5618241486640397E-2</v>
      </c>
    </row>
    <row r="15" spans="1:8" x14ac:dyDescent="0.15">
      <c r="A15" s="37">
        <v>14</v>
      </c>
      <c r="B15" s="37">
        <v>26</v>
      </c>
      <c r="C15" s="37">
        <v>65108</v>
      </c>
      <c r="D15" s="37">
        <v>390331.05797961599</v>
      </c>
      <c r="E15" s="37">
        <v>335360.858909712</v>
      </c>
      <c r="F15" s="37">
        <v>54970.199069903902</v>
      </c>
      <c r="G15" s="37">
        <v>335360.858909712</v>
      </c>
      <c r="H15" s="37">
        <v>0.14082968276835101</v>
      </c>
    </row>
    <row r="16" spans="1:8" x14ac:dyDescent="0.15">
      <c r="A16" s="37">
        <v>15</v>
      </c>
      <c r="B16" s="37">
        <v>27</v>
      </c>
      <c r="C16" s="37">
        <v>162955.179</v>
      </c>
      <c r="D16" s="37">
        <v>1317579.2204</v>
      </c>
      <c r="E16" s="37">
        <v>1173129.2334</v>
      </c>
      <c r="F16" s="37">
        <v>144449.98699999999</v>
      </c>
      <c r="G16" s="37">
        <v>1173129.2334</v>
      </c>
      <c r="H16" s="37">
        <v>0.10963286667206799</v>
      </c>
    </row>
    <row r="17" spans="1:8" x14ac:dyDescent="0.15">
      <c r="A17" s="37">
        <v>16</v>
      </c>
      <c r="B17" s="37">
        <v>29</v>
      </c>
      <c r="C17" s="37">
        <v>210867</v>
      </c>
      <c r="D17" s="37">
        <v>2926598.4081564099</v>
      </c>
      <c r="E17" s="37">
        <v>2849919.6341324798</v>
      </c>
      <c r="F17" s="37">
        <v>76678.774023931604</v>
      </c>
      <c r="G17" s="37">
        <v>2849919.6341324798</v>
      </c>
      <c r="H17" s="37">
        <v>2.62006477589233E-2</v>
      </c>
    </row>
    <row r="18" spans="1:8" x14ac:dyDescent="0.15">
      <c r="A18" s="37">
        <v>17</v>
      </c>
      <c r="B18" s="37">
        <v>31</v>
      </c>
      <c r="C18" s="37">
        <v>38914.35</v>
      </c>
      <c r="D18" s="37">
        <v>346178.50563155598</v>
      </c>
      <c r="E18" s="37">
        <v>294859.89530834998</v>
      </c>
      <c r="F18" s="37">
        <v>51318.610323205401</v>
      </c>
      <c r="G18" s="37">
        <v>294859.89530834998</v>
      </c>
      <c r="H18" s="37">
        <v>0.14824320253385301</v>
      </c>
    </row>
    <row r="19" spans="1:8" x14ac:dyDescent="0.15">
      <c r="A19" s="37">
        <v>18</v>
      </c>
      <c r="B19" s="37">
        <v>32</v>
      </c>
      <c r="C19" s="37">
        <v>33067.241999999998</v>
      </c>
      <c r="D19" s="37">
        <v>496849.80842318299</v>
      </c>
      <c r="E19" s="37">
        <v>460969.56065764499</v>
      </c>
      <c r="F19" s="37">
        <v>35880.247765538101</v>
      </c>
      <c r="G19" s="37">
        <v>460969.56065764499</v>
      </c>
      <c r="H19" s="37">
        <v>7.2215480729294595E-2</v>
      </c>
    </row>
    <row r="20" spans="1:8" x14ac:dyDescent="0.15">
      <c r="A20" s="37">
        <v>19</v>
      </c>
      <c r="B20" s="37">
        <v>33</v>
      </c>
      <c r="C20" s="37">
        <v>58123.546000000002</v>
      </c>
      <c r="D20" s="37">
        <v>787582.87621030898</v>
      </c>
      <c r="E20" s="37">
        <v>642840.14628525695</v>
      </c>
      <c r="F20" s="37">
        <v>144742.729925052</v>
      </c>
      <c r="G20" s="37">
        <v>642840.14628525695</v>
      </c>
      <c r="H20" s="37">
        <v>0.18378095092864999</v>
      </c>
    </row>
    <row r="21" spans="1:8" x14ac:dyDescent="0.15">
      <c r="A21" s="37">
        <v>20</v>
      </c>
      <c r="B21" s="37">
        <v>34</v>
      </c>
      <c r="C21" s="37">
        <v>45723.7</v>
      </c>
      <c r="D21" s="37">
        <v>319563.05602643499</v>
      </c>
      <c r="E21" s="37">
        <v>233422.24815338099</v>
      </c>
      <c r="F21" s="37">
        <v>86140.807873054102</v>
      </c>
      <c r="G21" s="37">
        <v>233422.24815338099</v>
      </c>
      <c r="H21" s="37">
        <v>0.26955809267867398</v>
      </c>
    </row>
    <row r="22" spans="1:8" x14ac:dyDescent="0.15">
      <c r="A22" s="37">
        <v>21</v>
      </c>
      <c r="B22" s="37">
        <v>35</v>
      </c>
      <c r="C22" s="37">
        <v>54040.614999999998</v>
      </c>
      <c r="D22" s="37">
        <v>1560750.91530796</v>
      </c>
      <c r="E22" s="37">
        <v>1489207.15303363</v>
      </c>
      <c r="F22" s="37">
        <v>71543.762274336303</v>
      </c>
      <c r="G22" s="37">
        <v>1489207.15303363</v>
      </c>
      <c r="H22" s="37">
        <v>4.5839321042601702E-2</v>
      </c>
    </row>
    <row r="23" spans="1:8" x14ac:dyDescent="0.15">
      <c r="A23" s="37">
        <v>22</v>
      </c>
      <c r="B23" s="37">
        <v>36</v>
      </c>
      <c r="C23" s="37">
        <v>176548.383</v>
      </c>
      <c r="D23" s="37">
        <v>856296.623820354</v>
      </c>
      <c r="E23" s="37">
        <v>719228.48581524298</v>
      </c>
      <c r="F23" s="37">
        <v>137068.13800511099</v>
      </c>
      <c r="G23" s="37">
        <v>719228.48581524298</v>
      </c>
      <c r="H23" s="37">
        <v>0.160070861185443</v>
      </c>
    </row>
    <row r="24" spans="1:8" x14ac:dyDescent="0.15">
      <c r="A24" s="37">
        <v>23</v>
      </c>
      <c r="B24" s="37">
        <v>37</v>
      </c>
      <c r="C24" s="37">
        <v>171498.93599999999</v>
      </c>
      <c r="D24" s="37">
        <v>1024196.92838627</v>
      </c>
      <c r="E24" s="37">
        <v>877049.56570830999</v>
      </c>
      <c r="F24" s="37">
        <v>147147.362677962</v>
      </c>
      <c r="G24" s="37">
        <v>877049.56570830999</v>
      </c>
      <c r="H24" s="37">
        <v>0.14367096658824</v>
      </c>
    </row>
    <row r="25" spans="1:8" x14ac:dyDescent="0.15">
      <c r="A25" s="37">
        <v>24</v>
      </c>
      <c r="B25" s="37">
        <v>38</v>
      </c>
      <c r="C25" s="37">
        <v>153892.989</v>
      </c>
      <c r="D25" s="37">
        <v>732584.05810708005</v>
      </c>
      <c r="E25" s="37">
        <v>692757.746154867</v>
      </c>
      <c r="F25" s="37">
        <v>39826.311952212403</v>
      </c>
      <c r="G25" s="37">
        <v>692757.746154867</v>
      </c>
      <c r="H25" s="37">
        <v>5.4364153180072497E-2</v>
      </c>
    </row>
    <row r="26" spans="1:8" x14ac:dyDescent="0.15">
      <c r="A26" s="37">
        <v>25</v>
      </c>
      <c r="B26" s="37">
        <v>39</v>
      </c>
      <c r="C26" s="37">
        <v>77317.762000000002</v>
      </c>
      <c r="D26" s="37">
        <v>126261.993260313</v>
      </c>
      <c r="E26" s="37">
        <v>93134.355701491993</v>
      </c>
      <c r="F26" s="37">
        <v>33127.637558821101</v>
      </c>
      <c r="G26" s="37">
        <v>93134.355701491993</v>
      </c>
      <c r="H26" s="37">
        <v>0.26237220483698698</v>
      </c>
    </row>
    <row r="27" spans="1:8" x14ac:dyDescent="0.15">
      <c r="A27" s="37">
        <v>26</v>
      </c>
      <c r="B27" s="37">
        <v>42</v>
      </c>
      <c r="C27" s="37">
        <v>15370.117</v>
      </c>
      <c r="D27" s="37">
        <v>283758.40830000001</v>
      </c>
      <c r="E27" s="37">
        <v>265382.11800000002</v>
      </c>
      <c r="F27" s="37">
        <v>18376.290300000001</v>
      </c>
      <c r="G27" s="37">
        <v>265382.11800000002</v>
      </c>
      <c r="H27" s="37">
        <v>6.4760337535344104E-2</v>
      </c>
    </row>
    <row r="28" spans="1:8" x14ac:dyDescent="0.15">
      <c r="A28" s="37">
        <v>27</v>
      </c>
      <c r="B28" s="37">
        <v>75</v>
      </c>
      <c r="C28" s="37">
        <v>219</v>
      </c>
      <c r="D28" s="37">
        <v>128274.358974359</v>
      </c>
      <c r="E28" s="37">
        <v>119038.222222222</v>
      </c>
      <c r="F28" s="37">
        <v>9236.1367521367501</v>
      </c>
      <c r="G28" s="37">
        <v>119038.222222222</v>
      </c>
      <c r="H28" s="37">
        <v>7.2002985054737095E-2</v>
      </c>
    </row>
    <row r="29" spans="1:8" x14ac:dyDescent="0.15">
      <c r="A29" s="37">
        <v>28</v>
      </c>
      <c r="B29" s="37">
        <v>76</v>
      </c>
      <c r="C29" s="37">
        <v>2655</v>
      </c>
      <c r="D29" s="37">
        <v>465576.58572991402</v>
      </c>
      <c r="E29" s="37">
        <v>437157.09468546999</v>
      </c>
      <c r="F29" s="37">
        <v>28419.491044444399</v>
      </c>
      <c r="G29" s="37">
        <v>437157.09468546999</v>
      </c>
      <c r="H29" s="37">
        <v>6.1041495460707897E-2</v>
      </c>
    </row>
    <row r="30" spans="1:8" x14ac:dyDescent="0.15">
      <c r="A30" s="37">
        <v>29</v>
      </c>
      <c r="B30" s="37">
        <v>99</v>
      </c>
      <c r="C30" s="37">
        <v>23</v>
      </c>
      <c r="D30" s="37">
        <v>22687.539520459901</v>
      </c>
      <c r="E30" s="37">
        <v>21397.478133272802</v>
      </c>
      <c r="F30" s="37">
        <v>1290.0613871870501</v>
      </c>
      <c r="G30" s="37">
        <v>21397.478133272802</v>
      </c>
      <c r="H30" s="37">
        <v>5.68621108526845E-2</v>
      </c>
    </row>
    <row r="31" spans="1:8" ht="14.25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 x14ac:dyDescent="0.2">
      <c r="A32" s="30"/>
      <c r="B32" s="33">
        <v>70</v>
      </c>
      <c r="C32" s="34">
        <v>39</v>
      </c>
      <c r="D32" s="34">
        <v>42370.98</v>
      </c>
      <c r="E32" s="34">
        <v>40690.68</v>
      </c>
      <c r="F32" s="30"/>
      <c r="G32" s="30"/>
      <c r="H32" s="30"/>
    </row>
    <row r="33" spans="1:8" ht="14.25" x14ac:dyDescent="0.2">
      <c r="A33" s="30"/>
      <c r="B33" s="33">
        <v>71</v>
      </c>
      <c r="C33" s="34">
        <v>158</v>
      </c>
      <c r="D33" s="34">
        <v>465500.17</v>
      </c>
      <c r="E33" s="34">
        <v>527648.91</v>
      </c>
      <c r="F33" s="30"/>
      <c r="G33" s="30"/>
      <c r="H33" s="30"/>
    </row>
    <row r="34" spans="1:8" ht="14.25" x14ac:dyDescent="0.2">
      <c r="A34" s="30"/>
      <c r="B34" s="33">
        <v>72</v>
      </c>
      <c r="C34" s="34">
        <v>53</v>
      </c>
      <c r="D34" s="34">
        <v>177011.96</v>
      </c>
      <c r="E34" s="34">
        <v>186597.4</v>
      </c>
      <c r="F34" s="30"/>
      <c r="G34" s="30"/>
      <c r="H34" s="30"/>
    </row>
    <row r="35" spans="1:8" ht="14.25" x14ac:dyDescent="0.2">
      <c r="A35" s="30"/>
      <c r="B35" s="33">
        <v>73</v>
      </c>
      <c r="C35" s="34">
        <v>53</v>
      </c>
      <c r="D35" s="34">
        <v>139723.98000000001</v>
      </c>
      <c r="E35" s="34">
        <v>158459.93</v>
      </c>
      <c r="F35" s="30"/>
      <c r="G35" s="30"/>
      <c r="H35" s="30"/>
    </row>
    <row r="36" spans="1:8" ht="14.25" x14ac:dyDescent="0.2">
      <c r="A36" s="30"/>
      <c r="B36" s="33">
        <v>77</v>
      </c>
      <c r="C36" s="34">
        <v>106</v>
      </c>
      <c r="D36" s="34">
        <v>172900.93</v>
      </c>
      <c r="E36" s="34">
        <v>180227.39</v>
      </c>
      <c r="F36" s="30"/>
      <c r="G36" s="30"/>
      <c r="H36" s="30"/>
    </row>
    <row r="37" spans="1:8" ht="14.25" x14ac:dyDescent="0.2">
      <c r="A37" s="30"/>
      <c r="B37" s="33">
        <v>78</v>
      </c>
      <c r="C37" s="34">
        <v>141</v>
      </c>
      <c r="D37" s="34">
        <v>181322.35</v>
      </c>
      <c r="E37" s="34">
        <v>158301.62</v>
      </c>
      <c r="F37" s="30"/>
      <c r="G37" s="30"/>
      <c r="H37" s="30"/>
    </row>
    <row r="38" spans="1:8" ht="14.25" x14ac:dyDescent="0.2">
      <c r="A38" s="30"/>
      <c r="B38" s="33">
        <v>74</v>
      </c>
      <c r="C38" s="34">
        <v>0</v>
      </c>
      <c r="D38" s="34">
        <v>0</v>
      </c>
      <c r="E38" s="34">
        <v>0</v>
      </c>
      <c r="F38" s="30"/>
      <c r="G38" s="30"/>
      <c r="H38" s="30"/>
    </row>
    <row r="39" spans="1:8" ht="14.25" x14ac:dyDescent="0.2">
      <c r="A39" s="30"/>
      <c r="B39" s="31"/>
      <c r="C39" s="30"/>
      <c r="D39" s="30"/>
      <c r="E39" s="30"/>
      <c r="F39" s="30"/>
      <c r="G39" s="30"/>
      <c r="H39" s="30"/>
    </row>
    <row r="40" spans="1:8" ht="14.25" x14ac:dyDescent="0.2">
      <c r="A40" s="30"/>
      <c r="B40" s="31"/>
      <c r="C40" s="30"/>
      <c r="D40" s="30"/>
      <c r="E40" s="30"/>
      <c r="F40" s="30"/>
      <c r="G40" s="30"/>
      <c r="H40" s="30"/>
    </row>
    <row r="41" spans="1:8" ht="14.25" x14ac:dyDescent="0.2">
      <c r="A41" s="30"/>
      <c r="B41" s="31"/>
      <c r="C41" s="30"/>
      <c r="D41" s="30"/>
      <c r="E41" s="30"/>
      <c r="F41" s="30"/>
      <c r="G41" s="30"/>
      <c r="H41" s="30"/>
    </row>
    <row r="42" spans="1:8" ht="14.25" x14ac:dyDescent="0.2">
      <c r="A42" s="30"/>
      <c r="B42" s="31"/>
      <c r="C42" s="31"/>
      <c r="D42" s="31"/>
      <c r="E42" s="31"/>
      <c r="F42" s="31"/>
      <c r="G42" s="31"/>
      <c r="H42" s="31"/>
    </row>
    <row r="43" spans="1:8" ht="14.25" x14ac:dyDescent="0.2">
      <c r="A43" s="30"/>
      <c r="B43" s="31"/>
      <c r="C43" s="31"/>
      <c r="D43" s="31"/>
      <c r="E43" s="31"/>
      <c r="F43" s="31"/>
      <c r="G43" s="31"/>
      <c r="H43" s="31"/>
    </row>
    <row r="44" spans="1:8" ht="14.25" x14ac:dyDescent="0.2">
      <c r="A44" s="30"/>
      <c r="B44" s="31"/>
      <c r="C44" s="30"/>
      <c r="D44" s="30"/>
      <c r="E44" s="30"/>
      <c r="F44" s="30"/>
      <c r="G44" s="30"/>
      <c r="H44" s="30"/>
    </row>
    <row r="45" spans="1:8" ht="14.25" x14ac:dyDescent="0.2">
      <c r="A45" s="30"/>
      <c r="B45" s="31"/>
      <c r="C45" s="30"/>
      <c r="D45" s="30"/>
      <c r="E45" s="30"/>
      <c r="F45" s="30"/>
      <c r="G45" s="30"/>
      <c r="H45" s="30"/>
    </row>
    <row r="46" spans="1:8" ht="14.25" x14ac:dyDescent="0.2">
      <c r="A46" s="30"/>
      <c r="B46" s="31"/>
      <c r="C46" s="30"/>
      <c r="D46" s="30"/>
      <c r="E46" s="30"/>
      <c r="F46" s="30"/>
      <c r="G46" s="30"/>
      <c r="H46" s="30"/>
    </row>
    <row r="47" spans="1:8" ht="14.25" x14ac:dyDescent="0.2">
      <c r="A47" s="30"/>
      <c r="B47" s="31"/>
      <c r="C47" s="30"/>
      <c r="D47" s="30"/>
      <c r="E47" s="30"/>
      <c r="F47" s="30"/>
      <c r="G47" s="30"/>
      <c r="H47" s="30"/>
    </row>
    <row r="48" spans="1:8" ht="14.25" x14ac:dyDescent="0.2">
      <c r="A48" s="30"/>
      <c r="B48" s="31"/>
      <c r="C48" s="30"/>
      <c r="D48" s="30"/>
      <c r="E48" s="30"/>
      <c r="F48" s="30"/>
      <c r="G48" s="30"/>
      <c r="H48" s="30"/>
    </row>
    <row r="49" spans="1:8" ht="14.25" x14ac:dyDescent="0.2">
      <c r="A49" s="30"/>
      <c r="B49" s="31"/>
      <c r="C49" s="30"/>
      <c r="D49" s="30"/>
      <c r="E49" s="30"/>
      <c r="F49" s="30"/>
      <c r="G49" s="30"/>
      <c r="H49" s="30"/>
    </row>
    <row r="50" spans="1:8" ht="14.25" x14ac:dyDescent="0.2">
      <c r="A50" s="30"/>
      <c r="B50" s="31"/>
      <c r="C50" s="30"/>
      <c r="D50" s="30"/>
      <c r="E50" s="30"/>
      <c r="F50" s="30"/>
      <c r="G50" s="30"/>
      <c r="H50" s="30"/>
    </row>
    <row r="51" spans="1:8" ht="14.25" x14ac:dyDescent="0.2">
      <c r="A51" s="30"/>
      <c r="B51" s="31"/>
      <c r="C51" s="30"/>
      <c r="D51" s="30"/>
      <c r="E51" s="30"/>
      <c r="F51" s="30"/>
      <c r="G51" s="30"/>
      <c r="H51" s="30"/>
    </row>
    <row r="52" spans="1:8" ht="14.25" x14ac:dyDescent="0.2">
      <c r="A52" s="30"/>
      <c r="B52" s="31"/>
      <c r="C52" s="30"/>
      <c r="D52" s="30"/>
      <c r="E52" s="30"/>
      <c r="F52" s="30"/>
      <c r="G52" s="30"/>
      <c r="H52" s="30"/>
    </row>
    <row r="53" spans="1:8" ht="14.25" x14ac:dyDescent="0.2">
      <c r="A53" s="30"/>
      <c r="B53" s="31"/>
      <c r="C53" s="30"/>
      <c r="D53" s="30"/>
      <c r="E53" s="30"/>
      <c r="F53" s="30"/>
      <c r="G53" s="30"/>
      <c r="H53" s="30"/>
    </row>
    <row r="54" spans="1:8" ht="14.25" x14ac:dyDescent="0.2">
      <c r="A54" s="30"/>
      <c r="B54" s="31"/>
      <c r="C54" s="30"/>
      <c r="D54" s="30"/>
      <c r="E54" s="30"/>
      <c r="F54" s="30"/>
      <c r="G54" s="30"/>
      <c r="H54" s="30"/>
    </row>
    <row r="55" spans="1:8" ht="14.25" x14ac:dyDescent="0.2">
      <c r="A55" s="30"/>
      <c r="B55" s="31"/>
      <c r="C55" s="30"/>
      <c r="D55" s="30"/>
      <c r="E55" s="30"/>
      <c r="F55" s="30"/>
      <c r="G55" s="30"/>
      <c r="H55" s="30"/>
    </row>
    <row r="56" spans="1:8" ht="14.25" x14ac:dyDescent="0.2">
      <c r="A56" s="30"/>
      <c r="B56" s="31"/>
      <c r="C56" s="30"/>
      <c r="D56" s="30"/>
      <c r="E56" s="30"/>
      <c r="F56" s="30"/>
      <c r="G56" s="30"/>
      <c r="H56" s="30"/>
    </row>
    <row r="57" spans="1:8" ht="14.25" x14ac:dyDescent="0.2">
      <c r="A57" s="30"/>
      <c r="B57" s="31"/>
      <c r="C57" s="30"/>
      <c r="D57" s="30"/>
      <c r="E57" s="30"/>
      <c r="F57" s="30"/>
      <c r="G57" s="30"/>
      <c r="H57" s="30"/>
    </row>
    <row r="58" spans="1:8" ht="14.25" x14ac:dyDescent="0.2">
      <c r="A58" s="30"/>
      <c r="B58" s="31"/>
      <c r="C58" s="30"/>
      <c r="D58" s="30"/>
      <c r="E58" s="30"/>
      <c r="F58" s="30"/>
      <c r="G58" s="30"/>
      <c r="H58" s="30"/>
    </row>
    <row r="59" spans="1:8" ht="14.25" x14ac:dyDescent="0.2">
      <c r="A59" s="30"/>
      <c r="B59" s="31"/>
      <c r="C59" s="30"/>
      <c r="D59" s="30"/>
      <c r="E59" s="30"/>
      <c r="F59" s="30"/>
      <c r="G59" s="30"/>
      <c r="H59" s="30"/>
    </row>
    <row r="60" spans="1:8" ht="14.25" x14ac:dyDescent="0.2">
      <c r="A60" s="30"/>
      <c r="B60" s="31"/>
      <c r="C60" s="30"/>
      <c r="D60" s="30"/>
      <c r="E60" s="30"/>
      <c r="F60" s="30"/>
      <c r="G60" s="30"/>
      <c r="H60" s="30"/>
    </row>
    <row r="61" spans="1:8" ht="14.25" x14ac:dyDescent="0.2">
      <c r="A61" s="30"/>
      <c r="B61" s="31"/>
      <c r="C61" s="30"/>
      <c r="D61" s="30"/>
      <c r="E61" s="30"/>
      <c r="F61" s="30"/>
      <c r="G61" s="30"/>
      <c r="H61" s="30"/>
    </row>
    <row r="62" spans="1:8" ht="14.25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2015-12-06T02:28:35Z</dcterms:modified>
</cp:coreProperties>
</file>