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<sst xmlns="http://schemas.openxmlformats.org/spreadsheetml/2006/main" count="118" uniqueCount="76">
  <si>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</si>
  <si>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</si>
  <si>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</si>
  <si>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</si>
  <si>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</si>
  <si>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</si>
  <si>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</si>
  <si>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</si>
  <si>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</si>
  <si>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</si>
  <si>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</si>
  <si>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</si>
  <si>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</si>
  <si>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</si>
  <si>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</si>
  <si>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</si>
  <si>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</si>
  <si>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</si>
  <si>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</si>
  <si>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</si>
  <si>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</si>
  <si>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</si>
  <si>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</si>
  <si>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</si>
  <si>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</si>
  <si>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</si>
  <si>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</si>
  <si>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</si>
  <si>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</si>
  <si>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</si>
  <si>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</si>
  <si>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</si>
  <si>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</si>
  <si>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</si>
  <si>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</si>
  <si>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</si>
  <si>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</si>
  <si>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</si>
  <si>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</si>
  <si>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</si>
  <si>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</si>
  <si>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5" type="noConversion"/>
  </si>
  <si>
    <t>COST</t>
    <phoneticPr fontId="5" type="noConversion"/>
  </si>
  <si>
    <t>成本</t>
    <phoneticPr fontId="5" type="noConversion"/>
  </si>
  <si>
    <t>销售金额差异</t>
    <phoneticPr fontId="5" type="noConversion"/>
  </si>
  <si>
    <t>销售成本差异</t>
    <phoneticPr fontId="5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</si>
  <si>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</si>
  <si>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</si>
  <si>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</si>
  <si>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</si>
  <si>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</si>
  <si>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</si>
  <si>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</si>
  <si>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</si>
  <si>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</si>
  <si>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</si>
  <si>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</si>
  <si>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</si>
  <si>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</si>
  <si>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</si>
  <si>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</si>
  <si>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</si>
  <si>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</si>
  <si>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</si>
  <si>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</si>
  <si>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</si>
  <si>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</si>
  <si>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</si>
  <si>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</si>
  <si>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</si>
  <si>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</si>
  <si>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5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</si>
  <si>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</si>
  <si>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5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</si>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</sst>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1" formatCode="_(* #,##0.00_);_(* \(#,##0.00\);_(* &quot;-&quot;??_);_(@_)"/>
    <numFmt numFmtId="182" formatCode="_(* #,##0_);_(* \(#,##0\);_(* &quot;-&quot;_);_(@_)"/>
  </numFmts>
  <fonts count="41">
    <font>
      <sz val="10"/>
      <name val="Arial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5">
    <xf numFmtId="0" fontId="0" fillId="0" borderId="0"/>
    <xf numFmtId="0" fontId="20" fillId="0" borderId="0" applyNumberFormat="0" applyFill="0" applyBorder="0" applyAlignment="0" applyProtection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4" fillId="3" borderId="0" applyNumberFormat="0" applyBorder="0" applyAlignment="0" applyProtection="0"/>
    <xf numFmtId="0" fontId="33" fillId="4" borderId="0" applyNumberFormat="0" applyBorder="0" applyAlignment="0" applyProtection="0"/>
    <xf numFmtId="0" fontId="35" fillId="5" borderId="4" applyNumberFormat="0" applyAlignment="0" applyProtection="0"/>
    <xf numFmtId="0" fontId="34" fillId="6" borderId="5" applyNumberFormat="0" applyAlignment="0" applyProtection="0"/>
    <xf numFmtId="0" fontId="28" fillId="6" borderId="4" applyNumberFormat="0" applyAlignment="0" applyProtection="0"/>
    <xf numFmtId="0" fontId="32" fillId="0" borderId="6" applyNumberFormat="0" applyFill="0" applyAlignment="0" applyProtection="0"/>
    <xf numFmtId="0" fontId="29" fillId="7" borderId="7" applyNumberFormat="0" applyAlignment="0" applyProtection="0"/>
    <xf numFmtId="0" fontId="31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30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18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8" fillId="32" borderId="0" applyNumberFormat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5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4" fillId="3" borderId="0" applyNumberFormat="0" applyBorder="0" applyAlignment="0" applyProtection="0"/>
    <xf numFmtId="0" fontId="33" fillId="4" borderId="0" applyNumberFormat="0" applyBorder="0" applyAlignment="0" applyProtection="0"/>
    <xf numFmtId="0" fontId="35" fillId="5" borderId="4" applyNumberFormat="0" applyAlignment="0" applyProtection="0"/>
    <xf numFmtId="0" fontId="34" fillId="6" borderId="5" applyNumberFormat="0" applyAlignment="0" applyProtection="0"/>
    <xf numFmtId="0" fontId="28" fillId="6" borderId="4" applyNumberFormat="0" applyAlignment="0" applyProtection="0"/>
    <xf numFmtId="0" fontId="32" fillId="0" borderId="6" applyNumberFormat="0" applyFill="0" applyAlignment="0" applyProtection="0"/>
    <xf numFmtId="0" fontId="29" fillId="7" borderId="7" applyNumberFormat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18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8" fillId="32" borderId="0" applyNumberFormat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19" fillId="38" borderId="21">
      <alignment vertical="center"/>
    </xf>
    <xf numFmtId="0" fontId="38" fillId="0" borderId="0"/>
    <xf numFmtId="181" fontId="40" fillId="0" borderId="0" applyFont="0" applyFill="0" applyBorder="0" applyAlignment="0" applyProtection="0"/>
    <xf numFmtId="182" fontId="40" fillId="0" borderId="0" applyFont="0" applyFill="0" applyBorder="0" applyAlignment="0" applyProtection="0"/>
    <xf numFmtId="178" fontId="40" fillId="0" borderId="0" applyFont="0" applyFill="0" applyBorder="0" applyAlignment="0" applyProtection="0"/>
    <xf numFmtId="179" fontId="40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177" fontId="2" fillId="0" borderId="0" xfId="0" applyNumberFormat="1" applyFont="1"/>
    <xf numFmtId="0" fontId="0" fillId="0" borderId="0" xfId="0" applyAlignment="1"/>
    <xf numFmtId="0" fontId="2" fillId="0" borderId="0" xfId="0" applyNumberFormat="1" applyFont="1"/>
    <xf numFmtId="0" fontId="3" fillId="0" borderId="18" xfId="0" applyFont="1" applyBorder="1" applyAlignment="1">
      <alignment wrapText="1"/>
    </xf>
    <xf numFmtId="0" fontId="3" fillId="0" borderId="18" xfId="0" applyNumberFormat="1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0" borderId="18" xfId="0" applyFont="1" applyBorder="1" applyAlignment="1">
      <alignment horizontal="right" vertical="center" wrapText="1"/>
    </xf>
    <xf numFmtId="49" fontId="3" fillId="36" borderId="18" xfId="0" applyNumberFormat="1" applyFont="1" applyFill="1" applyBorder="1" applyAlignment="1">
      <alignment vertical="center" wrapText="1"/>
    </xf>
    <xf numFmtId="49" fontId="6" fillId="37" borderId="18" xfId="0" applyNumberFormat="1" applyFont="1" applyFill="1" applyBorder="1" applyAlignment="1">
      <alignment horizontal="center" vertical="center" wrapText="1"/>
    </xf>
    <xf numFmtId="0" fontId="3" fillId="33" borderId="18" xfId="0" applyFont="1" applyFill="1" applyBorder="1" applyAlignment="1">
      <alignment vertical="center" wrapText="1"/>
    </xf>
    <xf numFmtId="0" fontId="3" fillId="33" borderId="18" xfId="0" applyNumberFormat="1" applyFont="1" applyFill="1" applyBorder="1" applyAlignment="1">
      <alignment vertical="center" wrapText="1"/>
    </xf>
    <xf numFmtId="0" fontId="3" fillId="36" borderId="18" xfId="0" applyFont="1" applyFill="1" applyBorder="1" applyAlignment="1">
      <alignment vertical="center" wrapText="1"/>
    </xf>
    <xf numFmtId="0" fontId="3" fillId="37" borderId="18" xfId="0" applyFont="1" applyFill="1" applyBorder="1" applyAlignment="1">
      <alignment vertical="center" wrapText="1"/>
    </xf>
    <xf numFmtId="4" fontId="3" fillId="36" borderId="18" xfId="0" applyNumberFormat="1" applyFont="1" applyFill="1" applyBorder="1" applyAlignment="1">
      <alignment horizontal="right" vertical="top" wrapText="1"/>
    </xf>
    <xf numFmtId="4" fontId="3" fillId="37" borderId="18" xfId="0" applyNumberFormat="1" applyFont="1" applyFill="1" applyBorder="1" applyAlignment="1">
      <alignment horizontal="right" vertical="top" wrapText="1"/>
    </xf>
    <xf numFmtId="177" fontId="2" fillId="36" borderId="18" xfId="0" applyNumberFormat="1" applyFont="1" applyFill="1" applyBorder="1" applyAlignment="1">
      <alignment horizontal="center" vertical="center"/>
    </xf>
    <xf numFmtId="177" fontId="2" fillId="37" borderId="18" xfId="0" applyNumberFormat="1" applyFont="1" applyFill="1" applyBorder="1" applyAlignment="1">
      <alignment horizontal="center" vertical="center"/>
    </xf>
    <xf numFmtId="177" fontId="7" fillId="0" borderId="18" xfId="0" applyNumberFormat="1" applyFont="1" applyBorder="1"/>
    <xf numFmtId="177" fontId="2" fillId="36" borderId="18" xfId="0" applyNumberFormat="1" applyFont="1" applyFill="1" applyBorder="1"/>
    <xf numFmtId="177" fontId="2" fillId="37" borderId="18" xfId="0" applyNumberFormat="1" applyFont="1" applyFill="1" applyBorder="1"/>
    <xf numFmtId="177" fontId="2" fillId="0" borderId="18" xfId="0" applyNumberFormat="1" applyFont="1" applyBorder="1"/>
    <xf numFmtId="49" fontId="3" fillId="0" borderId="18" xfId="0" applyNumberFormat="1" applyFont="1" applyFill="1" applyBorder="1" applyAlignment="1">
      <alignment vertical="center" wrapText="1"/>
    </xf>
    <xf numFmtId="0" fontId="3" fillId="0" borderId="18" xfId="0" applyFont="1" applyFill="1" applyBorder="1" applyAlignment="1">
      <alignment vertical="center" wrapText="1"/>
    </xf>
    <xf numFmtId="4" fontId="3" fillId="0" borderId="18" xfId="0" applyNumberFormat="1" applyFont="1" applyFill="1" applyBorder="1" applyAlignment="1">
      <alignment horizontal="right" vertical="top" wrapText="1"/>
    </xf>
    <xf numFmtId="0" fontId="2" fillId="0" borderId="0" xfId="0" applyFont="1" applyFill="1"/>
    <xf numFmtId="176" fontId="3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13" fillId="0" borderId="0" xfId="0" applyNumberFormat="1" applyFont="1" applyAlignment="1"/>
    <xf numFmtId="1" fontId="13" fillId="0" borderId="0" xfId="0" applyNumberFormat="1" applyFont="1" applyAlignment="1"/>
    <xf numFmtId="0" fontId="2" fillId="0" borderId="0" xfId="0" applyFont="1"/>
    <xf numFmtId="1" fontId="37" fillId="0" borderId="0" xfId="0" applyNumberFormat="1" applyFont="1" applyAlignment="1"/>
    <xf numFmtId="0" fontId="37" fillId="0" borderId="0" xfId="0" applyNumberFormat="1" applyFont="1" applyAlignment="1"/>
    <xf numFmtId="0" fontId="2" fillId="0" borderId="0" xfId="0" applyFont="1"/>
    <xf numFmtId="0" fontId="2" fillId="0" borderId="0" xfId="0" applyFont="1"/>
    <xf numFmtId="0" fontId="38" fillId="0" borderId="0" xfId="110"/>
    <xf numFmtId="0" fontId="39" fillId="0" borderId="0" xfId="110" applyNumberFormat="1" applyFont="1"/>
    <xf numFmtId="0" fontId="8" fillId="0" borderId="0" xfId="0" applyFont="1" applyAlignment="1">
      <alignment horizontal="left" wrapText="1"/>
    </xf>
    <xf numFmtId="0" fontId="14" fillId="0" borderId="19" xfId="0" applyFont="1" applyBorder="1" applyAlignment="1">
      <alignment horizontal="left" vertical="center" wrapText="1"/>
    </xf>
    <xf numFmtId="0" fontId="3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>
      <alignment horizontal="right" vertical="center" wrapText="1"/>
    </xf>
    <xf numFmtId="49" fontId="3" fillId="33" borderId="10" xfId="0" applyNumberFormat="1" applyFont="1" applyFill="1" applyBorder="1" applyAlignment="1">
      <alignment vertical="center" wrapText="1"/>
    </xf>
    <xf numFmtId="49" fontId="3" fillId="33" borderId="12" xfId="0" applyNumberFormat="1" applyFont="1" applyFill="1" applyBorder="1" applyAlignment="1">
      <alignment vertical="center" wrapText="1"/>
    </xf>
    <xf numFmtId="0" fontId="3" fillId="33" borderId="10" xfId="0" applyFont="1" applyFill="1" applyBorder="1" applyAlignment="1">
      <alignment vertical="center" wrapText="1"/>
    </xf>
    <xf numFmtId="0" fontId="3" fillId="33" borderId="12" xfId="0" applyFont="1" applyFill="1" applyBorder="1" applyAlignment="1">
      <alignment vertical="center" wrapText="1"/>
    </xf>
    <xf numFmtId="4" fontId="4" fillId="34" borderId="10" xfId="0" applyNumberFormat="1" applyFont="1" applyFill="1" applyBorder="1" applyAlignment="1">
      <alignment horizontal="right" vertical="top" wrapText="1"/>
    </xf>
    <xf numFmtId="176" fontId="4" fillId="34" borderId="10" xfId="0" applyNumberFormat="1" applyFont="1" applyFill="1" applyBorder="1" applyAlignment="1">
      <alignment horizontal="right" vertical="top" wrapText="1"/>
    </xf>
    <xf numFmtId="176" fontId="4" fillId="34" borderId="12" xfId="0" applyNumberFormat="1" applyFont="1" applyFill="1" applyBorder="1" applyAlignment="1">
      <alignment horizontal="right" vertical="top" wrapText="1"/>
    </xf>
    <xf numFmtId="4" fontId="3" fillId="35" borderId="10" xfId="0" applyNumberFormat="1" applyFont="1" applyFill="1" applyBorder="1" applyAlignment="1">
      <alignment horizontal="right" vertical="top" wrapText="1"/>
    </xf>
    <xf numFmtId="176" fontId="3" fillId="35" borderId="10" xfId="0" applyNumberFormat="1" applyFont="1" applyFill="1" applyBorder="1" applyAlignment="1">
      <alignment horizontal="right" vertical="top" wrapText="1"/>
    </xf>
    <xf numFmtId="176" fontId="3" fillId="35" borderId="12" xfId="0" applyNumberFormat="1" applyFont="1" applyFill="1" applyBorder="1" applyAlignment="1">
      <alignment horizontal="right" vertical="top" wrapText="1"/>
    </xf>
    <xf numFmtId="0" fontId="3" fillId="35" borderId="10" xfId="0" applyFont="1" applyFill="1" applyBorder="1" applyAlignment="1">
      <alignment horizontal="right" vertical="top" wrapText="1"/>
    </xf>
    <xf numFmtId="0" fontId="3" fillId="35" borderId="12" xfId="0" applyFont="1" applyFill="1" applyBorder="1" applyAlignment="1">
      <alignment horizontal="right" vertical="top" wrapText="1"/>
    </xf>
    <xf numFmtId="4" fontId="3" fillId="35" borderId="13" xfId="0" applyNumberFormat="1" applyFont="1" applyFill="1" applyBorder="1" applyAlignment="1">
      <alignment horizontal="right" vertical="top" wrapText="1"/>
    </xf>
    <xf numFmtId="0" fontId="3" fillId="35" borderId="13" xfId="0" applyFont="1" applyFill="1" applyBorder="1" applyAlignment="1">
      <alignment horizontal="right" vertical="top" wrapText="1"/>
    </xf>
    <xf numFmtId="176" fontId="3" fillId="35" borderId="13" xfId="0" applyNumberFormat="1" applyFont="1" applyFill="1" applyBorder="1" applyAlignment="1">
      <alignment horizontal="right" vertical="top" wrapText="1"/>
    </xf>
    <xf numFmtId="176" fontId="3" fillId="35" borderId="20" xfId="0" applyNumberFormat="1" applyFont="1" applyFill="1" applyBorder="1" applyAlignment="1">
      <alignment horizontal="right" vertical="top" wrapText="1"/>
    </xf>
    <xf numFmtId="0" fontId="3" fillId="33" borderId="18" xfId="0" applyFont="1" applyFill="1" applyBorder="1" applyAlignment="1">
      <alignment vertical="center" wrapText="1"/>
    </xf>
    <xf numFmtId="49" fontId="3" fillId="33" borderId="18" xfId="0" applyNumberFormat="1" applyFont="1" applyFill="1" applyBorder="1" applyAlignment="1">
      <alignment horizontal="left" vertical="top" wrapText="1"/>
    </xf>
    <xf numFmtId="49" fontId="4" fillId="33" borderId="18" xfId="0" applyNumberFormat="1" applyFont="1" applyFill="1" applyBorder="1" applyAlignment="1">
      <alignment horizontal="left" vertical="top" wrapText="1"/>
    </xf>
    <xf numFmtId="14" fontId="3" fillId="33" borderId="18" xfId="0" applyNumberFormat="1" applyFont="1" applyFill="1" applyBorder="1" applyAlignment="1">
      <alignment vertical="center" wrapText="1"/>
    </xf>
    <xf numFmtId="49" fontId="3" fillId="33" borderId="13" xfId="0" applyNumberFormat="1" applyFont="1" applyFill="1" applyBorder="1" applyAlignment="1">
      <alignment horizontal="left" vertical="top" wrapText="1"/>
    </xf>
    <xf numFmtId="49" fontId="3" fillId="33" borderId="15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2" fillId="0" borderId="0" xfId="0" applyFont="1" applyAlignment="1">
      <alignment horizontal="right" vertical="center" wrapText="1"/>
    </xf>
    <xf numFmtId="0" fontId="3" fillId="33" borderId="13" xfId="0" applyFont="1" applyFill="1" applyBorder="1" applyAlignment="1">
      <alignment vertical="center" wrapText="1"/>
    </xf>
    <xf numFmtId="0" fontId="3" fillId="33" borderId="15" xfId="0" applyFont="1" applyFill="1" applyBorder="1" applyAlignment="1">
      <alignment vertical="center" wrapText="1"/>
    </xf>
    <xf numFmtId="49" fontId="4" fillId="33" borderId="13" xfId="0" applyNumberFormat="1" applyFont="1" applyFill="1" applyBorder="1" applyAlignment="1">
      <alignment horizontal="left" vertical="top" wrapText="1"/>
    </xf>
    <xf numFmtId="49" fontId="4" fillId="33" borderId="14" xfId="0" applyNumberFormat="1" applyFont="1" applyFill="1" applyBorder="1" applyAlignment="1">
      <alignment horizontal="left" vertical="top" wrapText="1"/>
    </xf>
    <xf numFmtId="49" fontId="4" fillId="33" borderId="15" xfId="0" applyNumberFormat="1" applyFont="1" applyFill="1" applyBorder="1" applyAlignment="1">
      <alignment horizontal="left" vertical="top" wrapText="1"/>
    </xf>
    <xf numFmtId="14" fontId="3" fillId="33" borderId="12" xfId="0" applyNumberFormat="1" applyFont="1" applyFill="1" applyBorder="1" applyAlignment="1">
      <alignment vertical="center" wrapText="1"/>
    </xf>
    <xf numFmtId="14" fontId="3" fillId="33" borderId="16" xfId="0" applyNumberFormat="1" applyFont="1" applyFill="1" applyBorder="1" applyAlignment="1">
      <alignment vertical="center" wrapText="1"/>
    </xf>
    <xf numFmtId="14" fontId="3" fillId="33" borderId="17" xfId="0" applyNumberFormat="1" applyFont="1" applyFill="1" applyBorder="1" applyAlignment="1">
      <alignment vertical="center" wrapText="1"/>
    </xf>
  </cellXfs>
  <cellStyles count="11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489" Type="http://schemas.openxmlformats.org/officeDocument/2006/relationships/hyperlink" Target="cid:dbb2081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25" Type="http://schemas.openxmlformats.org/officeDocument/2006/relationships/hyperlink" Target="cid:842f4401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M20" sqref="M20"/>
    </sheetView>
  </sheetViews>
  <sheetFormatPr defaultRowHeight="11.25"/>
  <cols>
    <col min="1" max="1" width="7.85546875" style="1" customWidth="1"/>
    <col min="2" max="2" width="4.5703125" style="4" customWidth="1"/>
    <col min="3" max="4" width="9.140625" style="1"/>
    <col min="5" max="5" width="12.28515625" style="1" bestFit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bestFit="1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13259648.682600001</v>
      </c>
      <c r="F3" s="25">
        <f>RA!I7</f>
        <v>1785238.0079000001</v>
      </c>
      <c r="G3" s="16">
        <f>SUM(G4:G40)</f>
        <v>11474410.674700001</v>
      </c>
      <c r="H3" s="27">
        <f>RA!J7</f>
        <v>13.4636901069836</v>
      </c>
      <c r="I3" s="20">
        <f>SUM(I4:I40)</f>
        <v>13259652.07112094</v>
      </c>
      <c r="J3" s="21">
        <f>SUM(J4:J40)</f>
        <v>11474410.660637161</v>
      </c>
      <c r="K3" s="22">
        <f>E3-I3</f>
        <v>-3.3885209392756224</v>
      </c>
      <c r="L3" s="22">
        <f>G3-J3</f>
        <v>1.4062840491533279E-2</v>
      </c>
    </row>
    <row r="4" spans="1:13">
      <c r="A4" s="63">
        <f>RA!A8</f>
        <v>42347</v>
      </c>
      <c r="B4" s="12">
        <v>12</v>
      </c>
      <c r="C4" s="61" t="s">
        <v>6</v>
      </c>
      <c r="D4" s="61"/>
      <c r="E4" s="15">
        <f>VLOOKUP(C4,RA!B8:D36,3,0)</f>
        <v>495268.50099999999</v>
      </c>
      <c r="F4" s="25">
        <f>VLOOKUP(C4,RA!B8:I39,8,0)</f>
        <v>132750.54209999999</v>
      </c>
      <c r="G4" s="16">
        <f t="shared" ref="G4:G40" si="0">E4-F4</f>
        <v>362517.95889999997</v>
      </c>
      <c r="H4" s="27">
        <f>RA!J8</f>
        <v>26.8037522741629</v>
      </c>
      <c r="I4" s="20">
        <f>VLOOKUP(B4,RMS!B:D,3,FALSE)</f>
        <v>495269.08911196602</v>
      </c>
      <c r="J4" s="21">
        <f>VLOOKUP(B4,RMS!B:E,4,FALSE)</f>
        <v>362517.96954700898</v>
      </c>
      <c r="K4" s="22">
        <f t="shared" ref="K4:K40" si="1">E4-I4</f>
        <v>-0.58811196603346616</v>
      </c>
      <c r="L4" s="22">
        <f t="shared" ref="L4:L40" si="2">G4-J4</f>
        <v>-1.06470090104267E-2</v>
      </c>
    </row>
    <row r="5" spans="1:13">
      <c r="A5" s="63"/>
      <c r="B5" s="12">
        <v>13</v>
      </c>
      <c r="C5" s="61" t="s">
        <v>7</v>
      </c>
      <c r="D5" s="61"/>
      <c r="E5" s="15">
        <f>VLOOKUP(C5,RA!B8:D37,3,0)</f>
        <v>62948.7071</v>
      </c>
      <c r="F5" s="25">
        <f>VLOOKUP(C5,RA!B9:I40,8,0)</f>
        <v>14796.924999999999</v>
      </c>
      <c r="G5" s="16">
        <f t="shared" si="0"/>
        <v>48151.782099999997</v>
      </c>
      <c r="H5" s="27">
        <f>RA!J9</f>
        <v>23.5063207517411</v>
      </c>
      <c r="I5" s="20">
        <f>VLOOKUP(B5,RMS!B:D,3,FALSE)</f>
        <v>62948.749973549697</v>
      </c>
      <c r="J5" s="21">
        <f>VLOOKUP(B5,RMS!B:E,4,FALSE)</f>
        <v>48151.788354141099</v>
      </c>
      <c r="K5" s="22">
        <f t="shared" si="1"/>
        <v>-4.2873549697105773E-2</v>
      </c>
      <c r="L5" s="22">
        <f t="shared" si="2"/>
        <v>-6.2541411025449634E-3</v>
      </c>
      <c r="M5" s="32"/>
    </row>
    <row r="6" spans="1:13">
      <c r="A6" s="63"/>
      <c r="B6" s="12">
        <v>14</v>
      </c>
      <c r="C6" s="61" t="s">
        <v>8</v>
      </c>
      <c r="D6" s="61"/>
      <c r="E6" s="15">
        <f>VLOOKUP(C6,RA!B10:D38,3,0)</f>
        <v>80852.408500000005</v>
      </c>
      <c r="F6" s="25">
        <f>VLOOKUP(C6,RA!B10:I41,8,0)</f>
        <v>24172.6996</v>
      </c>
      <c r="G6" s="16">
        <f t="shared" si="0"/>
        <v>56679.708900000005</v>
      </c>
      <c r="H6" s="27">
        <f>RA!J10</f>
        <v>29.8973154275299</v>
      </c>
      <c r="I6" s="20">
        <f>VLOOKUP(B6,RMS!B:D,3,FALSE)</f>
        <v>80854.068568693707</v>
      </c>
      <c r="J6" s="21">
        <f>VLOOKUP(B6,RMS!B:E,4,FALSE)</f>
        <v>56679.709113983503</v>
      </c>
      <c r="K6" s="22">
        <f>E6-I6</f>
        <v>-1.6600686937017599</v>
      </c>
      <c r="L6" s="22">
        <f t="shared" si="2"/>
        <v>-2.1398349781520665E-4</v>
      </c>
      <c r="M6" s="32"/>
    </row>
    <row r="7" spans="1:13">
      <c r="A7" s="63"/>
      <c r="B7" s="12">
        <v>15</v>
      </c>
      <c r="C7" s="61" t="s">
        <v>9</v>
      </c>
      <c r="D7" s="61"/>
      <c r="E7" s="15">
        <f>VLOOKUP(C7,RA!B10:D39,3,0)</f>
        <v>72878.769400000005</v>
      </c>
      <c r="F7" s="25">
        <f>VLOOKUP(C7,RA!B11:I42,8,0)</f>
        <v>18639.3099</v>
      </c>
      <c r="G7" s="16">
        <f t="shared" si="0"/>
        <v>54239.459500000004</v>
      </c>
      <c r="H7" s="27">
        <f>RA!J11</f>
        <v>25.575774746822201</v>
      </c>
      <c r="I7" s="20">
        <f>VLOOKUP(B7,RMS!B:D,3,FALSE)</f>
        <v>72878.793952991502</v>
      </c>
      <c r="J7" s="21">
        <f>VLOOKUP(B7,RMS!B:E,4,FALSE)</f>
        <v>54239.459754700903</v>
      </c>
      <c r="K7" s="22">
        <f t="shared" si="1"/>
        <v>-2.4552991497330368E-2</v>
      </c>
      <c r="L7" s="22">
        <f t="shared" si="2"/>
        <v>-2.5470089894952253E-4</v>
      </c>
      <c r="M7" s="32"/>
    </row>
    <row r="8" spans="1:13">
      <c r="A8" s="63"/>
      <c r="B8" s="12">
        <v>16</v>
      </c>
      <c r="C8" s="61" t="s">
        <v>10</v>
      </c>
      <c r="D8" s="61"/>
      <c r="E8" s="15">
        <f>VLOOKUP(C8,RA!B12:D39,3,0)</f>
        <v>192506.42310000001</v>
      </c>
      <c r="F8" s="25">
        <f>VLOOKUP(C8,RA!B12:I43,8,0)</f>
        <v>38387.161599999999</v>
      </c>
      <c r="G8" s="16">
        <f t="shared" si="0"/>
        <v>154119.26150000002</v>
      </c>
      <c r="H8" s="27">
        <f>RA!J12</f>
        <v>19.940717292357199</v>
      </c>
      <c r="I8" s="20">
        <f>VLOOKUP(B8,RMS!B:D,3,FALSE)</f>
        <v>192506.41825982899</v>
      </c>
      <c r="J8" s="21">
        <f>VLOOKUP(B8,RMS!B:E,4,FALSE)</f>
        <v>154119.26360256399</v>
      </c>
      <c r="K8" s="22">
        <f t="shared" si="1"/>
        <v>4.8401710228063166E-3</v>
      </c>
      <c r="L8" s="22">
        <f t="shared" si="2"/>
        <v>-2.1025639725849032E-3</v>
      </c>
      <c r="M8" s="32"/>
    </row>
    <row r="9" spans="1:13">
      <c r="A9" s="63"/>
      <c r="B9" s="12">
        <v>17</v>
      </c>
      <c r="C9" s="61" t="s">
        <v>11</v>
      </c>
      <c r="D9" s="61"/>
      <c r="E9" s="15">
        <f>VLOOKUP(C9,RA!B12:D40,3,0)</f>
        <v>261049.09909999999</v>
      </c>
      <c r="F9" s="25">
        <f>VLOOKUP(C9,RA!B13:I44,8,0)</f>
        <v>77939.3989</v>
      </c>
      <c r="G9" s="16">
        <f t="shared" si="0"/>
        <v>183109.70019999999</v>
      </c>
      <c r="H9" s="27">
        <f>RA!J13</f>
        <v>29.856222131662602</v>
      </c>
      <c r="I9" s="20">
        <f>VLOOKUP(B9,RMS!B:D,3,FALSE)</f>
        <v>261049.25343675201</v>
      </c>
      <c r="J9" s="21">
        <f>VLOOKUP(B9,RMS!B:E,4,FALSE)</f>
        <v>183109.699323932</v>
      </c>
      <c r="K9" s="22">
        <f t="shared" si="1"/>
        <v>-0.15433675202075392</v>
      </c>
      <c r="L9" s="22">
        <f t="shared" si="2"/>
        <v>8.7606799206696451E-4</v>
      </c>
      <c r="M9" s="32"/>
    </row>
    <row r="10" spans="1:13">
      <c r="A10" s="63"/>
      <c r="B10" s="12">
        <v>18</v>
      </c>
      <c r="C10" s="61" t="s">
        <v>12</v>
      </c>
      <c r="D10" s="61"/>
      <c r="E10" s="15">
        <f>VLOOKUP(C10,RA!B14:D41,3,0)</f>
        <v>197602.4817</v>
      </c>
      <c r="F10" s="25">
        <f>VLOOKUP(C10,RA!B14:I44,8,0)</f>
        <v>36659.210299999999</v>
      </c>
      <c r="G10" s="16">
        <f t="shared" si="0"/>
        <v>160943.2714</v>
      </c>
      <c r="H10" s="27">
        <f>RA!J14</f>
        <v>18.551998934738101</v>
      </c>
      <c r="I10" s="20">
        <f>VLOOKUP(B10,RMS!B:D,3,FALSE)</f>
        <v>197602.46963418799</v>
      </c>
      <c r="J10" s="21">
        <f>VLOOKUP(B10,RMS!B:E,4,FALSE)</f>
        <v>160943.28368290601</v>
      </c>
      <c r="K10" s="22">
        <f t="shared" si="1"/>
        <v>1.2065812014043331E-2</v>
      </c>
      <c r="L10" s="22">
        <f t="shared" si="2"/>
        <v>-1.2282906012842432E-2</v>
      </c>
      <c r="M10" s="32"/>
    </row>
    <row r="11" spans="1:13">
      <c r="A11" s="63"/>
      <c r="B11" s="12">
        <v>19</v>
      </c>
      <c r="C11" s="61" t="s">
        <v>13</v>
      </c>
      <c r="D11" s="61"/>
      <c r="E11" s="15">
        <f>VLOOKUP(C11,RA!B14:D42,3,0)</f>
        <v>83785.643700000001</v>
      </c>
      <c r="F11" s="25">
        <f>VLOOKUP(C11,RA!B15:I45,8,0)</f>
        <v>24575.0929</v>
      </c>
      <c r="G11" s="16">
        <f t="shared" si="0"/>
        <v>59210.550799999997</v>
      </c>
      <c r="H11" s="27">
        <f>RA!J15</f>
        <v>29.3309113766467</v>
      </c>
      <c r="I11" s="20">
        <f>VLOOKUP(B11,RMS!B:D,3,FALSE)</f>
        <v>83785.658127350398</v>
      </c>
      <c r="J11" s="21">
        <f>VLOOKUP(B11,RMS!B:E,4,FALSE)</f>
        <v>59210.551543589703</v>
      </c>
      <c r="K11" s="22">
        <f t="shared" si="1"/>
        <v>-1.4427350397454575E-2</v>
      </c>
      <c r="L11" s="22">
        <f t="shared" si="2"/>
        <v>-7.4358970596222207E-4</v>
      </c>
      <c r="M11" s="32"/>
    </row>
    <row r="12" spans="1:13">
      <c r="A12" s="63"/>
      <c r="B12" s="12">
        <v>21</v>
      </c>
      <c r="C12" s="61" t="s">
        <v>14</v>
      </c>
      <c r="D12" s="61"/>
      <c r="E12" s="15">
        <f>VLOOKUP(C12,RA!B16:D43,3,0)</f>
        <v>434648.07179999998</v>
      </c>
      <c r="F12" s="25">
        <f>VLOOKUP(C12,RA!B16:I46,8,0)</f>
        <v>39400.315499999997</v>
      </c>
      <c r="G12" s="16">
        <f t="shared" si="0"/>
        <v>395247.75630000001</v>
      </c>
      <c r="H12" s="27">
        <f>RA!J16</f>
        <v>9.0648775541168796</v>
      </c>
      <c r="I12" s="20">
        <f>VLOOKUP(B12,RMS!B:D,3,FALSE)</f>
        <v>434647.75123418798</v>
      </c>
      <c r="J12" s="21">
        <f>VLOOKUP(B12,RMS!B:E,4,FALSE)</f>
        <v>395247.75694700802</v>
      </c>
      <c r="K12" s="22">
        <f t="shared" si="1"/>
        <v>0.32056581199867651</v>
      </c>
      <c r="L12" s="22">
        <f t="shared" si="2"/>
        <v>-6.4700801158323884E-4</v>
      </c>
      <c r="M12" s="32"/>
    </row>
    <row r="13" spans="1:13">
      <c r="A13" s="63"/>
      <c r="B13" s="12">
        <v>22</v>
      </c>
      <c r="C13" s="61" t="s">
        <v>15</v>
      </c>
      <c r="D13" s="61"/>
      <c r="E13" s="15">
        <f>VLOOKUP(C13,RA!B16:D44,3,0)</f>
        <v>397143.25410000002</v>
      </c>
      <c r="F13" s="25">
        <f>VLOOKUP(C13,RA!B17:I47,8,0)</f>
        <v>46796.292600000001</v>
      </c>
      <c r="G13" s="16">
        <f t="shared" si="0"/>
        <v>350346.96150000003</v>
      </c>
      <c r="H13" s="27">
        <f>RA!J17</f>
        <v>11.783227366167701</v>
      </c>
      <c r="I13" s="20">
        <f>VLOOKUP(B13,RMS!B:D,3,FALSE)</f>
        <v>397143.22732478601</v>
      </c>
      <c r="J13" s="21">
        <f>VLOOKUP(B13,RMS!B:E,4,FALSE)</f>
        <v>350346.96038205101</v>
      </c>
      <c r="K13" s="22">
        <f t="shared" si="1"/>
        <v>2.6775214006192982E-2</v>
      </c>
      <c r="L13" s="22">
        <f t="shared" si="2"/>
        <v>1.1179490247741342E-3</v>
      </c>
      <c r="M13" s="32"/>
    </row>
    <row r="14" spans="1:13">
      <c r="A14" s="63"/>
      <c r="B14" s="12">
        <v>23</v>
      </c>
      <c r="C14" s="61" t="s">
        <v>16</v>
      </c>
      <c r="D14" s="61"/>
      <c r="E14" s="15">
        <f>VLOOKUP(C14,RA!B18:D44,3,0)</f>
        <v>1111082.2072999999</v>
      </c>
      <c r="F14" s="25">
        <f>VLOOKUP(C14,RA!B18:I48,8,0)</f>
        <v>195377.5477</v>
      </c>
      <c r="G14" s="16">
        <f t="shared" si="0"/>
        <v>915704.6595999999</v>
      </c>
      <c r="H14" s="27">
        <f>RA!J18</f>
        <v>17.5844367245138</v>
      </c>
      <c r="I14" s="20">
        <f>VLOOKUP(B14,RMS!B:D,3,FALSE)</f>
        <v>1111082.1169384599</v>
      </c>
      <c r="J14" s="21">
        <f>VLOOKUP(B14,RMS!B:E,4,FALSE)</f>
        <v>915704.65393589705</v>
      </c>
      <c r="K14" s="22">
        <f t="shared" si="1"/>
        <v>9.0361539972946048E-2</v>
      </c>
      <c r="L14" s="22">
        <f t="shared" si="2"/>
        <v>5.6641028495505452E-3</v>
      </c>
      <c r="M14" s="32"/>
    </row>
    <row r="15" spans="1:13">
      <c r="A15" s="63"/>
      <c r="B15" s="12">
        <v>24</v>
      </c>
      <c r="C15" s="61" t="s">
        <v>17</v>
      </c>
      <c r="D15" s="61"/>
      <c r="E15" s="15">
        <f>VLOOKUP(C15,RA!B18:D45,3,0)</f>
        <v>622858.62600000005</v>
      </c>
      <c r="F15" s="25">
        <f>VLOOKUP(C15,RA!B19:I49,8,0)</f>
        <v>40469.836300000003</v>
      </c>
      <c r="G15" s="16">
        <f t="shared" si="0"/>
        <v>582388.78970000008</v>
      </c>
      <c r="H15" s="27">
        <f>RA!J19</f>
        <v>6.4974353104648204</v>
      </c>
      <c r="I15" s="20">
        <f>VLOOKUP(B15,RMS!B:D,3,FALSE)</f>
        <v>622858.57607094001</v>
      </c>
      <c r="J15" s="21">
        <f>VLOOKUP(B15,RMS!B:E,4,FALSE)</f>
        <v>582388.78856923105</v>
      </c>
      <c r="K15" s="22">
        <f t="shared" si="1"/>
        <v>4.9929060041904449E-2</v>
      </c>
      <c r="L15" s="22">
        <f t="shared" si="2"/>
        <v>1.1307690292596817E-3</v>
      </c>
      <c r="M15" s="32"/>
    </row>
    <row r="16" spans="1:13">
      <c r="A16" s="63"/>
      <c r="B16" s="12">
        <v>25</v>
      </c>
      <c r="C16" s="61" t="s">
        <v>18</v>
      </c>
      <c r="D16" s="61"/>
      <c r="E16" s="15">
        <f>VLOOKUP(C16,RA!B20:D46,3,0)</f>
        <v>776340.56409999996</v>
      </c>
      <c r="F16" s="25">
        <f>VLOOKUP(C16,RA!B20:I50,8,0)</f>
        <v>89504.153399999996</v>
      </c>
      <c r="G16" s="16">
        <f t="shared" si="0"/>
        <v>686836.41070000001</v>
      </c>
      <c r="H16" s="27">
        <f>RA!J20</f>
        <v>11.528980648300999</v>
      </c>
      <c r="I16" s="20">
        <f>VLOOKUP(B16,RMS!B:D,3,FALSE)</f>
        <v>776340.48930000002</v>
      </c>
      <c r="J16" s="21">
        <f>VLOOKUP(B16,RMS!B:E,4,FALSE)</f>
        <v>686836.41070000001</v>
      </c>
      <c r="K16" s="22">
        <f t="shared" si="1"/>
        <v>7.4799999943934381E-2</v>
      </c>
      <c r="L16" s="22">
        <f t="shared" si="2"/>
        <v>0</v>
      </c>
      <c r="M16" s="32"/>
    </row>
    <row r="17" spans="1:13">
      <c r="A17" s="63"/>
      <c r="B17" s="12">
        <v>26</v>
      </c>
      <c r="C17" s="61" t="s">
        <v>19</v>
      </c>
      <c r="D17" s="61"/>
      <c r="E17" s="15">
        <f>VLOOKUP(C17,RA!B20:D47,3,0)</f>
        <v>264711.20110000001</v>
      </c>
      <c r="F17" s="25">
        <f>VLOOKUP(C17,RA!B21:I51,8,0)</f>
        <v>45565.489099999999</v>
      </c>
      <c r="G17" s="16">
        <f t="shared" si="0"/>
        <v>219145.712</v>
      </c>
      <c r="H17" s="27">
        <f>RA!J21</f>
        <v>17.213283348288201</v>
      </c>
      <c r="I17" s="20">
        <f>VLOOKUP(B17,RMS!B:D,3,FALSE)</f>
        <v>264711.08928584098</v>
      </c>
      <c r="J17" s="21">
        <f>VLOOKUP(B17,RMS!B:E,4,FALSE)</f>
        <v>219145.711889381</v>
      </c>
      <c r="K17" s="22">
        <f t="shared" si="1"/>
        <v>0.11181415902683511</v>
      </c>
      <c r="L17" s="22">
        <f t="shared" si="2"/>
        <v>1.1061900295317173E-4</v>
      </c>
      <c r="M17" s="32"/>
    </row>
    <row r="18" spans="1:13">
      <c r="A18" s="63"/>
      <c r="B18" s="12">
        <v>27</v>
      </c>
      <c r="C18" s="61" t="s">
        <v>20</v>
      </c>
      <c r="D18" s="61"/>
      <c r="E18" s="15">
        <f>VLOOKUP(C18,RA!B22:D48,3,0)</f>
        <v>822891.79760000005</v>
      </c>
      <c r="F18" s="25">
        <f>VLOOKUP(C18,RA!B22:I52,8,0)</f>
        <v>108663.2818</v>
      </c>
      <c r="G18" s="16">
        <f t="shared" si="0"/>
        <v>714228.51580000005</v>
      </c>
      <c r="H18" s="27">
        <f>RA!J22</f>
        <v>13.2050510306363</v>
      </c>
      <c r="I18" s="20">
        <f>VLOOKUP(B18,RMS!B:D,3,FALSE)</f>
        <v>822892.56880000001</v>
      </c>
      <c r="J18" s="21">
        <f>VLOOKUP(B18,RMS!B:E,4,FALSE)</f>
        <v>714228.5183</v>
      </c>
      <c r="K18" s="22">
        <f t="shared" si="1"/>
        <v>-0.77119999995920807</v>
      </c>
      <c r="L18" s="22">
        <f t="shared" si="2"/>
        <v>-2.4999999441206455E-3</v>
      </c>
      <c r="M18" s="32"/>
    </row>
    <row r="19" spans="1:13">
      <c r="A19" s="63"/>
      <c r="B19" s="12">
        <v>29</v>
      </c>
      <c r="C19" s="61" t="s">
        <v>21</v>
      </c>
      <c r="D19" s="61"/>
      <c r="E19" s="15">
        <f>VLOOKUP(C19,RA!B22:D49,3,0)</f>
        <v>1706897.5623000001</v>
      </c>
      <c r="F19" s="25">
        <f>VLOOKUP(C19,RA!B23:I53,8,0)</f>
        <v>292055.3346</v>
      </c>
      <c r="G19" s="16">
        <f t="shared" si="0"/>
        <v>1414842.2277000002</v>
      </c>
      <c r="H19" s="27">
        <f>RA!J23</f>
        <v>17.110302401888902</v>
      </c>
      <c r="I19" s="20">
        <f>VLOOKUP(B19,RMS!B:D,3,FALSE)</f>
        <v>1706898.60976923</v>
      </c>
      <c r="J19" s="21">
        <f>VLOOKUP(B19,RMS!B:E,4,FALSE)</f>
        <v>1414842.24741709</v>
      </c>
      <c r="K19" s="22">
        <f t="shared" si="1"/>
        <v>-1.0474692299030721</v>
      </c>
      <c r="L19" s="22">
        <f t="shared" si="2"/>
        <v>-1.9717089831829071E-2</v>
      </c>
      <c r="M19" s="32"/>
    </row>
    <row r="20" spans="1:13">
      <c r="A20" s="63"/>
      <c r="B20" s="12">
        <v>31</v>
      </c>
      <c r="C20" s="61" t="s">
        <v>22</v>
      </c>
      <c r="D20" s="61"/>
      <c r="E20" s="15">
        <f>VLOOKUP(C20,RA!B24:D50,3,0)</f>
        <v>254657.26579999999</v>
      </c>
      <c r="F20" s="25">
        <f>VLOOKUP(C20,RA!B24:I54,8,0)</f>
        <v>35937.600299999998</v>
      </c>
      <c r="G20" s="16">
        <f t="shared" si="0"/>
        <v>218719.6655</v>
      </c>
      <c r="H20" s="27">
        <f>RA!J24</f>
        <v>14.112144095752701</v>
      </c>
      <c r="I20" s="20">
        <f>VLOOKUP(B20,RMS!B:D,3,FALSE)</f>
        <v>254657.28502516501</v>
      </c>
      <c r="J20" s="21">
        <f>VLOOKUP(B20,RMS!B:E,4,FALSE)</f>
        <v>218719.63774754101</v>
      </c>
      <c r="K20" s="22">
        <f t="shared" si="1"/>
        <v>-1.9225165015086532E-2</v>
      </c>
      <c r="L20" s="22">
        <f t="shared" si="2"/>
        <v>2.7752458991017193E-2</v>
      </c>
      <c r="M20" s="32"/>
    </row>
    <row r="21" spans="1:13">
      <c r="A21" s="63"/>
      <c r="B21" s="12">
        <v>32</v>
      </c>
      <c r="C21" s="61" t="s">
        <v>23</v>
      </c>
      <c r="D21" s="61"/>
      <c r="E21" s="15">
        <f>VLOOKUP(C21,RA!B24:D51,3,0)</f>
        <v>284253.1629</v>
      </c>
      <c r="F21" s="25">
        <f>VLOOKUP(C21,RA!B25:I55,8,0)</f>
        <v>23978.547900000001</v>
      </c>
      <c r="G21" s="16">
        <f t="shared" si="0"/>
        <v>260274.61499999999</v>
      </c>
      <c r="H21" s="27">
        <f>RA!J25</f>
        <v>8.4356309901239808</v>
      </c>
      <c r="I21" s="20">
        <f>VLOOKUP(B21,RMS!B:D,3,FALSE)</f>
        <v>284253.162248204</v>
      </c>
      <c r="J21" s="21">
        <f>VLOOKUP(B21,RMS!B:E,4,FALSE)</f>
        <v>260274.616377333</v>
      </c>
      <c r="K21" s="22">
        <f t="shared" si="1"/>
        <v>6.5179599914699793E-4</v>
      </c>
      <c r="L21" s="22">
        <f t="shared" si="2"/>
        <v>-1.3773330138064921E-3</v>
      </c>
      <c r="M21" s="32"/>
    </row>
    <row r="22" spans="1:13">
      <c r="A22" s="63"/>
      <c r="B22" s="12">
        <v>33</v>
      </c>
      <c r="C22" s="61" t="s">
        <v>24</v>
      </c>
      <c r="D22" s="61"/>
      <c r="E22" s="15">
        <f>VLOOKUP(C22,RA!B26:D52,3,0)</f>
        <v>512850.99310000002</v>
      </c>
      <c r="F22" s="25">
        <f>VLOOKUP(C22,RA!B26:I56,8,0)</f>
        <v>116171.0778</v>
      </c>
      <c r="G22" s="16">
        <f t="shared" si="0"/>
        <v>396679.91529999999</v>
      </c>
      <c r="H22" s="27">
        <f>RA!J26</f>
        <v>22.652013813561599</v>
      </c>
      <c r="I22" s="20">
        <f>VLOOKUP(B22,RMS!B:D,3,FALSE)</f>
        <v>512850.96055738599</v>
      </c>
      <c r="J22" s="21">
        <f>VLOOKUP(B22,RMS!B:E,4,FALSE)</f>
        <v>396679.90228615899</v>
      </c>
      <c r="K22" s="22">
        <f t="shared" si="1"/>
        <v>3.2542614033445716E-2</v>
      </c>
      <c r="L22" s="22">
        <f t="shared" si="2"/>
        <v>1.3013841002248228E-2</v>
      </c>
      <c r="M22" s="32"/>
    </row>
    <row r="23" spans="1:13">
      <c r="A23" s="63"/>
      <c r="B23" s="12">
        <v>34</v>
      </c>
      <c r="C23" s="61" t="s">
        <v>25</v>
      </c>
      <c r="D23" s="61"/>
      <c r="E23" s="15">
        <f>VLOOKUP(C23,RA!B26:D53,3,0)</f>
        <v>214928.4449</v>
      </c>
      <c r="F23" s="25">
        <f>VLOOKUP(C23,RA!B27:I57,8,0)</f>
        <v>59241.047299999998</v>
      </c>
      <c r="G23" s="16">
        <f t="shared" si="0"/>
        <v>155687.3976</v>
      </c>
      <c r="H23" s="27">
        <f>RA!J27</f>
        <v>27.563148901748701</v>
      </c>
      <c r="I23" s="20">
        <f>VLOOKUP(B23,RMS!B:D,3,FALSE)</f>
        <v>214928.25069125599</v>
      </c>
      <c r="J23" s="21">
        <f>VLOOKUP(B23,RMS!B:E,4,FALSE)</f>
        <v>155687.41682741599</v>
      </c>
      <c r="K23" s="22">
        <f t="shared" si="1"/>
        <v>0.19420874401112087</v>
      </c>
      <c r="L23" s="22">
        <f t="shared" si="2"/>
        <v>-1.9227415992645547E-2</v>
      </c>
      <c r="M23" s="32"/>
    </row>
    <row r="24" spans="1:13">
      <c r="A24" s="63"/>
      <c r="B24" s="12">
        <v>35</v>
      </c>
      <c r="C24" s="61" t="s">
        <v>26</v>
      </c>
      <c r="D24" s="61"/>
      <c r="E24" s="15">
        <f>VLOOKUP(C24,RA!B28:D54,3,0)</f>
        <v>1113416.1268</v>
      </c>
      <c r="F24" s="25">
        <f>VLOOKUP(C24,RA!B28:I58,8,0)</f>
        <v>45837.186399999999</v>
      </c>
      <c r="G24" s="16">
        <f t="shared" si="0"/>
        <v>1067578.9404</v>
      </c>
      <c r="H24" s="27">
        <f>RA!J28</f>
        <v>4.1168064029876899</v>
      </c>
      <c r="I24" s="20">
        <f>VLOOKUP(B24,RMS!B:D,3,FALSE)</f>
        <v>1113416.1267097299</v>
      </c>
      <c r="J24" s="21">
        <f>VLOOKUP(B24,RMS!B:E,4,FALSE)</f>
        <v>1067578.93959292</v>
      </c>
      <c r="K24" s="22">
        <f t="shared" si="1"/>
        <v>9.0270070359110832E-5</v>
      </c>
      <c r="L24" s="22">
        <f t="shared" si="2"/>
        <v>8.0707995221018791E-4</v>
      </c>
      <c r="M24" s="32"/>
    </row>
    <row r="25" spans="1:13">
      <c r="A25" s="63"/>
      <c r="B25" s="12">
        <v>36</v>
      </c>
      <c r="C25" s="61" t="s">
        <v>27</v>
      </c>
      <c r="D25" s="61"/>
      <c r="E25" s="15">
        <f>VLOOKUP(C25,RA!B28:D55,3,0)</f>
        <v>661489.18530000001</v>
      </c>
      <c r="F25" s="25">
        <f>VLOOKUP(C25,RA!B29:I59,8,0)</f>
        <v>99910.432100000005</v>
      </c>
      <c r="G25" s="16">
        <f t="shared" si="0"/>
        <v>561578.75320000004</v>
      </c>
      <c r="H25" s="27">
        <f>RA!J29</f>
        <v>15.1038647827157</v>
      </c>
      <c r="I25" s="20">
        <f>VLOOKUP(B25,RMS!B:D,3,FALSE)</f>
        <v>661489.18519026495</v>
      </c>
      <c r="J25" s="21">
        <f>VLOOKUP(B25,RMS!B:E,4,FALSE)</f>
        <v>561578.71786222397</v>
      </c>
      <c r="K25" s="22">
        <f t="shared" si="1"/>
        <v>1.0973506141453981E-4</v>
      </c>
      <c r="L25" s="22">
        <f t="shared" si="2"/>
        <v>3.5337776062078774E-2</v>
      </c>
      <c r="M25" s="32"/>
    </row>
    <row r="26" spans="1:13">
      <c r="A26" s="63"/>
      <c r="B26" s="12">
        <v>37</v>
      </c>
      <c r="C26" s="61" t="s">
        <v>73</v>
      </c>
      <c r="D26" s="61"/>
      <c r="E26" s="15">
        <f>VLOOKUP(C26,RA!B30:D56,3,0)</f>
        <v>676355.00109999999</v>
      </c>
      <c r="F26" s="25">
        <f>VLOOKUP(C26,RA!B30:I60,8,0)</f>
        <v>100126.3042</v>
      </c>
      <c r="G26" s="16">
        <f t="shared" si="0"/>
        <v>576228.69689999998</v>
      </c>
      <c r="H26" s="27">
        <f>RA!J30</f>
        <v>14.8038092476818</v>
      </c>
      <c r="I26" s="20">
        <f>VLOOKUP(B26,RMS!B:D,3,FALSE)</f>
        <v>676355.06270619505</v>
      </c>
      <c r="J26" s="21">
        <f>VLOOKUP(B26,RMS!B:E,4,FALSE)</f>
        <v>576228.69070330099</v>
      </c>
      <c r="K26" s="22">
        <f t="shared" si="1"/>
        <v>-6.1606195056810975E-2</v>
      </c>
      <c r="L26" s="22">
        <f t="shared" si="2"/>
        <v>6.1966989887878299E-3</v>
      </c>
      <c r="M26" s="32"/>
    </row>
    <row r="27" spans="1:13">
      <c r="A27" s="63"/>
      <c r="B27" s="12">
        <v>38</v>
      </c>
      <c r="C27" s="61" t="s">
        <v>29</v>
      </c>
      <c r="D27" s="61"/>
      <c r="E27" s="15">
        <f>VLOOKUP(C27,RA!B30:D57,3,0)</f>
        <v>604168.31770000001</v>
      </c>
      <c r="F27" s="25">
        <f>VLOOKUP(C27,RA!B31:I61,8,0)</f>
        <v>39701.8534</v>
      </c>
      <c r="G27" s="16">
        <f t="shared" si="0"/>
        <v>564466.46429999999</v>
      </c>
      <c r="H27" s="27">
        <f>RA!J31</f>
        <v>6.5713232946640501</v>
      </c>
      <c r="I27" s="20">
        <f>VLOOKUP(B27,RMS!B:D,3,FALSE)</f>
        <v>604168.28749999998</v>
      </c>
      <c r="J27" s="21">
        <f>VLOOKUP(B27,RMS!B:E,4,FALSE)</f>
        <v>564466.49436814198</v>
      </c>
      <c r="K27" s="22">
        <f t="shared" si="1"/>
        <v>3.0200000037439167E-2</v>
      </c>
      <c r="L27" s="22">
        <f t="shared" si="2"/>
        <v>-3.0068141990341246E-2</v>
      </c>
      <c r="M27" s="32"/>
    </row>
    <row r="28" spans="1:13">
      <c r="A28" s="63"/>
      <c r="B28" s="12">
        <v>39</v>
      </c>
      <c r="C28" s="61" t="s">
        <v>30</v>
      </c>
      <c r="D28" s="61"/>
      <c r="E28" s="15">
        <f>VLOOKUP(C28,RA!B32:D58,3,0)</f>
        <v>97246.717600000004</v>
      </c>
      <c r="F28" s="25">
        <f>VLOOKUP(C28,RA!B32:I62,8,0)</f>
        <v>27416.7889</v>
      </c>
      <c r="G28" s="16">
        <f t="shared" si="0"/>
        <v>69829.928700000004</v>
      </c>
      <c r="H28" s="27">
        <f>RA!J32</f>
        <v>28.193022424440201</v>
      </c>
      <c r="I28" s="20">
        <f>VLOOKUP(B28,RMS!B:D,3,FALSE)</f>
        <v>97246.678931283604</v>
      </c>
      <c r="J28" s="21">
        <f>VLOOKUP(B28,RMS!B:E,4,FALSE)</f>
        <v>69829.910942652699</v>
      </c>
      <c r="K28" s="22">
        <f t="shared" si="1"/>
        <v>3.866871639911551E-2</v>
      </c>
      <c r="L28" s="22">
        <f t="shared" si="2"/>
        <v>1.7757347304723226E-2</v>
      </c>
      <c r="M28" s="32"/>
    </row>
    <row r="29" spans="1:13">
      <c r="A29" s="63"/>
      <c r="B29" s="12">
        <v>40</v>
      </c>
      <c r="C29" s="61" t="s">
        <v>31</v>
      </c>
      <c r="D29" s="61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1" t="s">
        <v>32</v>
      </c>
      <c r="D30" s="61"/>
      <c r="E30" s="15">
        <f>VLOOKUP(C30,RA!B34:D61,3,0)</f>
        <v>203031.76010000001</v>
      </c>
      <c r="F30" s="25">
        <f>VLOOKUP(C30,RA!B34:I65,8,0)</f>
        <v>11728.1193</v>
      </c>
      <c r="G30" s="16">
        <f t="shared" si="0"/>
        <v>191303.64080000002</v>
      </c>
      <c r="H30" s="27">
        <f>RA!J34</f>
        <v>0</v>
      </c>
      <c r="I30" s="20">
        <f>VLOOKUP(B30,RMS!B:D,3,FALSE)</f>
        <v>203031.76019999999</v>
      </c>
      <c r="J30" s="21">
        <f>VLOOKUP(B30,RMS!B:E,4,FALSE)</f>
        <v>191303.6299</v>
      </c>
      <c r="K30" s="22">
        <f t="shared" si="1"/>
        <v>-9.9999975645914674E-5</v>
      </c>
      <c r="L30" s="22">
        <f t="shared" si="2"/>
        <v>1.0900000022957101E-2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118329.08</v>
      </c>
      <c r="F31" s="25">
        <f>VLOOKUP(C31,RA!B35:I66,8,0)</f>
        <v>-4598.38</v>
      </c>
      <c r="G31" s="16">
        <f t="shared" si="0"/>
        <v>122927.46</v>
      </c>
      <c r="H31" s="27">
        <f>RA!J35</f>
        <v>5.7764949159794003</v>
      </c>
      <c r="I31" s="20">
        <f>VLOOKUP(B31,RMS!B:D,3,FALSE)</f>
        <v>118329.08</v>
      </c>
      <c r="J31" s="21">
        <f>VLOOKUP(B31,RMS!B:E,4,FALSE)</f>
        <v>122927.46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1" t="s">
        <v>36</v>
      </c>
      <c r="D32" s="61"/>
      <c r="E32" s="15">
        <f>VLOOKUP(C32,RA!B34:D62,3,0)</f>
        <v>192611.18</v>
      </c>
      <c r="F32" s="25">
        <f>VLOOKUP(C32,RA!B34:I66,8,0)</f>
        <v>-24780.400000000001</v>
      </c>
      <c r="G32" s="16">
        <f t="shared" si="0"/>
        <v>217391.58</v>
      </c>
      <c r="H32" s="27">
        <f>RA!J35</f>
        <v>5.7764949159794003</v>
      </c>
      <c r="I32" s="20">
        <f>VLOOKUP(B32,RMS!B:D,3,FALSE)</f>
        <v>192611.18</v>
      </c>
      <c r="J32" s="21">
        <f>VLOOKUP(B32,RMS!B:E,4,FALSE)</f>
        <v>217391.58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1" t="s">
        <v>37</v>
      </c>
      <c r="D33" s="61"/>
      <c r="E33" s="15">
        <f>VLOOKUP(C33,RA!B34:D63,3,0)</f>
        <v>80094.05</v>
      </c>
      <c r="F33" s="25">
        <f>VLOOKUP(C33,RA!B34:I67,8,0)</f>
        <v>-557.23</v>
      </c>
      <c r="G33" s="16">
        <f t="shared" si="0"/>
        <v>80651.28</v>
      </c>
      <c r="H33" s="27">
        <f>RA!J34</f>
        <v>0</v>
      </c>
      <c r="I33" s="20">
        <f>VLOOKUP(B33,RMS!B:D,3,FALSE)</f>
        <v>80094.05</v>
      </c>
      <c r="J33" s="21">
        <f>VLOOKUP(B33,RMS!B:E,4,FALSE)</f>
        <v>80651.28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1" t="s">
        <v>38</v>
      </c>
      <c r="D34" s="61"/>
      <c r="E34" s="15">
        <f>VLOOKUP(C34,RA!B35:D64,3,0)</f>
        <v>51344.5</v>
      </c>
      <c r="F34" s="25">
        <f>VLOOKUP(C34,RA!B35:I68,8,0)</f>
        <v>-8018.8</v>
      </c>
      <c r="G34" s="16">
        <f t="shared" si="0"/>
        <v>59363.3</v>
      </c>
      <c r="H34" s="27">
        <f>RA!J35</f>
        <v>5.7764949159794003</v>
      </c>
      <c r="I34" s="20">
        <f>VLOOKUP(B34,RMS!B:D,3,FALSE)</f>
        <v>51344.5</v>
      </c>
      <c r="J34" s="21">
        <f>VLOOKUP(B34,RMS!B:E,4,FALSE)</f>
        <v>59363.3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1" t="s">
        <v>71</v>
      </c>
      <c r="D35" s="61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-3.8860946100485201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1" t="s">
        <v>33</v>
      </c>
      <c r="D36" s="61"/>
      <c r="E36" s="15">
        <f>VLOOKUP(C36,RA!B8:D65,3,0)</f>
        <v>76893.161600000007</v>
      </c>
      <c r="F36" s="25">
        <f>VLOOKUP(C36,RA!B8:I69,8,0)</f>
        <v>3738.9438</v>
      </c>
      <c r="G36" s="16">
        <f t="shared" si="0"/>
        <v>73154.217800000013</v>
      </c>
      <c r="H36" s="27">
        <f>RA!J36</f>
        <v>-3.8860946100485201</v>
      </c>
      <c r="I36" s="20">
        <f>VLOOKUP(B36,RMS!B:D,3,FALSE)</f>
        <v>76893.162393162405</v>
      </c>
      <c r="J36" s="21">
        <f>VLOOKUP(B36,RMS!B:E,4,FALSE)</f>
        <v>73154.217948717895</v>
      </c>
      <c r="K36" s="22">
        <f t="shared" si="1"/>
        <v>-7.9316239862237126E-4</v>
      </c>
      <c r="L36" s="22">
        <f t="shared" si="2"/>
        <v>-1.4871788152959198E-4</v>
      </c>
      <c r="M36" s="32"/>
    </row>
    <row r="37" spans="1:13">
      <c r="A37" s="63"/>
      <c r="B37" s="12">
        <v>76</v>
      </c>
      <c r="C37" s="61" t="s">
        <v>34</v>
      </c>
      <c r="D37" s="61"/>
      <c r="E37" s="15">
        <f>VLOOKUP(C37,RA!B8:D66,3,0)</f>
        <v>378008.55979999999</v>
      </c>
      <c r="F37" s="25">
        <f>VLOOKUP(C37,RA!B8:I70,8,0)</f>
        <v>27981.9398</v>
      </c>
      <c r="G37" s="16">
        <f t="shared" si="0"/>
        <v>350026.62</v>
      </c>
      <c r="H37" s="27">
        <f>RA!J37</f>
        <v>-12.8655044842153</v>
      </c>
      <c r="I37" s="20">
        <f>VLOOKUP(B37,RMS!B:D,3,FALSE)</f>
        <v>378008.55102735001</v>
      </c>
      <c r="J37" s="21">
        <f>VLOOKUP(B37,RMS!B:E,4,FALSE)</f>
        <v>350026.62008632498</v>
      </c>
      <c r="K37" s="22">
        <f t="shared" si="1"/>
        <v>8.7726499768905342E-3</v>
      </c>
      <c r="L37" s="22">
        <f t="shared" si="2"/>
        <v>-8.6324987933039665E-5</v>
      </c>
      <c r="M37" s="32"/>
    </row>
    <row r="38" spans="1:13">
      <c r="A38" s="63"/>
      <c r="B38" s="12">
        <v>77</v>
      </c>
      <c r="C38" s="61" t="s">
        <v>39</v>
      </c>
      <c r="D38" s="61"/>
      <c r="E38" s="15">
        <f>VLOOKUP(C38,RA!B9:D67,3,0)</f>
        <v>87846.2</v>
      </c>
      <c r="F38" s="25">
        <f>VLOOKUP(C38,RA!B9:I71,8,0)</f>
        <v>-2003.37</v>
      </c>
      <c r="G38" s="16">
        <f t="shared" si="0"/>
        <v>89849.569999999992</v>
      </c>
      <c r="H38" s="27">
        <f>RA!J38</f>
        <v>-0.69571959465153799</v>
      </c>
      <c r="I38" s="20">
        <f>VLOOKUP(B38,RMS!B:D,3,FALSE)</f>
        <v>87846.2</v>
      </c>
      <c r="J38" s="21">
        <f>VLOOKUP(B38,RMS!B:E,4,FALSE)</f>
        <v>89849.57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1" t="s">
        <v>40</v>
      </c>
      <c r="D39" s="61"/>
      <c r="E39" s="15">
        <f>VLOOKUP(C39,RA!B10:D68,3,0)</f>
        <v>59677.83</v>
      </c>
      <c r="F39" s="25">
        <f>VLOOKUP(C39,RA!B10:I72,8,0)</f>
        <v>7155.58</v>
      </c>
      <c r="G39" s="16">
        <f t="shared" si="0"/>
        <v>52522.25</v>
      </c>
      <c r="H39" s="27">
        <f>RA!J39</f>
        <v>-15.617641616921</v>
      </c>
      <c r="I39" s="20">
        <f>VLOOKUP(B39,RMS!B:D,3,FALSE)</f>
        <v>59677.83</v>
      </c>
      <c r="J39" s="21">
        <f>VLOOKUP(B39,RMS!B:E,4,FALSE)</f>
        <v>52522.25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1" t="s">
        <v>35</v>
      </c>
      <c r="D40" s="61"/>
      <c r="E40" s="15">
        <f>VLOOKUP(C40,RA!B8:D69,3,0)</f>
        <v>8981.8279999999995</v>
      </c>
      <c r="F40" s="25">
        <f>VLOOKUP(C40,RA!B8:I73,8,0)</f>
        <v>518.17539999999997</v>
      </c>
      <c r="G40" s="16">
        <f t="shared" si="0"/>
        <v>8463.6525999999994</v>
      </c>
      <c r="H40" s="27">
        <f>RA!J40</f>
        <v>0</v>
      </c>
      <c r="I40" s="20">
        <f>VLOOKUP(B40,RMS!B:D,3,FALSE)</f>
        <v>8981.82815218213</v>
      </c>
      <c r="J40" s="21">
        <f>VLOOKUP(B40,RMS!B:E,4,FALSE)</f>
        <v>8463.6529309432008</v>
      </c>
      <c r="K40" s="22">
        <f t="shared" si="1"/>
        <v>-1.5218213047774043E-4</v>
      </c>
      <c r="L40" s="22">
        <f t="shared" si="2"/>
        <v>-3.3094320133386645E-4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36" bestFit="1" customWidth="1"/>
    <col min="2" max="3" width="9.140625" style="36"/>
    <col min="4" max="5" width="13.28515625" style="36" bestFit="1" customWidth="1"/>
    <col min="6" max="6" width="12.28515625" style="36" customWidth="1"/>
    <col min="7" max="7" width="13.28515625" style="36" bestFit="1" customWidth="1"/>
    <col min="8" max="8" width="9.5703125" style="36" bestFit="1" customWidth="1"/>
    <col min="9" max="9" width="12.28515625" style="36" customWidth="1"/>
    <col min="10" max="10" width="8.5703125" style="36" bestFit="1" customWidth="1"/>
    <col min="11" max="11" width="12.28515625" style="36" customWidth="1"/>
    <col min="12" max="12" width="10.28515625" style="36" bestFit="1" customWidth="1"/>
    <col min="13" max="13" width="12.28515625" style="36" customWidth="1"/>
    <col min="14" max="14" width="14.42578125" style="36" bestFit="1" customWidth="1"/>
    <col min="15" max="15" width="16.140625" style="36" bestFit="1" customWidth="1"/>
    <col min="16" max="17" width="10.5703125" style="36" bestFit="1" customWidth="1"/>
    <col min="18" max="18" width="10.28515625" style="36" bestFit="1" customWidth="1"/>
    <col min="19" max="20" width="8.5703125" style="36" bestFit="1" customWidth="1"/>
    <col min="21" max="21" width="10.28515625" style="36" bestFit="1" customWidth="1"/>
    <col min="22" max="22" width="35.42578125" style="36" bestFit="1" customWidth="1"/>
    <col min="23" max="16384" width="9.140625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22.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13259648.682600001</v>
      </c>
      <c r="E7" s="48">
        <v>16881872.931699999</v>
      </c>
      <c r="F7" s="49">
        <v>78.543706235945194</v>
      </c>
      <c r="G7" s="48">
        <v>13547523.034299999</v>
      </c>
      <c r="H7" s="49">
        <v>-2.1249224007307799</v>
      </c>
      <c r="I7" s="48">
        <v>1785238.0079000001</v>
      </c>
      <c r="J7" s="49">
        <v>13.4636901069836</v>
      </c>
      <c r="K7" s="48">
        <v>1582754.2116</v>
      </c>
      <c r="L7" s="49">
        <v>11.6829785606767</v>
      </c>
      <c r="M7" s="49">
        <v>0.12793129521690499</v>
      </c>
      <c r="N7" s="48">
        <v>140245930.88710001</v>
      </c>
      <c r="O7" s="48">
        <v>7423381350.7516003</v>
      </c>
      <c r="P7" s="48">
        <v>750690</v>
      </c>
      <c r="Q7" s="48">
        <v>774104</v>
      </c>
      <c r="R7" s="49">
        <v>-3.02465818546345</v>
      </c>
      <c r="S7" s="48">
        <v>17.663281357950702</v>
      </c>
      <c r="T7" s="48">
        <v>17.964867526456398</v>
      </c>
      <c r="U7" s="50">
        <v>-1.70741869754544</v>
      </c>
    </row>
    <row r="8" spans="1:23" ht="12" thickBot="1">
      <c r="A8" s="74">
        <v>42347</v>
      </c>
      <c r="B8" s="64" t="s">
        <v>6</v>
      </c>
      <c r="C8" s="65"/>
      <c r="D8" s="51">
        <v>495268.50099999999</v>
      </c>
      <c r="E8" s="51">
        <v>650066.37490000005</v>
      </c>
      <c r="F8" s="52">
        <v>76.187374108711197</v>
      </c>
      <c r="G8" s="51">
        <v>558487.09719999996</v>
      </c>
      <c r="H8" s="52">
        <v>-11.3196162484235</v>
      </c>
      <c r="I8" s="51">
        <v>132750.54209999999</v>
      </c>
      <c r="J8" s="52">
        <v>26.8037522741629</v>
      </c>
      <c r="K8" s="51">
        <v>121536.4001</v>
      </c>
      <c r="L8" s="52">
        <v>21.761720317144</v>
      </c>
      <c r="M8" s="52">
        <v>9.2269821969163002E-2</v>
      </c>
      <c r="N8" s="51">
        <v>4894471.5916999998</v>
      </c>
      <c r="O8" s="51">
        <v>265042442.33829999</v>
      </c>
      <c r="P8" s="51">
        <v>18530</v>
      </c>
      <c r="Q8" s="51">
        <v>19470</v>
      </c>
      <c r="R8" s="52">
        <v>-4.8279404211607604</v>
      </c>
      <c r="S8" s="51">
        <v>26.727927738801899</v>
      </c>
      <c r="T8" s="51">
        <v>26.722353677452499</v>
      </c>
      <c r="U8" s="53">
        <v>2.0854820485631E-2</v>
      </c>
    </row>
    <row r="9" spans="1:23" ht="12" thickBot="1">
      <c r="A9" s="75"/>
      <c r="B9" s="64" t="s">
        <v>7</v>
      </c>
      <c r="C9" s="65"/>
      <c r="D9" s="51">
        <v>62948.7071</v>
      </c>
      <c r="E9" s="51">
        <v>73346.597699999998</v>
      </c>
      <c r="F9" s="52">
        <v>85.823622463676998</v>
      </c>
      <c r="G9" s="51">
        <v>64066.126600000003</v>
      </c>
      <c r="H9" s="52">
        <v>-1.7441658475416599</v>
      </c>
      <c r="I9" s="51">
        <v>14796.924999999999</v>
      </c>
      <c r="J9" s="52">
        <v>23.5063207517411</v>
      </c>
      <c r="K9" s="51">
        <v>14755.026</v>
      </c>
      <c r="L9" s="52">
        <v>23.030931918396998</v>
      </c>
      <c r="M9" s="52">
        <v>2.8396425733170001E-3</v>
      </c>
      <c r="N9" s="51">
        <v>717892.1054</v>
      </c>
      <c r="O9" s="51">
        <v>42079435.2971</v>
      </c>
      <c r="P9" s="51">
        <v>3693</v>
      </c>
      <c r="Q9" s="51">
        <v>3748</v>
      </c>
      <c r="R9" s="52">
        <v>-1.46744930629669</v>
      </c>
      <c r="S9" s="51">
        <v>17.045412158137001</v>
      </c>
      <c r="T9" s="51">
        <v>16.799330843116302</v>
      </c>
      <c r="U9" s="53">
        <v>1.4436806381546701</v>
      </c>
    </row>
    <row r="10" spans="1:23" ht="12" thickBot="1">
      <c r="A10" s="75"/>
      <c r="B10" s="64" t="s">
        <v>8</v>
      </c>
      <c r="C10" s="65"/>
      <c r="D10" s="51">
        <v>80852.408500000005</v>
      </c>
      <c r="E10" s="51">
        <v>84493.705900000001</v>
      </c>
      <c r="F10" s="52">
        <v>95.690451304965194</v>
      </c>
      <c r="G10" s="51">
        <v>81953.103700000007</v>
      </c>
      <c r="H10" s="52">
        <v>-1.3430793347732699</v>
      </c>
      <c r="I10" s="51">
        <v>24172.6996</v>
      </c>
      <c r="J10" s="52">
        <v>29.8973154275299</v>
      </c>
      <c r="K10" s="51">
        <v>19589.937699999999</v>
      </c>
      <c r="L10" s="52">
        <v>23.903838677924298</v>
      </c>
      <c r="M10" s="52">
        <v>0.23393448055733199</v>
      </c>
      <c r="N10" s="51">
        <v>881199.83420000004</v>
      </c>
      <c r="O10" s="51">
        <v>63911441.261699997</v>
      </c>
      <c r="P10" s="51">
        <v>67338</v>
      </c>
      <c r="Q10" s="51">
        <v>67827</v>
      </c>
      <c r="R10" s="52">
        <v>-0.720951833340711</v>
      </c>
      <c r="S10" s="51">
        <v>1.2006951275654201</v>
      </c>
      <c r="T10" s="51">
        <v>1.1943201129343799</v>
      </c>
      <c r="U10" s="53">
        <v>0.53094365794299003</v>
      </c>
    </row>
    <row r="11" spans="1:23" ht="12" thickBot="1">
      <c r="A11" s="75"/>
      <c r="B11" s="64" t="s">
        <v>9</v>
      </c>
      <c r="C11" s="65"/>
      <c r="D11" s="51">
        <v>72878.769400000005</v>
      </c>
      <c r="E11" s="51">
        <v>70974.625599999999</v>
      </c>
      <c r="F11" s="52">
        <v>102.68285148939199</v>
      </c>
      <c r="G11" s="51">
        <v>75054.264999999999</v>
      </c>
      <c r="H11" s="52">
        <v>-2.8985635926219802</v>
      </c>
      <c r="I11" s="51">
        <v>18639.3099</v>
      </c>
      <c r="J11" s="52">
        <v>25.575774746822201</v>
      </c>
      <c r="K11" s="51">
        <v>16307.746300000001</v>
      </c>
      <c r="L11" s="52">
        <v>21.727940843868101</v>
      </c>
      <c r="M11" s="52">
        <v>0.14297276626139299</v>
      </c>
      <c r="N11" s="51">
        <v>680672.47389999998</v>
      </c>
      <c r="O11" s="51">
        <v>22713877.773699999</v>
      </c>
      <c r="P11" s="51">
        <v>3180</v>
      </c>
      <c r="Q11" s="51">
        <v>3179</v>
      </c>
      <c r="R11" s="52">
        <v>3.1456432840526002E-2</v>
      </c>
      <c r="S11" s="51">
        <v>22.917852012578599</v>
      </c>
      <c r="T11" s="51">
        <v>22.774122963196</v>
      </c>
      <c r="U11" s="53">
        <v>0.62714886763276201</v>
      </c>
    </row>
    <row r="12" spans="1:23" ht="12" thickBot="1">
      <c r="A12" s="75"/>
      <c r="B12" s="64" t="s">
        <v>10</v>
      </c>
      <c r="C12" s="65"/>
      <c r="D12" s="51">
        <v>192506.42310000001</v>
      </c>
      <c r="E12" s="51">
        <v>361809.80780000001</v>
      </c>
      <c r="F12" s="52">
        <v>53.206524242817999</v>
      </c>
      <c r="G12" s="51">
        <v>233763.2353</v>
      </c>
      <c r="H12" s="52">
        <v>-17.6489738204783</v>
      </c>
      <c r="I12" s="51">
        <v>38387.161599999999</v>
      </c>
      <c r="J12" s="52">
        <v>19.940717292357199</v>
      </c>
      <c r="K12" s="51">
        <v>40625.6584</v>
      </c>
      <c r="L12" s="52">
        <v>17.378976787287801</v>
      </c>
      <c r="M12" s="52">
        <v>-5.5100566690138998E-2</v>
      </c>
      <c r="N12" s="51">
        <v>1997387.1950000001</v>
      </c>
      <c r="O12" s="51">
        <v>89392247.411200002</v>
      </c>
      <c r="P12" s="51">
        <v>1628</v>
      </c>
      <c r="Q12" s="51">
        <v>2044</v>
      </c>
      <c r="R12" s="52">
        <v>-20.352250489236798</v>
      </c>
      <c r="S12" s="51">
        <v>118.247188636364</v>
      </c>
      <c r="T12" s="51">
        <v>114.463607778865</v>
      </c>
      <c r="U12" s="53">
        <v>3.1997216180200398</v>
      </c>
    </row>
    <row r="13" spans="1:23" ht="12" thickBot="1">
      <c r="A13" s="75"/>
      <c r="B13" s="64" t="s">
        <v>11</v>
      </c>
      <c r="C13" s="65"/>
      <c r="D13" s="51">
        <v>261049.09909999999</v>
      </c>
      <c r="E13" s="51">
        <v>454175.2966</v>
      </c>
      <c r="F13" s="52">
        <v>57.4776085476772</v>
      </c>
      <c r="G13" s="51">
        <v>336704.0122</v>
      </c>
      <c r="H13" s="52">
        <v>-22.469263910957299</v>
      </c>
      <c r="I13" s="51">
        <v>77939.3989</v>
      </c>
      <c r="J13" s="52">
        <v>29.856222131662602</v>
      </c>
      <c r="K13" s="51">
        <v>65488.221700000002</v>
      </c>
      <c r="L13" s="52">
        <v>19.449789526446299</v>
      </c>
      <c r="M13" s="52">
        <v>0.19012849756462399</v>
      </c>
      <c r="N13" s="51">
        <v>2739935.7234999998</v>
      </c>
      <c r="O13" s="51">
        <v>128527857.5695</v>
      </c>
      <c r="P13" s="51">
        <v>7427</v>
      </c>
      <c r="Q13" s="51">
        <v>7984</v>
      </c>
      <c r="R13" s="52">
        <v>-6.9764529058116302</v>
      </c>
      <c r="S13" s="51">
        <v>35.148660172344201</v>
      </c>
      <c r="T13" s="51">
        <v>34.0139243612225</v>
      </c>
      <c r="U13" s="53">
        <v>3.2283899458976801</v>
      </c>
    </row>
    <row r="14" spans="1:23" ht="12" thickBot="1">
      <c r="A14" s="75"/>
      <c r="B14" s="64" t="s">
        <v>12</v>
      </c>
      <c r="C14" s="65"/>
      <c r="D14" s="51">
        <v>197602.4817</v>
      </c>
      <c r="E14" s="51">
        <v>223795.82070000001</v>
      </c>
      <c r="F14" s="52">
        <v>88.295876608387502</v>
      </c>
      <c r="G14" s="51">
        <v>217555.28080000001</v>
      </c>
      <c r="H14" s="52">
        <v>-9.1713696981424899</v>
      </c>
      <c r="I14" s="51">
        <v>36659.210299999999</v>
      </c>
      <c r="J14" s="52">
        <v>18.551998934738101</v>
      </c>
      <c r="K14" s="51">
        <v>40132.655700000003</v>
      </c>
      <c r="L14" s="52">
        <v>18.4471071225774</v>
      </c>
      <c r="M14" s="52">
        <v>-8.6549104199950003E-2</v>
      </c>
      <c r="N14" s="51">
        <v>1774475.5166</v>
      </c>
      <c r="O14" s="51">
        <v>63547425.057899997</v>
      </c>
      <c r="P14" s="51">
        <v>2681</v>
      </c>
      <c r="Q14" s="51">
        <v>2813</v>
      </c>
      <c r="R14" s="52">
        <v>-4.6924991112691101</v>
      </c>
      <c r="S14" s="51">
        <v>73.704767512122302</v>
      </c>
      <c r="T14" s="51">
        <v>63.122799253466098</v>
      </c>
      <c r="U14" s="53">
        <v>14.3572371446879</v>
      </c>
    </row>
    <row r="15" spans="1:23" ht="12" thickBot="1">
      <c r="A15" s="75"/>
      <c r="B15" s="64" t="s">
        <v>13</v>
      </c>
      <c r="C15" s="65"/>
      <c r="D15" s="51">
        <v>83785.643700000001</v>
      </c>
      <c r="E15" s="51">
        <v>180312.2366</v>
      </c>
      <c r="F15" s="52">
        <v>46.466975996680603</v>
      </c>
      <c r="G15" s="51">
        <v>104602.5102</v>
      </c>
      <c r="H15" s="52">
        <v>-19.900924423513501</v>
      </c>
      <c r="I15" s="51">
        <v>24575.0929</v>
      </c>
      <c r="J15" s="52">
        <v>29.3309113766467</v>
      </c>
      <c r="K15" s="51">
        <v>10796.2729</v>
      </c>
      <c r="L15" s="52">
        <v>10.321236918079199</v>
      </c>
      <c r="M15" s="52">
        <v>1.2762571053571601</v>
      </c>
      <c r="N15" s="51">
        <v>948932.77020000003</v>
      </c>
      <c r="O15" s="51">
        <v>50603965.590400003</v>
      </c>
      <c r="P15" s="51">
        <v>2336</v>
      </c>
      <c r="Q15" s="51">
        <v>2879</v>
      </c>
      <c r="R15" s="52">
        <v>-18.8607155262244</v>
      </c>
      <c r="S15" s="51">
        <v>35.867141994862997</v>
      </c>
      <c r="T15" s="51">
        <v>31.992213268495998</v>
      </c>
      <c r="U15" s="53">
        <v>10.8035614516539</v>
      </c>
    </row>
    <row r="16" spans="1:23" ht="12" thickBot="1">
      <c r="A16" s="75"/>
      <c r="B16" s="64" t="s">
        <v>14</v>
      </c>
      <c r="C16" s="65"/>
      <c r="D16" s="51">
        <v>434648.07179999998</v>
      </c>
      <c r="E16" s="51">
        <v>648576.41780000005</v>
      </c>
      <c r="F16" s="52">
        <v>67.015706996308197</v>
      </c>
      <c r="G16" s="51">
        <v>435043.03730000003</v>
      </c>
      <c r="H16" s="52">
        <v>-9.0787684467096993E-2</v>
      </c>
      <c r="I16" s="51">
        <v>39400.315499999997</v>
      </c>
      <c r="J16" s="52">
        <v>9.0648775541168796</v>
      </c>
      <c r="K16" s="51">
        <v>32494.114799999999</v>
      </c>
      <c r="L16" s="52">
        <v>7.4691724758239202</v>
      </c>
      <c r="M16" s="52">
        <v>0.212536969925397</v>
      </c>
      <c r="N16" s="51">
        <v>5029225.9973999998</v>
      </c>
      <c r="O16" s="51">
        <v>363989049.5237</v>
      </c>
      <c r="P16" s="51">
        <v>21207</v>
      </c>
      <c r="Q16" s="51">
        <v>22062</v>
      </c>
      <c r="R16" s="52">
        <v>-3.8754419363611698</v>
      </c>
      <c r="S16" s="51">
        <v>20.495500155609001</v>
      </c>
      <c r="T16" s="51">
        <v>20.617791356178</v>
      </c>
      <c r="U16" s="53">
        <v>-0.59667341436201704</v>
      </c>
    </row>
    <row r="17" spans="1:21" ht="12" thickBot="1">
      <c r="A17" s="75"/>
      <c r="B17" s="64" t="s">
        <v>15</v>
      </c>
      <c r="C17" s="65"/>
      <c r="D17" s="51">
        <v>397143.25410000002</v>
      </c>
      <c r="E17" s="51">
        <v>564054.19420000003</v>
      </c>
      <c r="F17" s="52">
        <v>70.408705082544401</v>
      </c>
      <c r="G17" s="51">
        <v>420938.9</v>
      </c>
      <c r="H17" s="52">
        <v>-5.6529928452799298</v>
      </c>
      <c r="I17" s="51">
        <v>46796.292600000001</v>
      </c>
      <c r="J17" s="52">
        <v>11.783227366167701</v>
      </c>
      <c r="K17" s="51">
        <v>58675.455999999998</v>
      </c>
      <c r="L17" s="52">
        <v>13.9391859483645</v>
      </c>
      <c r="M17" s="52">
        <v>-0.202455408271561</v>
      </c>
      <c r="N17" s="51">
        <v>3946833.0600999999</v>
      </c>
      <c r="O17" s="51">
        <v>343546902.36309999</v>
      </c>
      <c r="P17" s="51">
        <v>7996</v>
      </c>
      <c r="Q17" s="51">
        <v>7941</v>
      </c>
      <c r="R17" s="52">
        <v>0.69260798388113298</v>
      </c>
      <c r="S17" s="51">
        <v>49.667740632816397</v>
      </c>
      <c r="T17" s="51">
        <v>54.261155698274798</v>
      </c>
      <c r="U17" s="53">
        <v>-9.2482867288378507</v>
      </c>
    </row>
    <row r="18" spans="1:21" ht="12" customHeight="1" thickBot="1">
      <c r="A18" s="75"/>
      <c r="B18" s="64" t="s">
        <v>16</v>
      </c>
      <c r="C18" s="65"/>
      <c r="D18" s="51">
        <v>1111082.2072999999</v>
      </c>
      <c r="E18" s="51">
        <v>1483397.5393999999</v>
      </c>
      <c r="F18" s="52">
        <v>74.901176373085207</v>
      </c>
      <c r="G18" s="51">
        <v>1196353.4554000001</v>
      </c>
      <c r="H18" s="52">
        <v>-7.1275965907157097</v>
      </c>
      <c r="I18" s="51">
        <v>195377.5477</v>
      </c>
      <c r="J18" s="52">
        <v>17.5844367245138</v>
      </c>
      <c r="K18" s="51">
        <v>159782.02979999999</v>
      </c>
      <c r="L18" s="52">
        <v>13.3557544452093</v>
      </c>
      <c r="M18" s="52">
        <v>0.22277547697044001</v>
      </c>
      <c r="N18" s="51">
        <v>12430619.0834</v>
      </c>
      <c r="O18" s="51">
        <v>753894725.67110002</v>
      </c>
      <c r="P18" s="51">
        <v>53383</v>
      </c>
      <c r="Q18" s="51">
        <v>54813</v>
      </c>
      <c r="R18" s="52">
        <v>-2.6088701585390299</v>
      </c>
      <c r="S18" s="51">
        <v>20.813408899837</v>
      </c>
      <c r="T18" s="51">
        <v>20.276058776202699</v>
      </c>
      <c r="U18" s="53">
        <v>2.5817497086626</v>
      </c>
    </row>
    <row r="19" spans="1:21" ht="12" customHeight="1" thickBot="1">
      <c r="A19" s="75"/>
      <c r="B19" s="64" t="s">
        <v>17</v>
      </c>
      <c r="C19" s="65"/>
      <c r="D19" s="51">
        <v>622858.62600000005</v>
      </c>
      <c r="E19" s="51">
        <v>939442.06299999997</v>
      </c>
      <c r="F19" s="52">
        <v>66.300908861901803</v>
      </c>
      <c r="G19" s="51">
        <v>459886.98450000002</v>
      </c>
      <c r="H19" s="52">
        <v>35.437324167194298</v>
      </c>
      <c r="I19" s="51">
        <v>40469.836300000003</v>
      </c>
      <c r="J19" s="52">
        <v>6.4974353104648204</v>
      </c>
      <c r="K19" s="51">
        <v>54222.170400000003</v>
      </c>
      <c r="L19" s="52">
        <v>11.790325064091901</v>
      </c>
      <c r="M19" s="52">
        <v>-0.25362935490313798</v>
      </c>
      <c r="N19" s="51">
        <v>5350347.3274999997</v>
      </c>
      <c r="O19" s="51">
        <v>241065838.6417</v>
      </c>
      <c r="P19" s="51">
        <v>11637</v>
      </c>
      <c r="Q19" s="51">
        <v>11293</v>
      </c>
      <c r="R19" s="52">
        <v>3.0461347737536602</v>
      </c>
      <c r="S19" s="51">
        <v>53.523986078886303</v>
      </c>
      <c r="T19" s="51">
        <v>41.820897228371599</v>
      </c>
      <c r="U19" s="53">
        <v>21.865129464136199</v>
      </c>
    </row>
    <row r="20" spans="1:21" ht="12" thickBot="1">
      <c r="A20" s="75"/>
      <c r="B20" s="64" t="s">
        <v>18</v>
      </c>
      <c r="C20" s="65"/>
      <c r="D20" s="51">
        <v>776340.56409999996</v>
      </c>
      <c r="E20" s="51">
        <v>1214265.5244</v>
      </c>
      <c r="F20" s="52">
        <v>63.934991853088299</v>
      </c>
      <c r="G20" s="51">
        <v>796555.7561</v>
      </c>
      <c r="H20" s="52">
        <v>-2.53782511082151</v>
      </c>
      <c r="I20" s="51">
        <v>89504.153399999996</v>
      </c>
      <c r="J20" s="52">
        <v>11.528980648300999</v>
      </c>
      <c r="K20" s="51">
        <v>64170.629500000003</v>
      </c>
      <c r="L20" s="52">
        <v>8.0560122764267597</v>
      </c>
      <c r="M20" s="52">
        <v>0.39478378344410697</v>
      </c>
      <c r="N20" s="51">
        <v>8753939.2579999994</v>
      </c>
      <c r="O20" s="51">
        <v>420389466.24229997</v>
      </c>
      <c r="P20" s="51">
        <v>34064</v>
      </c>
      <c r="Q20" s="51">
        <v>35933</v>
      </c>
      <c r="R20" s="52">
        <v>-5.2013469512704296</v>
      </c>
      <c r="S20" s="51">
        <v>22.7906459634805</v>
      </c>
      <c r="T20" s="51">
        <v>24.993595480477602</v>
      </c>
      <c r="U20" s="53">
        <v>-9.6660249144628398</v>
      </c>
    </row>
    <row r="21" spans="1:21" ht="12" customHeight="1" thickBot="1">
      <c r="A21" s="75"/>
      <c r="B21" s="64" t="s">
        <v>19</v>
      </c>
      <c r="C21" s="65"/>
      <c r="D21" s="51">
        <v>264711.20110000001</v>
      </c>
      <c r="E21" s="51">
        <v>408353.163</v>
      </c>
      <c r="F21" s="52">
        <v>64.824084906133095</v>
      </c>
      <c r="G21" s="51">
        <v>323325.30170000001</v>
      </c>
      <c r="H21" s="52">
        <v>-18.128522664887399</v>
      </c>
      <c r="I21" s="51">
        <v>45565.489099999999</v>
      </c>
      <c r="J21" s="52">
        <v>17.213283348288201</v>
      </c>
      <c r="K21" s="51">
        <v>26841.488300000001</v>
      </c>
      <c r="L21" s="52">
        <v>8.3016974418244196</v>
      </c>
      <c r="M21" s="52">
        <v>0.69757684785310503</v>
      </c>
      <c r="N21" s="51">
        <v>2788034.1708</v>
      </c>
      <c r="O21" s="51">
        <v>147875856.81240001</v>
      </c>
      <c r="P21" s="51">
        <v>22870</v>
      </c>
      <c r="Q21" s="51">
        <v>23844</v>
      </c>
      <c r="R21" s="52">
        <v>-4.0848850863949</v>
      </c>
      <c r="S21" s="51">
        <v>11.574604333187599</v>
      </c>
      <c r="T21" s="51">
        <v>11.5724227394732</v>
      </c>
      <c r="U21" s="53">
        <v>1.8848106177430001E-2</v>
      </c>
    </row>
    <row r="22" spans="1:21" ht="12" customHeight="1" thickBot="1">
      <c r="A22" s="75"/>
      <c r="B22" s="64" t="s">
        <v>20</v>
      </c>
      <c r="C22" s="65"/>
      <c r="D22" s="51">
        <v>822891.79760000005</v>
      </c>
      <c r="E22" s="51">
        <v>886882.67539999995</v>
      </c>
      <c r="F22" s="52">
        <v>92.784741479910096</v>
      </c>
      <c r="G22" s="51">
        <v>766615.39469999995</v>
      </c>
      <c r="H22" s="52">
        <v>7.3408913112190701</v>
      </c>
      <c r="I22" s="51">
        <v>108663.2818</v>
      </c>
      <c r="J22" s="52">
        <v>13.2050510306363</v>
      </c>
      <c r="K22" s="51">
        <v>50170.0406</v>
      </c>
      <c r="L22" s="52">
        <v>6.5443560026123802</v>
      </c>
      <c r="M22" s="52">
        <v>1.1658998179084601</v>
      </c>
      <c r="N22" s="51">
        <v>8712514.8991999999</v>
      </c>
      <c r="O22" s="51">
        <v>479216696.18059999</v>
      </c>
      <c r="P22" s="51">
        <v>49295</v>
      </c>
      <c r="Q22" s="51">
        <v>50658</v>
      </c>
      <c r="R22" s="52">
        <v>-2.6905918117572698</v>
      </c>
      <c r="S22" s="51">
        <v>16.6932102160463</v>
      </c>
      <c r="T22" s="51">
        <v>16.379971025307</v>
      </c>
      <c r="U22" s="53">
        <v>1.8764466911115301</v>
      </c>
    </row>
    <row r="23" spans="1:21" ht="12" thickBot="1">
      <c r="A23" s="75"/>
      <c r="B23" s="64" t="s">
        <v>21</v>
      </c>
      <c r="C23" s="65"/>
      <c r="D23" s="51">
        <v>1706897.5623000001</v>
      </c>
      <c r="E23" s="51">
        <v>2382844.3319000001</v>
      </c>
      <c r="F23" s="52">
        <v>71.6327768226042</v>
      </c>
      <c r="G23" s="51">
        <v>1965964.6044000001</v>
      </c>
      <c r="H23" s="52">
        <v>-13.177604597772801</v>
      </c>
      <c r="I23" s="51">
        <v>292055.3346</v>
      </c>
      <c r="J23" s="52">
        <v>17.110302401888902</v>
      </c>
      <c r="K23" s="51">
        <v>239919.26089999999</v>
      </c>
      <c r="L23" s="52">
        <v>12.2036409182057</v>
      </c>
      <c r="M23" s="52">
        <v>0.21730674521263499</v>
      </c>
      <c r="N23" s="51">
        <v>21041788.782099999</v>
      </c>
      <c r="O23" s="51">
        <v>1078689865.7574</v>
      </c>
      <c r="P23" s="51">
        <v>57670</v>
      </c>
      <c r="Q23" s="51">
        <v>64187</v>
      </c>
      <c r="R23" s="52">
        <v>-10.1531462757256</v>
      </c>
      <c r="S23" s="51">
        <v>29.5976688451535</v>
      </c>
      <c r="T23" s="51">
        <v>32.139254838207101</v>
      </c>
      <c r="U23" s="53">
        <v>-8.5871154459849706</v>
      </c>
    </row>
    <row r="24" spans="1:21" ht="12" thickBot="1">
      <c r="A24" s="75"/>
      <c r="B24" s="64" t="s">
        <v>22</v>
      </c>
      <c r="C24" s="65"/>
      <c r="D24" s="51">
        <v>254657.26579999999</v>
      </c>
      <c r="E24" s="51">
        <v>271849.8651</v>
      </c>
      <c r="F24" s="52">
        <v>93.675700632157501</v>
      </c>
      <c r="G24" s="51">
        <v>209904.71840000001</v>
      </c>
      <c r="H24" s="52">
        <v>21.3204103943573</v>
      </c>
      <c r="I24" s="51">
        <v>35937.600299999998</v>
      </c>
      <c r="J24" s="52">
        <v>14.112144095752701</v>
      </c>
      <c r="K24" s="51">
        <v>81221.718999999997</v>
      </c>
      <c r="L24" s="52">
        <v>38.694565619635902</v>
      </c>
      <c r="M24" s="52">
        <v>-0.55753706345466503</v>
      </c>
      <c r="N24" s="51">
        <v>2455058.2045</v>
      </c>
      <c r="O24" s="51">
        <v>100073172.6314</v>
      </c>
      <c r="P24" s="51">
        <v>25774</v>
      </c>
      <c r="Q24" s="51">
        <v>25093</v>
      </c>
      <c r="R24" s="52">
        <v>2.7139042760929302</v>
      </c>
      <c r="S24" s="51">
        <v>9.8803936447582803</v>
      </c>
      <c r="T24" s="51">
        <v>9.7645104770254694</v>
      </c>
      <c r="U24" s="53">
        <v>1.17285982623067</v>
      </c>
    </row>
    <row r="25" spans="1:21" ht="12" thickBot="1">
      <c r="A25" s="75"/>
      <c r="B25" s="64" t="s">
        <v>23</v>
      </c>
      <c r="C25" s="65"/>
      <c r="D25" s="51">
        <v>284253.1629</v>
      </c>
      <c r="E25" s="51">
        <v>324198.80479999998</v>
      </c>
      <c r="F25" s="52">
        <v>87.6786584933147</v>
      </c>
      <c r="G25" s="51">
        <v>283924.49119999999</v>
      </c>
      <c r="H25" s="52">
        <v>0.115760249709651</v>
      </c>
      <c r="I25" s="51">
        <v>23978.547900000001</v>
      </c>
      <c r="J25" s="52">
        <v>8.4356309901239808</v>
      </c>
      <c r="K25" s="51">
        <v>18847.2935</v>
      </c>
      <c r="L25" s="52">
        <v>6.6381358720913299</v>
      </c>
      <c r="M25" s="52">
        <v>0.27225417803357299</v>
      </c>
      <c r="N25" s="51">
        <v>3163254.7519</v>
      </c>
      <c r="O25" s="51">
        <v>113932459.4259</v>
      </c>
      <c r="P25" s="51">
        <v>18611</v>
      </c>
      <c r="Q25" s="51">
        <v>18560</v>
      </c>
      <c r="R25" s="52">
        <v>0.274784482758617</v>
      </c>
      <c r="S25" s="51">
        <v>15.273395459674401</v>
      </c>
      <c r="T25" s="51">
        <v>15.549577769396601</v>
      </c>
      <c r="U25" s="53">
        <v>-1.8082574398820099</v>
      </c>
    </row>
    <row r="26" spans="1:21" ht="12" thickBot="1">
      <c r="A26" s="75"/>
      <c r="B26" s="64" t="s">
        <v>24</v>
      </c>
      <c r="C26" s="65"/>
      <c r="D26" s="51">
        <v>512850.99310000002</v>
      </c>
      <c r="E26" s="51">
        <v>555836.86529999995</v>
      </c>
      <c r="F26" s="52">
        <v>92.266458940826197</v>
      </c>
      <c r="G26" s="51">
        <v>505955.52860000002</v>
      </c>
      <c r="H26" s="52">
        <v>1.3628597989787901</v>
      </c>
      <c r="I26" s="51">
        <v>116171.0778</v>
      </c>
      <c r="J26" s="52">
        <v>22.652013813561599</v>
      </c>
      <c r="K26" s="51">
        <v>112792.0407</v>
      </c>
      <c r="L26" s="52">
        <v>22.2928764138817</v>
      </c>
      <c r="M26" s="52">
        <v>2.9958116539335E-2</v>
      </c>
      <c r="N26" s="51">
        <v>5835992.2198999999</v>
      </c>
      <c r="O26" s="51">
        <v>223980868.97569999</v>
      </c>
      <c r="P26" s="51">
        <v>41513</v>
      </c>
      <c r="Q26" s="51">
        <v>47400</v>
      </c>
      <c r="R26" s="52">
        <v>-12.4198312236287</v>
      </c>
      <c r="S26" s="51">
        <v>12.3539853323055</v>
      </c>
      <c r="T26" s="51">
        <v>13.063799535865</v>
      </c>
      <c r="U26" s="53">
        <v>-5.7456293209550697</v>
      </c>
    </row>
    <row r="27" spans="1:21" ht="12" thickBot="1">
      <c r="A27" s="75"/>
      <c r="B27" s="64" t="s">
        <v>25</v>
      </c>
      <c r="C27" s="65"/>
      <c r="D27" s="51">
        <v>214928.4449</v>
      </c>
      <c r="E27" s="51">
        <v>258047.18210000001</v>
      </c>
      <c r="F27" s="52">
        <v>83.290366959601101</v>
      </c>
      <c r="G27" s="51">
        <v>213242.22779999999</v>
      </c>
      <c r="H27" s="52">
        <v>0.79075196193387798</v>
      </c>
      <c r="I27" s="51">
        <v>59241.047299999998</v>
      </c>
      <c r="J27" s="52">
        <v>27.563148901748701</v>
      </c>
      <c r="K27" s="51">
        <v>58798.894500000002</v>
      </c>
      <c r="L27" s="52">
        <v>27.5737573681455</v>
      </c>
      <c r="M27" s="52">
        <v>7.5197468210899997E-3</v>
      </c>
      <c r="N27" s="51">
        <v>2203152.12</v>
      </c>
      <c r="O27" s="51">
        <v>91195416.986300007</v>
      </c>
      <c r="P27" s="51">
        <v>28362</v>
      </c>
      <c r="Q27" s="51">
        <v>28195</v>
      </c>
      <c r="R27" s="52">
        <v>0.59230359992905601</v>
      </c>
      <c r="S27" s="51">
        <v>7.5780426239334302</v>
      </c>
      <c r="T27" s="51">
        <v>7.5770142188331304</v>
      </c>
      <c r="U27" s="53">
        <v>1.3570853996745E-2</v>
      </c>
    </row>
    <row r="28" spans="1:21" ht="12" thickBot="1">
      <c r="A28" s="75"/>
      <c r="B28" s="64" t="s">
        <v>26</v>
      </c>
      <c r="C28" s="65"/>
      <c r="D28" s="51">
        <v>1113416.1268</v>
      </c>
      <c r="E28" s="51">
        <v>1214590.4949</v>
      </c>
      <c r="F28" s="52">
        <v>91.670083989227194</v>
      </c>
      <c r="G28" s="51">
        <v>1091366.1392000001</v>
      </c>
      <c r="H28" s="52">
        <v>2.02040239366079</v>
      </c>
      <c r="I28" s="51">
        <v>45837.186399999999</v>
      </c>
      <c r="J28" s="52">
        <v>4.1168064029876899</v>
      </c>
      <c r="K28" s="51">
        <v>65829.391699999993</v>
      </c>
      <c r="L28" s="52">
        <v>6.0318338031134697</v>
      </c>
      <c r="M28" s="52">
        <v>-0.30369725108670598</v>
      </c>
      <c r="N28" s="51">
        <v>10903352.123600001</v>
      </c>
      <c r="O28" s="51">
        <v>346060652.33999997</v>
      </c>
      <c r="P28" s="51">
        <v>45893</v>
      </c>
      <c r="Q28" s="51">
        <v>45177</v>
      </c>
      <c r="R28" s="52">
        <v>1.58487726055294</v>
      </c>
      <c r="S28" s="51">
        <v>24.261131911184702</v>
      </c>
      <c r="T28" s="51">
        <v>24.683701151028199</v>
      </c>
      <c r="U28" s="53">
        <v>-1.7417540178686</v>
      </c>
    </row>
    <row r="29" spans="1:21" ht="12" thickBot="1">
      <c r="A29" s="75"/>
      <c r="B29" s="64" t="s">
        <v>27</v>
      </c>
      <c r="C29" s="65"/>
      <c r="D29" s="51">
        <v>661489.18530000001</v>
      </c>
      <c r="E29" s="51">
        <v>669847.56570000004</v>
      </c>
      <c r="F29" s="52">
        <v>98.752196644729906</v>
      </c>
      <c r="G29" s="51">
        <v>611586.77819999994</v>
      </c>
      <c r="H29" s="52">
        <v>8.1594973728619493</v>
      </c>
      <c r="I29" s="51">
        <v>99910.432100000005</v>
      </c>
      <c r="J29" s="52">
        <v>15.1038647827157</v>
      </c>
      <c r="K29" s="51">
        <v>76145.996700000003</v>
      </c>
      <c r="L29" s="52">
        <v>12.4505629314143</v>
      </c>
      <c r="M29" s="52">
        <v>0.31209041091979001</v>
      </c>
      <c r="N29" s="51">
        <v>6436797.0669999998</v>
      </c>
      <c r="O29" s="51">
        <v>241797471.97479999</v>
      </c>
      <c r="P29" s="51">
        <v>102909</v>
      </c>
      <c r="Q29" s="51">
        <v>105105</v>
      </c>
      <c r="R29" s="52">
        <v>-2.08933923219637</v>
      </c>
      <c r="S29" s="51">
        <v>6.4279041220884503</v>
      </c>
      <c r="T29" s="51">
        <v>6.4367077179962902</v>
      </c>
      <c r="U29" s="53">
        <v>-0.13695904202415299</v>
      </c>
    </row>
    <row r="30" spans="1:21" ht="12" thickBot="1">
      <c r="A30" s="75"/>
      <c r="B30" s="64" t="s">
        <v>28</v>
      </c>
      <c r="C30" s="65"/>
      <c r="D30" s="51">
        <v>676355.00109999999</v>
      </c>
      <c r="E30" s="51">
        <v>764789.79839999997</v>
      </c>
      <c r="F30" s="52">
        <v>88.436718496374795</v>
      </c>
      <c r="G30" s="51">
        <v>650263.01899999997</v>
      </c>
      <c r="H30" s="52">
        <v>4.0125274446831201</v>
      </c>
      <c r="I30" s="51">
        <v>100126.3042</v>
      </c>
      <c r="J30" s="52">
        <v>14.8038092476818</v>
      </c>
      <c r="K30" s="51">
        <v>78083.7304</v>
      </c>
      <c r="L30" s="52">
        <v>12.0080226183061</v>
      </c>
      <c r="M30" s="52">
        <v>0.28229406672916801</v>
      </c>
      <c r="N30" s="51">
        <v>7066161.8309000004</v>
      </c>
      <c r="O30" s="51">
        <v>416177496.23220003</v>
      </c>
      <c r="P30" s="51">
        <v>61590</v>
      </c>
      <c r="Q30" s="51">
        <v>61382</v>
      </c>
      <c r="R30" s="52">
        <v>0.33886155550486602</v>
      </c>
      <c r="S30" s="51">
        <v>10.9815717015749</v>
      </c>
      <c r="T30" s="51">
        <v>10.8886226809162</v>
      </c>
      <c r="U30" s="53">
        <v>0.84640908591773001</v>
      </c>
    </row>
    <row r="31" spans="1:21" ht="12" thickBot="1">
      <c r="A31" s="75"/>
      <c r="B31" s="64" t="s">
        <v>29</v>
      </c>
      <c r="C31" s="65"/>
      <c r="D31" s="51">
        <v>604168.31770000001</v>
      </c>
      <c r="E31" s="51">
        <v>1154834.6768</v>
      </c>
      <c r="F31" s="52">
        <v>52.3164336711923</v>
      </c>
      <c r="G31" s="51">
        <v>629418.21459999995</v>
      </c>
      <c r="H31" s="52">
        <v>-4.01162475351091</v>
      </c>
      <c r="I31" s="51">
        <v>39701.8534</v>
      </c>
      <c r="J31" s="52">
        <v>6.5713232946640501</v>
      </c>
      <c r="K31" s="51">
        <v>20427.642</v>
      </c>
      <c r="L31" s="52">
        <v>3.2454799569125798</v>
      </c>
      <c r="M31" s="52">
        <v>0.94353579331378501</v>
      </c>
      <c r="N31" s="51">
        <v>6297065.9587000003</v>
      </c>
      <c r="O31" s="51">
        <v>421894795.09719998</v>
      </c>
      <c r="P31" s="51">
        <v>23789</v>
      </c>
      <c r="Q31" s="51">
        <v>25206</v>
      </c>
      <c r="R31" s="52">
        <v>-5.6216773784019702</v>
      </c>
      <c r="S31" s="51">
        <v>25.396961524233902</v>
      </c>
      <c r="T31" s="51">
        <v>27.446807379195398</v>
      </c>
      <c r="U31" s="53">
        <v>-8.0712247920113196</v>
      </c>
    </row>
    <row r="32" spans="1:21" ht="12" thickBot="1">
      <c r="A32" s="75"/>
      <c r="B32" s="64" t="s">
        <v>30</v>
      </c>
      <c r="C32" s="65"/>
      <c r="D32" s="51">
        <v>97246.717600000004</v>
      </c>
      <c r="E32" s="51">
        <v>119520.5344</v>
      </c>
      <c r="F32" s="52">
        <v>81.364025092578601</v>
      </c>
      <c r="G32" s="51">
        <v>103197.07950000001</v>
      </c>
      <c r="H32" s="52">
        <v>-5.76601772921296</v>
      </c>
      <c r="I32" s="51">
        <v>27416.7889</v>
      </c>
      <c r="J32" s="52">
        <v>28.193022424440201</v>
      </c>
      <c r="K32" s="51">
        <v>28501.156200000001</v>
      </c>
      <c r="L32" s="52">
        <v>27.6181809970698</v>
      </c>
      <c r="M32" s="52">
        <v>-3.8046431954924999E-2</v>
      </c>
      <c r="N32" s="51">
        <v>941256.86360000004</v>
      </c>
      <c r="O32" s="51">
        <v>42482137.970600002</v>
      </c>
      <c r="P32" s="51">
        <v>21135</v>
      </c>
      <c r="Q32" s="51">
        <v>20754</v>
      </c>
      <c r="R32" s="52">
        <v>1.8357906909511399</v>
      </c>
      <c r="S32" s="51">
        <v>4.6012168251715204</v>
      </c>
      <c r="T32" s="51">
        <v>4.5878455719379403</v>
      </c>
      <c r="U32" s="53">
        <v>0.29060254584023099</v>
      </c>
    </row>
    <row r="33" spans="1:21" ht="12" thickBot="1">
      <c r="A33" s="75"/>
      <c r="B33" s="64" t="s">
        <v>31</v>
      </c>
      <c r="C33" s="65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1">
        <v>2.2566000000000002</v>
      </c>
      <c r="O33" s="51">
        <v>319.61110000000002</v>
      </c>
      <c r="P33" s="54"/>
      <c r="Q33" s="54"/>
      <c r="R33" s="54"/>
      <c r="S33" s="54"/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203031.76010000001</v>
      </c>
      <c r="E35" s="51">
        <v>204332.98569999999</v>
      </c>
      <c r="F35" s="52">
        <v>99.363183777919005</v>
      </c>
      <c r="G35" s="51">
        <v>199207.33040000001</v>
      </c>
      <c r="H35" s="52">
        <v>1.91982377973778</v>
      </c>
      <c r="I35" s="51">
        <v>11728.1193</v>
      </c>
      <c r="J35" s="52">
        <v>5.7764949159794003</v>
      </c>
      <c r="K35" s="51">
        <v>15415.211499999999</v>
      </c>
      <c r="L35" s="52">
        <v>7.73827522764695</v>
      </c>
      <c r="M35" s="52">
        <v>-0.239185313805133</v>
      </c>
      <c r="N35" s="51">
        <v>2102658.3275000001</v>
      </c>
      <c r="O35" s="51">
        <v>68802025.871000007</v>
      </c>
      <c r="P35" s="51">
        <v>13655</v>
      </c>
      <c r="Q35" s="51">
        <v>14087</v>
      </c>
      <c r="R35" s="52">
        <v>-3.0666572016753002</v>
      </c>
      <c r="S35" s="51">
        <v>14.868675217868899</v>
      </c>
      <c r="T35" s="51">
        <v>14.8712622701782</v>
      </c>
      <c r="U35" s="53">
        <v>-1.7399346420312E-2</v>
      </c>
    </row>
    <row r="36" spans="1:21" ht="12" customHeight="1" thickBot="1">
      <c r="A36" s="75"/>
      <c r="B36" s="64" t="s">
        <v>69</v>
      </c>
      <c r="C36" s="65"/>
      <c r="D36" s="51">
        <v>118329.08</v>
      </c>
      <c r="E36" s="54"/>
      <c r="F36" s="54"/>
      <c r="G36" s="51">
        <v>5102.5600000000004</v>
      </c>
      <c r="H36" s="52">
        <v>2219.0139851368699</v>
      </c>
      <c r="I36" s="51">
        <v>-4598.38</v>
      </c>
      <c r="J36" s="52">
        <v>-3.8860946100485201</v>
      </c>
      <c r="K36" s="51">
        <v>-867.44</v>
      </c>
      <c r="L36" s="52">
        <v>-17.000094070427402</v>
      </c>
      <c r="M36" s="52">
        <v>4.30109287097667</v>
      </c>
      <c r="N36" s="51">
        <v>652229.54</v>
      </c>
      <c r="O36" s="51">
        <v>33283741.27</v>
      </c>
      <c r="P36" s="51">
        <v>58</v>
      </c>
      <c r="Q36" s="51">
        <v>55</v>
      </c>
      <c r="R36" s="52">
        <v>5.4545454545454497</v>
      </c>
      <c r="S36" s="51">
        <v>2040.1565517241399</v>
      </c>
      <c r="T36" s="51">
        <v>1598.49345454545</v>
      </c>
      <c r="U36" s="53">
        <v>21.6484904947825</v>
      </c>
    </row>
    <row r="37" spans="1:21" ht="12" thickBot="1">
      <c r="A37" s="75"/>
      <c r="B37" s="64" t="s">
        <v>36</v>
      </c>
      <c r="C37" s="65"/>
      <c r="D37" s="51">
        <v>192611.18</v>
      </c>
      <c r="E37" s="51">
        <v>123313.48540000001</v>
      </c>
      <c r="F37" s="52">
        <v>156.19636358117199</v>
      </c>
      <c r="G37" s="51">
        <v>156509.46</v>
      </c>
      <c r="H37" s="52">
        <v>23.066797368031299</v>
      </c>
      <c r="I37" s="51">
        <v>-24780.400000000001</v>
      </c>
      <c r="J37" s="52">
        <v>-12.8655044842153</v>
      </c>
      <c r="K37" s="51">
        <v>-11871.96</v>
      </c>
      <c r="L37" s="52">
        <v>-7.5854584125458002</v>
      </c>
      <c r="M37" s="52">
        <v>1.08730487636414</v>
      </c>
      <c r="N37" s="51">
        <v>1929643.45</v>
      </c>
      <c r="O37" s="51">
        <v>165338839.72</v>
      </c>
      <c r="P37" s="51">
        <v>101</v>
      </c>
      <c r="Q37" s="51">
        <v>122</v>
      </c>
      <c r="R37" s="52">
        <v>-17.213114754098399</v>
      </c>
      <c r="S37" s="51">
        <v>1907.0413861386101</v>
      </c>
      <c r="T37" s="51">
        <v>1592.29401639344</v>
      </c>
      <c r="U37" s="53">
        <v>16.504485536230199</v>
      </c>
    </row>
    <row r="38" spans="1:21" ht="12" thickBot="1">
      <c r="A38" s="75"/>
      <c r="B38" s="64" t="s">
        <v>37</v>
      </c>
      <c r="C38" s="65"/>
      <c r="D38" s="51">
        <v>80094.05</v>
      </c>
      <c r="E38" s="51">
        <v>65265.790999999997</v>
      </c>
      <c r="F38" s="52">
        <v>122.71980278305401</v>
      </c>
      <c r="G38" s="51">
        <v>99622.25</v>
      </c>
      <c r="H38" s="52">
        <v>-19.602247489893099</v>
      </c>
      <c r="I38" s="51">
        <v>-557.23</v>
      </c>
      <c r="J38" s="52">
        <v>-0.69571959465153799</v>
      </c>
      <c r="K38" s="51">
        <v>-6801.69</v>
      </c>
      <c r="L38" s="52">
        <v>-6.8274808087550696</v>
      </c>
      <c r="M38" s="52">
        <v>-0.91807477259328196</v>
      </c>
      <c r="N38" s="51">
        <v>676149.09</v>
      </c>
      <c r="O38" s="51">
        <v>143196463.63</v>
      </c>
      <c r="P38" s="51">
        <v>35</v>
      </c>
      <c r="Q38" s="51">
        <v>23</v>
      </c>
      <c r="R38" s="52">
        <v>52.173913043478301</v>
      </c>
      <c r="S38" s="51">
        <v>2288.4014285714302</v>
      </c>
      <c r="T38" s="51">
        <v>3257.26652173913</v>
      </c>
      <c r="U38" s="53">
        <v>-42.338074127690597</v>
      </c>
    </row>
    <row r="39" spans="1:21" ht="12" thickBot="1">
      <c r="A39" s="75"/>
      <c r="B39" s="64" t="s">
        <v>38</v>
      </c>
      <c r="C39" s="65"/>
      <c r="D39" s="51">
        <v>51344.5</v>
      </c>
      <c r="E39" s="51">
        <v>71388.117400000003</v>
      </c>
      <c r="F39" s="52">
        <v>71.923034070653301</v>
      </c>
      <c r="G39" s="51">
        <v>23064.98</v>
      </c>
      <c r="H39" s="52">
        <v>122.608040414516</v>
      </c>
      <c r="I39" s="51">
        <v>-8018.8</v>
      </c>
      <c r="J39" s="52">
        <v>-15.617641616921</v>
      </c>
      <c r="K39" s="51">
        <v>-1216.32</v>
      </c>
      <c r="L39" s="52">
        <v>-5.2734491857352603</v>
      </c>
      <c r="M39" s="52">
        <v>5.5926729807945303</v>
      </c>
      <c r="N39" s="51">
        <v>676250.79</v>
      </c>
      <c r="O39" s="51">
        <v>108450456.61</v>
      </c>
      <c r="P39" s="51">
        <v>38</v>
      </c>
      <c r="Q39" s="51">
        <v>30</v>
      </c>
      <c r="R39" s="52">
        <v>26.6666666666667</v>
      </c>
      <c r="S39" s="51">
        <v>1351.1710526315801</v>
      </c>
      <c r="T39" s="51">
        <v>1670.08666666667</v>
      </c>
      <c r="U39" s="53">
        <v>-23.602904562968401</v>
      </c>
    </row>
    <row r="40" spans="1:21" ht="12" thickBot="1">
      <c r="A40" s="75"/>
      <c r="B40" s="64" t="s">
        <v>72</v>
      </c>
      <c r="C40" s="65"/>
      <c r="D40" s="54"/>
      <c r="E40" s="54"/>
      <c r="F40" s="54"/>
      <c r="G40" s="51">
        <v>7.3</v>
      </c>
      <c r="H40" s="54"/>
      <c r="I40" s="54"/>
      <c r="J40" s="54"/>
      <c r="K40" s="51">
        <v>-1.1000000000000001</v>
      </c>
      <c r="L40" s="52">
        <v>-15.068493150684899</v>
      </c>
      <c r="M40" s="54"/>
      <c r="N40" s="51">
        <v>132.58000000000001</v>
      </c>
      <c r="O40" s="51">
        <v>4753.09</v>
      </c>
      <c r="P40" s="54"/>
      <c r="Q40" s="51">
        <v>3</v>
      </c>
      <c r="R40" s="54"/>
      <c r="S40" s="54"/>
      <c r="T40" s="51">
        <v>0.01</v>
      </c>
      <c r="U40" s="55"/>
    </row>
    <row r="41" spans="1:21" ht="12" customHeight="1" thickBot="1">
      <c r="A41" s="75"/>
      <c r="B41" s="64" t="s">
        <v>33</v>
      </c>
      <c r="C41" s="65"/>
      <c r="D41" s="51">
        <v>76893.161600000007</v>
      </c>
      <c r="E41" s="51">
        <v>95749.438200000004</v>
      </c>
      <c r="F41" s="52">
        <v>80.306645183010602</v>
      </c>
      <c r="G41" s="51">
        <v>157869.2304</v>
      </c>
      <c r="H41" s="52">
        <v>-51.293129506508301</v>
      </c>
      <c r="I41" s="51">
        <v>3738.9438</v>
      </c>
      <c r="J41" s="52">
        <v>4.8625179693482696</v>
      </c>
      <c r="K41" s="51">
        <v>8290.8407999999999</v>
      </c>
      <c r="L41" s="52">
        <v>5.2517142061142303</v>
      </c>
      <c r="M41" s="52">
        <v>-0.54902718672393303</v>
      </c>
      <c r="N41" s="51">
        <v>793277.85849999997</v>
      </c>
      <c r="O41" s="51">
        <v>64641080.259800002</v>
      </c>
      <c r="P41" s="51">
        <v>139</v>
      </c>
      <c r="Q41" s="51">
        <v>169</v>
      </c>
      <c r="R41" s="52">
        <v>-17.7514792899408</v>
      </c>
      <c r="S41" s="51">
        <v>553.18821294964005</v>
      </c>
      <c r="T41" s="51">
        <v>671.07166035502996</v>
      </c>
      <c r="U41" s="53">
        <v>-21.309826320562099</v>
      </c>
    </row>
    <row r="42" spans="1:21" ht="12" thickBot="1">
      <c r="A42" s="75"/>
      <c r="B42" s="64" t="s">
        <v>34</v>
      </c>
      <c r="C42" s="65"/>
      <c r="D42" s="51">
        <v>378008.55979999999</v>
      </c>
      <c r="E42" s="51">
        <v>297172.85989999998</v>
      </c>
      <c r="F42" s="52">
        <v>127.201575516419</v>
      </c>
      <c r="G42" s="51">
        <v>405939.07429999998</v>
      </c>
      <c r="H42" s="52">
        <v>-6.8804695749388802</v>
      </c>
      <c r="I42" s="51">
        <v>27981.9398</v>
      </c>
      <c r="J42" s="52">
        <v>7.4024619481645901</v>
      </c>
      <c r="K42" s="51">
        <v>28870.370699999999</v>
      </c>
      <c r="L42" s="52">
        <v>7.1119959934342303</v>
      </c>
      <c r="M42" s="52">
        <v>-3.0773103304836E-2</v>
      </c>
      <c r="N42" s="51">
        <v>3517507.2771000001</v>
      </c>
      <c r="O42" s="51">
        <v>167587517.17930001</v>
      </c>
      <c r="P42" s="51">
        <v>1997</v>
      </c>
      <c r="Q42" s="51">
        <v>1938</v>
      </c>
      <c r="R42" s="52">
        <v>3.04437564499485</v>
      </c>
      <c r="S42" s="51">
        <v>189.288212218328</v>
      </c>
      <c r="T42" s="51">
        <v>187.37021651186799</v>
      </c>
      <c r="U42" s="53">
        <v>1.01326737887267</v>
      </c>
    </row>
    <row r="43" spans="1:21" ht="12" thickBot="1">
      <c r="A43" s="75"/>
      <c r="B43" s="64" t="s">
        <v>39</v>
      </c>
      <c r="C43" s="65"/>
      <c r="D43" s="51">
        <v>87846.2</v>
      </c>
      <c r="E43" s="51">
        <v>53105.760399999999</v>
      </c>
      <c r="F43" s="52">
        <v>165.41746006145101</v>
      </c>
      <c r="G43" s="51">
        <v>96832.53</v>
      </c>
      <c r="H43" s="52">
        <v>-9.2802800876936704</v>
      </c>
      <c r="I43" s="51">
        <v>-2003.37</v>
      </c>
      <c r="J43" s="52">
        <v>-2.28054258465363</v>
      </c>
      <c r="K43" s="51">
        <v>-13615.43</v>
      </c>
      <c r="L43" s="52">
        <v>-14.060801674809101</v>
      </c>
      <c r="M43" s="52">
        <v>-0.85286032097407105</v>
      </c>
      <c r="N43" s="51">
        <v>1042299.58</v>
      </c>
      <c r="O43" s="51">
        <v>79112692.719999999</v>
      </c>
      <c r="P43" s="51">
        <v>78</v>
      </c>
      <c r="Q43" s="51">
        <v>58</v>
      </c>
      <c r="R43" s="52">
        <v>34.482758620689701</v>
      </c>
      <c r="S43" s="51">
        <v>1126.2333333333299</v>
      </c>
      <c r="T43" s="51">
        <v>1370.8375862068999</v>
      </c>
      <c r="U43" s="53">
        <v>-21.718790026361901</v>
      </c>
    </row>
    <row r="44" spans="1:21" ht="12" thickBot="1">
      <c r="A44" s="75"/>
      <c r="B44" s="64" t="s">
        <v>40</v>
      </c>
      <c r="C44" s="65"/>
      <c r="D44" s="51">
        <v>59677.83</v>
      </c>
      <c r="E44" s="51">
        <v>11238.3313</v>
      </c>
      <c r="F44" s="52">
        <v>531.02038378242196</v>
      </c>
      <c r="G44" s="51">
        <v>56126.52</v>
      </c>
      <c r="H44" s="52">
        <v>6.3273297542765903</v>
      </c>
      <c r="I44" s="51">
        <v>7155.58</v>
      </c>
      <c r="J44" s="52">
        <v>11.9903488447888</v>
      </c>
      <c r="K44" s="51">
        <v>7163.81</v>
      </c>
      <c r="L44" s="52">
        <v>12.763681054873899</v>
      </c>
      <c r="M44" s="52">
        <v>-1.1488300220129999E-3</v>
      </c>
      <c r="N44" s="51">
        <v>734677.34</v>
      </c>
      <c r="O44" s="51">
        <v>32023527</v>
      </c>
      <c r="P44" s="51">
        <v>57</v>
      </c>
      <c r="Q44" s="51">
        <v>54</v>
      </c>
      <c r="R44" s="52">
        <v>5.5555555555555598</v>
      </c>
      <c r="S44" s="51">
        <v>1046.97947368421</v>
      </c>
      <c r="T44" s="51">
        <v>1129.8837037036999</v>
      </c>
      <c r="U44" s="53">
        <v>-7.9184198070055798</v>
      </c>
    </row>
    <row r="45" spans="1:21" ht="12" thickBot="1">
      <c r="A45" s="75"/>
      <c r="B45" s="64" t="s">
        <v>75</v>
      </c>
      <c r="C45" s="65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1">
        <v>-8.5470000000000006</v>
      </c>
      <c r="P45" s="54"/>
      <c r="Q45" s="54"/>
      <c r="R45" s="54"/>
      <c r="S45" s="54"/>
      <c r="T45" s="54"/>
      <c r="U45" s="55"/>
    </row>
    <row r="46" spans="1:21" ht="12" thickBot="1">
      <c r="A46" s="76"/>
      <c r="B46" s="64" t="s">
        <v>35</v>
      </c>
      <c r="C46" s="65"/>
      <c r="D46" s="56">
        <v>8981.8279999999995</v>
      </c>
      <c r="E46" s="57"/>
      <c r="F46" s="57"/>
      <c r="G46" s="56">
        <v>11514.5376</v>
      </c>
      <c r="H46" s="58">
        <v>-21.995756043212701</v>
      </c>
      <c r="I46" s="56">
        <v>518.17539999999997</v>
      </c>
      <c r="J46" s="58">
        <v>5.7691530053793096</v>
      </c>
      <c r="K46" s="56">
        <v>1232.9448</v>
      </c>
      <c r="L46" s="58">
        <v>10.7077230786931</v>
      </c>
      <c r="M46" s="58">
        <v>-0.57972538592157596</v>
      </c>
      <c r="N46" s="56">
        <v>130741.8683</v>
      </c>
      <c r="O46" s="56">
        <v>8858376.2112000007</v>
      </c>
      <c r="P46" s="56">
        <v>21</v>
      </c>
      <c r="Q46" s="56">
        <v>18</v>
      </c>
      <c r="R46" s="58">
        <v>16.6666666666667</v>
      </c>
      <c r="S46" s="56">
        <v>427.70609523809497</v>
      </c>
      <c r="T46" s="56">
        <v>631.43896111111098</v>
      </c>
      <c r="U46" s="59">
        <v>-47.633846732907102</v>
      </c>
    </row>
  </sheetData>
  <mergeCells count="44"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9:C19"/>
    <mergeCell ref="B20:C20"/>
    <mergeCell ref="B21:C21"/>
    <mergeCell ref="B22:C22"/>
    <mergeCell ref="B23:C23"/>
    <mergeCell ref="B46:C46"/>
    <mergeCell ref="B34:C34"/>
    <mergeCell ref="B35:C35"/>
    <mergeCell ref="B36:C36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25:C25"/>
    <mergeCell ref="B24:C24"/>
    <mergeCell ref="B31:C31"/>
    <mergeCell ref="B32:C32"/>
    <mergeCell ref="B33:C33"/>
    <mergeCell ref="B26:C26"/>
    <mergeCell ref="B27:C27"/>
    <mergeCell ref="B28:C28"/>
    <mergeCell ref="B29:C29"/>
    <mergeCell ref="B30:C30"/>
  </mergeCells>
  <phoneticPr fontId="5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G34" sqref="G34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59986</v>
      </c>
      <c r="D2" s="37">
        <v>495269.08911196602</v>
      </c>
      <c r="E2" s="37">
        <v>362517.96954700898</v>
      </c>
      <c r="F2" s="37">
        <v>132751.11956495701</v>
      </c>
      <c r="G2" s="37">
        <v>362517.96954700898</v>
      </c>
      <c r="H2" s="37">
        <v>0.26803837041997602</v>
      </c>
    </row>
    <row r="3" spans="1:8">
      <c r="A3" s="37">
        <v>2</v>
      </c>
      <c r="B3" s="37">
        <v>13</v>
      </c>
      <c r="C3" s="37">
        <v>6775</v>
      </c>
      <c r="D3" s="37">
        <v>62948.749973549697</v>
      </c>
      <c r="E3" s="37">
        <v>48151.788354141099</v>
      </c>
      <c r="F3" s="37">
        <v>14796.961619408499</v>
      </c>
      <c r="G3" s="37">
        <v>48151.788354141099</v>
      </c>
      <c r="H3" s="37">
        <v>0.23506362915269999</v>
      </c>
    </row>
    <row r="4" spans="1:8">
      <c r="A4" s="37">
        <v>3</v>
      </c>
      <c r="B4" s="37">
        <v>14</v>
      </c>
      <c r="C4" s="37">
        <v>81912</v>
      </c>
      <c r="D4" s="37">
        <v>80854.068568693707</v>
      </c>
      <c r="E4" s="37">
        <v>56679.709113983503</v>
      </c>
      <c r="F4" s="37">
        <v>24174.3594547102</v>
      </c>
      <c r="G4" s="37">
        <v>56679.709113983503</v>
      </c>
      <c r="H4" s="37">
        <v>0.29898754487749302</v>
      </c>
    </row>
    <row r="5" spans="1:8">
      <c r="A5" s="37">
        <v>4</v>
      </c>
      <c r="B5" s="37">
        <v>15</v>
      </c>
      <c r="C5" s="37">
        <v>3922</v>
      </c>
      <c r="D5" s="37">
        <v>72878.793952991502</v>
      </c>
      <c r="E5" s="37">
        <v>54239.459754700903</v>
      </c>
      <c r="F5" s="37">
        <v>18639.334198290599</v>
      </c>
      <c r="G5" s="37">
        <v>54239.459754700903</v>
      </c>
      <c r="H5" s="37">
        <v>0.25575799470986599</v>
      </c>
    </row>
    <row r="6" spans="1:8">
      <c r="A6" s="37">
        <v>5</v>
      </c>
      <c r="B6" s="37">
        <v>16</v>
      </c>
      <c r="C6" s="37">
        <v>6001</v>
      </c>
      <c r="D6" s="37">
        <v>192506.41825982899</v>
      </c>
      <c r="E6" s="37">
        <v>154119.26360256399</v>
      </c>
      <c r="F6" s="37">
        <v>38387.154657264997</v>
      </c>
      <c r="G6" s="37">
        <v>154119.26360256399</v>
      </c>
      <c r="H6" s="37">
        <v>0.199407141872294</v>
      </c>
    </row>
    <row r="7" spans="1:8">
      <c r="A7" s="37">
        <v>6</v>
      </c>
      <c r="B7" s="37">
        <v>17</v>
      </c>
      <c r="C7" s="37">
        <v>15330</v>
      </c>
      <c r="D7" s="37">
        <v>261049.25343675201</v>
      </c>
      <c r="E7" s="37">
        <v>183109.699323932</v>
      </c>
      <c r="F7" s="37">
        <v>77939.554112820493</v>
      </c>
      <c r="G7" s="37">
        <v>183109.699323932</v>
      </c>
      <c r="H7" s="37">
        <v>0.298562639374504</v>
      </c>
    </row>
    <row r="8" spans="1:8">
      <c r="A8" s="37">
        <v>7</v>
      </c>
      <c r="B8" s="37">
        <v>18</v>
      </c>
      <c r="C8" s="37">
        <v>130986</v>
      </c>
      <c r="D8" s="37">
        <v>197602.46963418799</v>
      </c>
      <c r="E8" s="37">
        <v>160943.28368290601</v>
      </c>
      <c r="F8" s="37">
        <v>36659.185951282103</v>
      </c>
      <c r="G8" s="37">
        <v>160943.28368290601</v>
      </c>
      <c r="H8" s="37">
        <v>0.18551987745470699</v>
      </c>
    </row>
    <row r="9" spans="1:8">
      <c r="A9" s="37">
        <v>8</v>
      </c>
      <c r="B9" s="37">
        <v>19</v>
      </c>
      <c r="C9" s="37">
        <v>9879</v>
      </c>
      <c r="D9" s="37">
        <v>83785.658127350398</v>
      </c>
      <c r="E9" s="37">
        <v>59210.551543589703</v>
      </c>
      <c r="F9" s="37">
        <v>24575.106583760698</v>
      </c>
      <c r="G9" s="37">
        <v>59210.551543589703</v>
      </c>
      <c r="H9" s="37">
        <v>0.29330922657917902</v>
      </c>
    </row>
    <row r="10" spans="1:8">
      <c r="A10" s="37">
        <v>9</v>
      </c>
      <c r="B10" s="37">
        <v>21</v>
      </c>
      <c r="C10" s="37">
        <v>98366</v>
      </c>
      <c r="D10" s="37">
        <v>434647.75123418798</v>
      </c>
      <c r="E10" s="37">
        <v>395247.75694700802</v>
      </c>
      <c r="F10" s="37">
        <v>39399.994287179499</v>
      </c>
      <c r="G10" s="37">
        <v>395247.75694700802</v>
      </c>
      <c r="H10" s="37">
        <v>9.0648103378661596E-2</v>
      </c>
    </row>
    <row r="11" spans="1:8">
      <c r="A11" s="37">
        <v>10</v>
      </c>
      <c r="B11" s="37">
        <v>22</v>
      </c>
      <c r="C11" s="37">
        <v>18849</v>
      </c>
      <c r="D11" s="37">
        <v>397143.22732478601</v>
      </c>
      <c r="E11" s="37">
        <v>350346.96038205101</v>
      </c>
      <c r="F11" s="37">
        <v>46796.266942734997</v>
      </c>
      <c r="G11" s="37">
        <v>350346.96038205101</v>
      </c>
      <c r="H11" s="37">
        <v>0.11783221700131</v>
      </c>
    </row>
    <row r="12" spans="1:8">
      <c r="A12" s="37">
        <v>11</v>
      </c>
      <c r="B12" s="37">
        <v>23</v>
      </c>
      <c r="C12" s="37">
        <v>110969.958</v>
      </c>
      <c r="D12" s="37">
        <v>1111082.1169384599</v>
      </c>
      <c r="E12" s="37">
        <v>915704.65393589705</v>
      </c>
      <c r="F12" s="37">
        <v>195377.46300256401</v>
      </c>
      <c r="G12" s="37">
        <v>915704.65393589705</v>
      </c>
      <c r="H12" s="37">
        <v>0.17584430531644099</v>
      </c>
    </row>
    <row r="13" spans="1:8">
      <c r="A13" s="37">
        <v>12</v>
      </c>
      <c r="B13" s="37">
        <v>24</v>
      </c>
      <c r="C13" s="37">
        <v>20958</v>
      </c>
      <c r="D13" s="37">
        <v>622858.57607094001</v>
      </c>
      <c r="E13" s="37">
        <v>582388.78856923105</v>
      </c>
      <c r="F13" s="37">
        <v>40469.787501709397</v>
      </c>
      <c r="G13" s="37">
        <v>582388.78856923105</v>
      </c>
      <c r="H13" s="37">
        <v>6.4974279967367904E-2</v>
      </c>
    </row>
    <row r="14" spans="1:8">
      <c r="A14" s="37">
        <v>13</v>
      </c>
      <c r="B14" s="37">
        <v>25</v>
      </c>
      <c r="C14" s="37">
        <v>70307</v>
      </c>
      <c r="D14" s="37">
        <v>776340.48930000002</v>
      </c>
      <c r="E14" s="37">
        <v>686836.41070000001</v>
      </c>
      <c r="F14" s="37">
        <v>89504.078599999993</v>
      </c>
      <c r="G14" s="37">
        <v>686836.41070000001</v>
      </c>
      <c r="H14" s="37">
        <v>0.11528972124164601</v>
      </c>
    </row>
    <row r="15" spans="1:8">
      <c r="A15" s="37">
        <v>14</v>
      </c>
      <c r="B15" s="37">
        <v>26</v>
      </c>
      <c r="C15" s="37">
        <v>44058</v>
      </c>
      <c r="D15" s="37">
        <v>264711.08928584098</v>
      </c>
      <c r="E15" s="37">
        <v>219145.711889381</v>
      </c>
      <c r="F15" s="37">
        <v>45565.377396460201</v>
      </c>
      <c r="G15" s="37">
        <v>219145.711889381</v>
      </c>
      <c r="H15" s="37">
        <v>0.17213248420906799</v>
      </c>
    </row>
    <row r="16" spans="1:8">
      <c r="A16" s="37">
        <v>15</v>
      </c>
      <c r="B16" s="37">
        <v>27</v>
      </c>
      <c r="C16" s="37">
        <v>99446.043000000005</v>
      </c>
      <c r="D16" s="37">
        <v>822892.56880000001</v>
      </c>
      <c r="E16" s="37">
        <v>714228.5183</v>
      </c>
      <c r="F16" s="37">
        <v>108664.0505</v>
      </c>
      <c r="G16" s="37">
        <v>714228.5183</v>
      </c>
      <c r="H16" s="37">
        <v>0.132051320694828</v>
      </c>
    </row>
    <row r="17" spans="1:8">
      <c r="A17" s="37">
        <v>16</v>
      </c>
      <c r="B17" s="37">
        <v>29</v>
      </c>
      <c r="C17" s="37">
        <v>125377</v>
      </c>
      <c r="D17" s="37">
        <v>1706898.60976923</v>
      </c>
      <c r="E17" s="37">
        <v>1414842.24741709</v>
      </c>
      <c r="F17" s="37">
        <v>292056.36235213699</v>
      </c>
      <c r="G17" s="37">
        <v>1414842.24741709</v>
      </c>
      <c r="H17" s="37">
        <v>0.17110352113510799</v>
      </c>
    </row>
    <row r="18" spans="1:8">
      <c r="A18" s="37">
        <v>17</v>
      </c>
      <c r="B18" s="37">
        <v>31</v>
      </c>
      <c r="C18" s="37">
        <v>25526.823</v>
      </c>
      <c r="D18" s="37">
        <v>254657.28502516501</v>
      </c>
      <c r="E18" s="37">
        <v>218719.63774754101</v>
      </c>
      <c r="F18" s="37">
        <v>35937.647277623801</v>
      </c>
      <c r="G18" s="37">
        <v>218719.63774754101</v>
      </c>
      <c r="H18" s="37">
        <v>0.14112161477757301</v>
      </c>
    </row>
    <row r="19" spans="1:8">
      <c r="A19" s="37">
        <v>18</v>
      </c>
      <c r="B19" s="37">
        <v>32</v>
      </c>
      <c r="C19" s="37">
        <v>19200.22</v>
      </c>
      <c r="D19" s="37">
        <v>284253.162248204</v>
      </c>
      <c r="E19" s="37">
        <v>260274.616377333</v>
      </c>
      <c r="F19" s="37">
        <v>23978.545870870501</v>
      </c>
      <c r="G19" s="37">
        <v>260274.616377333</v>
      </c>
      <c r="H19" s="37">
        <v>8.4356302956210993E-2</v>
      </c>
    </row>
    <row r="20" spans="1:8">
      <c r="A20" s="37">
        <v>19</v>
      </c>
      <c r="B20" s="37">
        <v>33</v>
      </c>
      <c r="C20" s="37">
        <v>31623.696</v>
      </c>
      <c r="D20" s="37">
        <v>512850.96055738599</v>
      </c>
      <c r="E20" s="37">
        <v>396679.90228615899</v>
      </c>
      <c r="F20" s="37">
        <v>116171.058271227</v>
      </c>
      <c r="G20" s="37">
        <v>396679.90228615899</v>
      </c>
      <c r="H20" s="37">
        <v>0.226520114430453</v>
      </c>
    </row>
    <row r="21" spans="1:8">
      <c r="A21" s="37">
        <v>20</v>
      </c>
      <c r="B21" s="37">
        <v>34</v>
      </c>
      <c r="C21" s="37">
        <v>35318.947999999997</v>
      </c>
      <c r="D21" s="37">
        <v>214928.25069125599</v>
      </c>
      <c r="E21" s="37">
        <v>155687.41682741599</v>
      </c>
      <c r="F21" s="37">
        <v>59240.8338638399</v>
      </c>
      <c r="G21" s="37">
        <v>155687.41682741599</v>
      </c>
      <c r="H21" s="37">
        <v>0.27563074501982998</v>
      </c>
    </row>
    <row r="22" spans="1:8">
      <c r="A22" s="37">
        <v>21</v>
      </c>
      <c r="B22" s="37">
        <v>35</v>
      </c>
      <c r="C22" s="37">
        <v>43216.28</v>
      </c>
      <c r="D22" s="37">
        <v>1113416.1267097299</v>
      </c>
      <c r="E22" s="37">
        <v>1067578.93959292</v>
      </c>
      <c r="F22" s="37">
        <v>45837.187116814202</v>
      </c>
      <c r="G22" s="37">
        <v>1067578.93959292</v>
      </c>
      <c r="H22" s="37">
        <v>4.1168064677011701E-2</v>
      </c>
    </row>
    <row r="23" spans="1:8">
      <c r="A23" s="37">
        <v>22</v>
      </c>
      <c r="B23" s="37">
        <v>36</v>
      </c>
      <c r="C23" s="37">
        <v>145424.59599999999</v>
      </c>
      <c r="D23" s="37">
        <v>661489.18519026495</v>
      </c>
      <c r="E23" s="37">
        <v>561578.71786222397</v>
      </c>
      <c r="F23" s="37">
        <v>99910.467328041705</v>
      </c>
      <c r="G23" s="37">
        <v>561578.71786222397</v>
      </c>
      <c r="H23" s="37">
        <v>0.15103870110787099</v>
      </c>
    </row>
    <row r="24" spans="1:8">
      <c r="A24" s="37">
        <v>23</v>
      </c>
      <c r="B24" s="37">
        <v>37</v>
      </c>
      <c r="C24" s="37">
        <v>103348.662</v>
      </c>
      <c r="D24" s="37">
        <v>676355.06270619505</v>
      </c>
      <c r="E24" s="37">
        <v>576228.69070330099</v>
      </c>
      <c r="F24" s="37">
        <v>100126.372002894</v>
      </c>
      <c r="G24" s="37">
        <v>576228.69070330099</v>
      </c>
      <c r="H24" s="37">
        <v>0.14803817924016699</v>
      </c>
    </row>
    <row r="25" spans="1:8">
      <c r="A25" s="37">
        <v>24</v>
      </c>
      <c r="B25" s="37">
        <v>38</v>
      </c>
      <c r="C25" s="37">
        <v>124549.13</v>
      </c>
      <c r="D25" s="37">
        <v>604168.28749999998</v>
      </c>
      <c r="E25" s="37">
        <v>564466.49436814198</v>
      </c>
      <c r="F25" s="37">
        <v>39701.793131858401</v>
      </c>
      <c r="G25" s="37">
        <v>564466.49436814198</v>
      </c>
      <c r="H25" s="37">
        <v>6.5713136477489206E-2</v>
      </c>
    </row>
    <row r="26" spans="1:8">
      <c r="A26" s="37">
        <v>25</v>
      </c>
      <c r="B26" s="37">
        <v>39</v>
      </c>
      <c r="C26" s="37">
        <v>64581.148999999998</v>
      </c>
      <c r="D26" s="37">
        <v>97246.678931283604</v>
      </c>
      <c r="E26" s="37">
        <v>69829.910942652699</v>
      </c>
      <c r="F26" s="37">
        <v>27416.767988630902</v>
      </c>
      <c r="G26" s="37">
        <v>69829.910942652699</v>
      </c>
      <c r="H26" s="37">
        <v>0.28193012131554801</v>
      </c>
    </row>
    <row r="27" spans="1:8">
      <c r="A27" s="37">
        <v>26</v>
      </c>
      <c r="B27" s="37">
        <v>42</v>
      </c>
      <c r="C27" s="37">
        <v>12082.493</v>
      </c>
      <c r="D27" s="37">
        <v>203031.76019999999</v>
      </c>
      <c r="E27" s="37">
        <v>191303.6299</v>
      </c>
      <c r="F27" s="37">
        <v>11728.130300000001</v>
      </c>
      <c r="G27" s="37">
        <v>191303.6299</v>
      </c>
      <c r="H27" s="37">
        <v>5.7765003310058502E-2</v>
      </c>
    </row>
    <row r="28" spans="1:8">
      <c r="A28" s="37">
        <v>27</v>
      </c>
      <c r="B28" s="37">
        <v>75</v>
      </c>
      <c r="C28" s="37">
        <v>161</v>
      </c>
      <c r="D28" s="37">
        <v>76893.162393162405</v>
      </c>
      <c r="E28" s="37">
        <v>73154.217948717895</v>
      </c>
      <c r="F28" s="37">
        <v>3738.9444444444398</v>
      </c>
      <c r="G28" s="37">
        <v>73154.217948717895</v>
      </c>
      <c r="H28" s="37">
        <v>4.8625187572944997E-2</v>
      </c>
    </row>
    <row r="29" spans="1:8">
      <c r="A29" s="37">
        <v>28</v>
      </c>
      <c r="B29" s="37">
        <v>76</v>
      </c>
      <c r="C29" s="37">
        <v>1667</v>
      </c>
      <c r="D29" s="37">
        <v>378008.55102735001</v>
      </c>
      <c r="E29" s="37">
        <v>350026.62008632498</v>
      </c>
      <c r="F29" s="37">
        <v>27981.930941025599</v>
      </c>
      <c r="G29" s="37">
        <v>350026.62008632498</v>
      </c>
      <c r="H29" s="37">
        <v>7.4024597763665503E-2</v>
      </c>
    </row>
    <row r="30" spans="1:8">
      <c r="A30" s="37">
        <v>29</v>
      </c>
      <c r="B30" s="37">
        <v>99</v>
      </c>
      <c r="C30" s="37">
        <v>19</v>
      </c>
      <c r="D30" s="37">
        <v>8981.82815218213</v>
      </c>
      <c r="E30" s="37">
        <v>8463.6529309432008</v>
      </c>
      <c r="F30" s="37">
        <v>518.17522123893798</v>
      </c>
      <c r="G30" s="37">
        <v>8463.6529309432008</v>
      </c>
      <c r="H30" s="37">
        <v>5.7691509173780797E-2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58</v>
      </c>
      <c r="D32" s="34">
        <v>118329.08</v>
      </c>
      <c r="E32" s="34">
        <v>122927.46</v>
      </c>
      <c r="F32" s="30"/>
      <c r="G32" s="30"/>
      <c r="H32" s="30"/>
    </row>
    <row r="33" spans="1:8">
      <c r="A33" s="30"/>
      <c r="B33" s="33">
        <v>71</v>
      </c>
      <c r="C33" s="34">
        <v>81</v>
      </c>
      <c r="D33" s="34">
        <v>192611.18</v>
      </c>
      <c r="E33" s="34">
        <v>217391.58</v>
      </c>
      <c r="F33" s="30"/>
      <c r="G33" s="30"/>
      <c r="H33" s="30"/>
    </row>
    <row r="34" spans="1:8">
      <c r="A34" s="30"/>
      <c r="B34" s="33">
        <v>72</v>
      </c>
      <c r="C34" s="34">
        <v>27</v>
      </c>
      <c r="D34" s="34">
        <v>80094.05</v>
      </c>
      <c r="E34" s="34">
        <v>80651.28</v>
      </c>
      <c r="F34" s="30"/>
      <c r="G34" s="30"/>
      <c r="H34" s="30"/>
    </row>
    <row r="35" spans="1:8">
      <c r="A35" s="30"/>
      <c r="B35" s="33">
        <v>73</v>
      </c>
      <c r="C35" s="34">
        <v>30</v>
      </c>
      <c r="D35" s="34">
        <v>51344.5</v>
      </c>
      <c r="E35" s="34">
        <v>59363.3</v>
      </c>
      <c r="F35" s="30"/>
      <c r="G35" s="30"/>
      <c r="H35" s="30"/>
    </row>
    <row r="36" spans="1:8">
      <c r="A36" s="30"/>
      <c r="B36" s="33">
        <v>77</v>
      </c>
      <c r="C36" s="34">
        <v>64</v>
      </c>
      <c r="D36" s="34">
        <v>87846.2</v>
      </c>
      <c r="E36" s="34">
        <v>89849.57</v>
      </c>
      <c r="F36" s="30"/>
      <c r="G36" s="30"/>
      <c r="H36" s="30"/>
    </row>
    <row r="37" spans="1:8">
      <c r="A37" s="30"/>
      <c r="B37" s="33">
        <v>78</v>
      </c>
      <c r="C37" s="34">
        <v>57</v>
      </c>
      <c r="D37" s="34">
        <v>59677.83</v>
      </c>
      <c r="E37" s="34">
        <v>52522.25</v>
      </c>
      <c r="F37" s="30"/>
      <c r="G37" s="30"/>
      <c r="H37" s="30"/>
    </row>
    <row r="38" spans="1:8">
      <c r="A38" s="30"/>
      <c r="B38" s="33">
        <v>74</v>
      </c>
      <c r="C38" s="34">
        <v>0</v>
      </c>
      <c r="D38" s="34">
        <v>0</v>
      </c>
      <c r="E38" s="34">
        <v>0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2015-12-10T00:32:58Z</dcterms:modified>
</cp:coreProperties>
</file>