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<sst xmlns="http://schemas.openxmlformats.org/spreadsheetml/2006/main" count="119" uniqueCount="78">
  <si>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</si>
  <si>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</si>
  <si>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</si>
  <si>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</si>
  <si>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</si>
  <si>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</si>
  <si>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</si>
  <si>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</si>
  <si>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</si>
  <si>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</si>
  <si>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</si>
  <si>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</si>
  <si>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</si>
  <si>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</si>
  <si>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</si>
  <si>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</si>
  <si>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</si>
  <si>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</si>
  <si>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</si>
  <si>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</si>
  <si>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</si>
  <si>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</si>
  <si>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</si>
  <si>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</si>
  <si>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</si>
  <si>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</si>
  <si>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</si>
  <si>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</si>
  <si>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</si>
  <si>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</si>
  <si>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</si>
  <si>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</si>
  <si>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</si>
  <si>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</si>
  <si>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</si>
  <si>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</si>
  <si>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</si>
  <si>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</si>
  <si>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</si>
  <si>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</si>
  <si>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1" type="noConversion"/>
  </si>
  <si>
    <t>COST</t>
    <phoneticPr fontId="21" type="noConversion"/>
  </si>
  <si>
    <t>成本</t>
    <phoneticPr fontId="21" type="noConversion"/>
  </si>
  <si>
    <t>销售金额差异</t>
    <phoneticPr fontId="21" type="noConversion"/>
  </si>
  <si>
    <t>销售成本差异</t>
    <phoneticPr fontId="21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</si>
  <si>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</si>
  <si>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</si>
  <si>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</si>
  <si>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</si>
  <si>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</si>
  <si>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</si>
  <si>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</si>
  <si>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</si>
  <si>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</si>
  <si>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</si>
  <si>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</si>
  <si>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</si>
  <si>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</si>
  <si>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</si>
  <si>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</si>
  <si>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</si>
  <si>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</si>
  <si>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</si>
  <si>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</si>
  <si>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</si>
  <si>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</si>
  <si>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</si>
  <si>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</si>
  <si>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</si>
  <si>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1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</si>
  <si>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</si>
  <si>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1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</si>
  <si>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</si>
  <si>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1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</si>
  <si>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</si>
  <si>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1" type="noConversion"/>
  </si>
  <si>
    <t>910-市场部</t>
  </si>
  <si>
    <t>41-周转筐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</si>
</sst>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8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17" fillId="8" borderId="8" applyNumberFormat="0" applyFont="0" applyAlignment="0" applyProtection="0">
      <alignment vertical="center"/>
    </xf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0" borderId="0"/>
    <xf numFmtId="0" fontId="26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31" fillId="0" borderId="0" applyNumberFormat="0" applyFill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0" borderId="0"/>
    <xf numFmtId="43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" applyNumberFormat="0" applyFill="0" applyAlignment="0" applyProtection="0"/>
    <xf numFmtId="0" fontId="38" fillId="0" borderId="2" applyNumberFormat="0" applyFill="0" applyAlignment="0" applyProtection="0"/>
    <xf numFmtId="0" fontId="39" fillId="0" borderId="3" applyNumberFormat="0" applyFill="0" applyAlignment="0" applyProtection="0"/>
    <xf numFmtId="0" fontId="39" fillId="0" borderId="0" applyNumberFormat="0" applyFill="0" applyBorder="0" applyAlignment="0" applyProtection="0"/>
    <xf numFmtId="0" fontId="42" fillId="2" borderId="0" applyNumberFormat="0" applyBorder="0" applyAlignment="0" applyProtection="0"/>
    <xf numFmtId="0" fontId="40" fillId="3" borderId="0" applyNumberFormat="0" applyBorder="0" applyAlignment="0" applyProtection="0"/>
    <xf numFmtId="0" fontId="49" fillId="4" borderId="0" applyNumberFormat="0" applyBorder="0" applyAlignment="0" applyProtection="0"/>
    <xf numFmtId="0" fontId="51" fillId="5" borderId="4" applyNumberFormat="0" applyAlignment="0" applyProtection="0"/>
    <xf numFmtId="0" fontId="50" fillId="6" borderId="5" applyNumberFormat="0" applyAlignment="0" applyProtection="0"/>
    <xf numFmtId="0" fontId="44" fillId="6" borderId="4" applyNumberFormat="0" applyAlignment="0" applyProtection="0"/>
    <xf numFmtId="0" fontId="48" fillId="0" borderId="6" applyNumberFormat="0" applyFill="0" applyAlignment="0" applyProtection="0"/>
    <xf numFmtId="0" fontId="45" fillId="7" borderId="7" applyNumberFormat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34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35" fillId="38" borderId="21">
      <alignment vertical="center"/>
    </xf>
    <xf numFmtId="0" fontId="54" fillId="0" borderId="0"/>
    <xf numFmtId="180" fontId="56" fillId="0" borderId="0" applyFont="0" applyFill="0" applyBorder="0" applyAlignment="0" applyProtection="0"/>
    <xf numFmtId="18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2">
    <xf numFmtId="0" fontId="0" fillId="0" borderId="0" xfId="0"/>
    <xf numFmtId="0" fontId="18" fillId="0" borderId="0" xfId="0" applyFont="1"/>
    <xf numFmtId="177" fontId="18" fillId="0" borderId="0" xfId="0" applyNumberFormat="1" applyFont="1"/>
    <xf numFmtId="0" fontId="0" fillId="0" borderId="0" xfId="0" applyAlignment="1"/>
    <xf numFmtId="0" fontId="18" fillId="0" borderId="0" xfId="0" applyNumberFormat="1" applyFont="1"/>
    <xf numFmtId="0" fontId="19" fillId="0" borderId="18" xfId="0" applyFont="1" applyBorder="1" applyAlignment="1">
      <alignment wrapText="1"/>
    </xf>
    <xf numFmtId="0" fontId="19" fillId="0" borderId="18" xfId="0" applyNumberFormat="1" applyFont="1" applyBorder="1" applyAlignment="1">
      <alignment wrapText="1"/>
    </xf>
    <xf numFmtId="0" fontId="18" fillId="0" borderId="18" xfId="0" applyFont="1" applyBorder="1" applyAlignment="1">
      <alignment wrapText="1"/>
    </xf>
    <xf numFmtId="0" fontId="18" fillId="0" borderId="18" xfId="0" applyFont="1" applyBorder="1" applyAlignment="1">
      <alignment horizontal="right" vertical="center" wrapText="1"/>
    </xf>
    <xf numFmtId="49" fontId="19" fillId="36" borderId="18" xfId="0" applyNumberFormat="1" applyFont="1" applyFill="1" applyBorder="1" applyAlignment="1">
      <alignment vertical="center" wrapText="1"/>
    </xf>
    <xf numFmtId="49" fontId="22" fillId="37" borderId="18" xfId="0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applyNumberFormat="1" applyFont="1" applyFill="1" applyBorder="1" applyAlignment="1">
      <alignment vertical="center" wrapText="1"/>
    </xf>
    <xf numFmtId="0" fontId="19" fillId="36" borderId="18" xfId="0" applyFont="1" applyFill="1" applyBorder="1" applyAlignment="1">
      <alignment vertical="center" wrapText="1"/>
    </xf>
    <xf numFmtId="0" fontId="19" fillId="37" borderId="18" xfId="0" applyFont="1" applyFill="1" applyBorder="1" applyAlignment="1">
      <alignment vertical="center" wrapText="1"/>
    </xf>
    <xf numFmtId="4" fontId="19" fillId="36" borderId="18" xfId="0" applyNumberFormat="1" applyFont="1" applyFill="1" applyBorder="1" applyAlignment="1">
      <alignment horizontal="right" vertical="top" wrapText="1"/>
    </xf>
    <xf numFmtId="4" fontId="19" fillId="37" borderId="18" xfId="0" applyNumberFormat="1" applyFont="1" applyFill="1" applyBorder="1" applyAlignment="1">
      <alignment horizontal="right" vertical="top" wrapText="1"/>
    </xf>
    <xf numFmtId="177" fontId="18" fillId="36" borderId="18" xfId="0" applyNumberFormat="1" applyFont="1" applyFill="1" applyBorder="1" applyAlignment="1">
      <alignment horizontal="center" vertical="center"/>
    </xf>
    <xf numFmtId="177" fontId="18" fillId="37" borderId="18" xfId="0" applyNumberFormat="1" applyFont="1" applyFill="1" applyBorder="1" applyAlignment="1">
      <alignment horizontal="center" vertical="center"/>
    </xf>
    <xf numFmtId="177" fontId="23" fillId="0" borderId="18" xfId="0" applyNumberFormat="1" applyFont="1" applyBorder="1"/>
    <xf numFmtId="177" fontId="18" fillId="36" borderId="18" xfId="0" applyNumberFormat="1" applyFont="1" applyFill="1" applyBorder="1"/>
    <xf numFmtId="177" fontId="18" fillId="37" borderId="18" xfId="0" applyNumberFormat="1" applyFont="1" applyFill="1" applyBorder="1"/>
    <xf numFmtId="177" fontId="18" fillId="0" borderId="18" xfId="0" applyNumberFormat="1" applyFont="1" applyBorder="1"/>
    <xf numFmtId="49" fontId="19" fillId="0" borderId="18" xfId="0" applyNumberFormat="1" applyFont="1" applyFill="1" applyBorder="1" applyAlignment="1">
      <alignment vertical="center" wrapText="1"/>
    </xf>
    <xf numFmtId="0" fontId="19" fillId="0" borderId="18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right" vertical="top" wrapText="1"/>
    </xf>
    <xf numFmtId="0" fontId="18" fillId="0" borderId="0" xfId="0" applyFont="1" applyFill="1"/>
    <xf numFmtId="176" fontId="19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9" fillId="0" borderId="0" xfId="0" applyNumberFormat="1" applyFont="1" applyAlignment="1"/>
    <xf numFmtId="1" fontId="29" fillId="0" borderId="0" xfId="0" applyNumberFormat="1" applyFont="1" applyAlignment="1"/>
    <xf numFmtId="0" fontId="18" fillId="0" borderId="0" xfId="0" applyFont="1"/>
    <xf numFmtId="1" fontId="53" fillId="0" borderId="0" xfId="0" applyNumberFormat="1" applyFont="1" applyAlignment="1"/>
    <xf numFmtId="0" fontId="53" fillId="0" borderId="0" xfId="0" applyNumberFormat="1" applyFont="1" applyAlignment="1"/>
    <xf numFmtId="0" fontId="18" fillId="0" borderId="0" xfId="0" applyFont="1"/>
    <xf numFmtId="0" fontId="18" fillId="0" borderId="0" xfId="0" applyFont="1"/>
    <xf numFmtId="0" fontId="54" fillId="0" borderId="0" xfId="110"/>
    <xf numFmtId="0" fontId="55" fillId="0" borderId="0" xfId="110" applyNumberFormat="1" applyFont="1"/>
    <xf numFmtId="1" fontId="57" fillId="0" borderId="0" xfId="0" applyNumberFormat="1" applyFont="1" applyAlignment="1"/>
    <xf numFmtId="0" fontId="57" fillId="0" borderId="0" xfId="0" applyNumberFormat="1" applyFont="1" applyAlignment="1"/>
    <xf numFmtId="0" fontId="24" fillId="0" borderId="0" xfId="0" applyFont="1" applyAlignment="1">
      <alignment horizontal="left" wrapText="1"/>
    </xf>
    <xf numFmtId="0" fontId="18" fillId="0" borderId="0" xfId="0" applyFont="1" applyAlignment="1">
      <alignment vertical="center"/>
    </xf>
    <xf numFmtId="0" fontId="30" fillId="0" borderId="19" xfId="0" applyFont="1" applyBorder="1" applyAlignment="1">
      <alignment horizontal="left" vertical="center" wrapText="1"/>
    </xf>
    <xf numFmtId="0" fontId="19" fillId="0" borderId="10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11" xfId="0" applyFont="1" applyBorder="1" applyAlignment="1">
      <alignment horizontal="right" vertical="center" wrapText="1"/>
    </xf>
    <xf numFmtId="49" fontId="19" fillId="33" borderId="10" xfId="0" applyNumberFormat="1" applyFont="1" applyFill="1" applyBorder="1" applyAlignment="1">
      <alignment vertical="center" wrapText="1"/>
    </xf>
    <xf numFmtId="49" fontId="19" fillId="33" borderId="12" xfId="0" applyNumberFormat="1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vertical="center" wrapText="1"/>
    </xf>
    <xf numFmtId="4" fontId="20" fillId="34" borderId="10" xfId="0" applyNumberFormat="1" applyFont="1" applyFill="1" applyBorder="1" applyAlignment="1">
      <alignment horizontal="right" vertical="top" wrapText="1"/>
    </xf>
    <xf numFmtId="176" fontId="20" fillId="34" borderId="10" xfId="0" applyNumberFormat="1" applyFont="1" applyFill="1" applyBorder="1" applyAlignment="1">
      <alignment horizontal="right" vertical="top" wrapText="1"/>
    </xf>
    <xf numFmtId="176" fontId="20" fillId="34" borderId="12" xfId="0" applyNumberFormat="1" applyFont="1" applyFill="1" applyBorder="1" applyAlignment="1">
      <alignment horizontal="right" vertical="top" wrapText="1"/>
    </xf>
    <xf numFmtId="4" fontId="19" fillId="35" borderId="10" xfId="0" applyNumberFormat="1" applyFont="1" applyFill="1" applyBorder="1" applyAlignment="1">
      <alignment horizontal="right" vertical="top" wrapText="1"/>
    </xf>
    <xf numFmtId="176" fontId="19" fillId="35" borderId="10" xfId="0" applyNumberFormat="1" applyFont="1" applyFill="1" applyBorder="1" applyAlignment="1">
      <alignment horizontal="right" vertical="top" wrapText="1"/>
    </xf>
    <xf numFmtId="176" fontId="19" fillId="35" borderId="12" xfId="0" applyNumberFormat="1" applyFont="1" applyFill="1" applyBorder="1" applyAlignment="1">
      <alignment horizontal="right" vertical="top" wrapText="1"/>
    </xf>
    <xf numFmtId="0" fontId="19" fillId="35" borderId="10" xfId="0" applyFont="1" applyFill="1" applyBorder="1" applyAlignment="1">
      <alignment horizontal="right" vertical="top" wrapText="1"/>
    </xf>
    <xf numFmtId="0" fontId="19" fillId="35" borderId="12" xfId="0" applyFont="1" applyFill="1" applyBorder="1" applyAlignment="1">
      <alignment horizontal="right" vertical="top" wrapText="1"/>
    </xf>
    <xf numFmtId="4" fontId="19" fillId="35" borderId="13" xfId="0" applyNumberFormat="1" applyFont="1" applyFill="1" applyBorder="1" applyAlignment="1">
      <alignment horizontal="right" vertical="top" wrapText="1"/>
    </xf>
    <xf numFmtId="0" fontId="19" fillId="35" borderId="13" xfId="0" applyFont="1" applyFill="1" applyBorder="1" applyAlignment="1">
      <alignment horizontal="right" vertical="top" wrapText="1"/>
    </xf>
    <xf numFmtId="176" fontId="19" fillId="35" borderId="13" xfId="0" applyNumberFormat="1" applyFont="1" applyFill="1" applyBorder="1" applyAlignment="1">
      <alignment horizontal="right" vertical="top" wrapText="1"/>
    </xf>
    <xf numFmtId="176" fontId="19" fillId="35" borderId="20" xfId="0" applyNumberFormat="1" applyFont="1" applyFill="1" applyBorder="1" applyAlignment="1">
      <alignment horizontal="right" vertical="top" wrapText="1"/>
    </xf>
    <xf numFmtId="0" fontId="19" fillId="33" borderId="18" xfId="0" applyFont="1" applyFill="1" applyBorder="1" applyAlignment="1">
      <alignment vertical="center" wrapText="1"/>
    </xf>
    <xf numFmtId="49" fontId="19" fillId="33" borderId="18" xfId="0" applyNumberFormat="1" applyFont="1" applyFill="1" applyBorder="1" applyAlignment="1">
      <alignment horizontal="left" vertical="top" wrapText="1"/>
    </xf>
    <xf numFmtId="49" fontId="20" fillId="33" borderId="18" xfId="0" applyNumberFormat="1" applyFont="1" applyFill="1" applyBorder="1" applyAlignment="1">
      <alignment horizontal="left" vertical="top" wrapText="1"/>
    </xf>
    <xf numFmtId="14" fontId="19" fillId="33" borderId="18" xfId="0" applyNumberFormat="1" applyFont="1" applyFill="1" applyBorder="1" applyAlignment="1">
      <alignment vertical="center" wrapText="1"/>
    </xf>
    <xf numFmtId="49" fontId="19" fillId="33" borderId="13" xfId="0" applyNumberFormat="1" applyFont="1" applyFill="1" applyBorder="1" applyAlignment="1">
      <alignment horizontal="left" vertical="top" wrapText="1"/>
    </xf>
    <xf numFmtId="49" fontId="19" fillId="33" borderId="15" xfId="0" applyNumberFormat="1" applyFont="1" applyFill="1" applyBorder="1" applyAlignment="1">
      <alignment horizontal="left" vertical="top" wrapText="1"/>
    </xf>
    <xf numFmtId="49" fontId="19" fillId="33" borderId="22" xfId="0" applyNumberFormat="1" applyFont="1" applyFill="1" applyBorder="1" applyAlignment="1">
      <alignment horizontal="left" vertical="top" wrapText="1"/>
    </xf>
    <xf numFmtId="49" fontId="19" fillId="33" borderId="23" xfId="0" applyNumberFormat="1" applyFont="1" applyFill="1" applyBorder="1" applyAlignment="1">
      <alignment horizontal="left" vertical="top" wrapText="1"/>
    </xf>
    <xf numFmtId="0" fontId="18" fillId="0" borderId="0" xfId="0" applyFont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33" borderId="13" xfId="0" applyFont="1" applyFill="1" applyBorder="1" applyAlignment="1">
      <alignment vertical="center" wrapText="1"/>
    </xf>
    <xf numFmtId="0" fontId="19" fillId="33" borderId="15" xfId="0" applyFont="1" applyFill="1" applyBorder="1" applyAlignment="1">
      <alignment vertical="center" wrapText="1"/>
    </xf>
    <xf numFmtId="49" fontId="20" fillId="33" borderId="13" xfId="0" applyNumberFormat="1" applyFont="1" applyFill="1" applyBorder="1" applyAlignment="1">
      <alignment horizontal="left" vertical="top" wrapText="1"/>
    </xf>
    <xf numFmtId="49" fontId="20" fillId="33" borderId="14" xfId="0" applyNumberFormat="1" applyFont="1" applyFill="1" applyBorder="1" applyAlignment="1">
      <alignment horizontal="left" vertical="top" wrapText="1"/>
    </xf>
    <xf numFmtId="49" fontId="20" fillId="33" borderId="15" xfId="0" applyNumberFormat="1" applyFont="1" applyFill="1" applyBorder="1" applyAlignment="1">
      <alignment horizontal="left" vertical="top" wrapText="1"/>
    </xf>
    <xf numFmtId="14" fontId="19" fillId="33" borderId="12" xfId="0" applyNumberFormat="1" applyFont="1" applyFill="1" applyBorder="1" applyAlignment="1">
      <alignment vertical="center" wrapText="1"/>
    </xf>
    <xf numFmtId="14" fontId="19" fillId="33" borderId="16" xfId="0" applyNumberFormat="1" applyFont="1" applyFill="1" applyBorder="1" applyAlignment="1">
      <alignment vertical="center" wrapText="1"/>
    </xf>
    <xf numFmtId="14" fontId="19" fillId="33" borderId="17" xfId="0" applyNumberFormat="1" applyFont="1" applyFill="1" applyBorder="1" applyAlignment="1">
      <alignment vertical="center" wrapText="1"/>
    </xf>
  </cellXfs>
  <cellStyles count="13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6491531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648fa3d4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649152ea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648fa3fe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648fa3fe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6491531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M38" sqref="M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17553265.605999999</v>
      </c>
      <c r="F3" s="25">
        <f>RA!I7</f>
        <v>1458588.5956999999</v>
      </c>
      <c r="G3" s="16">
        <f>SUM(G4:G41)</f>
        <v>16094677.010299997</v>
      </c>
      <c r="H3" s="27">
        <f>RA!J7</f>
        <v>8.30949994399578</v>
      </c>
      <c r="I3" s="20">
        <f>SUM(I4:I41)</f>
        <v>17553271.285076946</v>
      </c>
      <c r="J3" s="21">
        <f>SUM(J4:J41)</f>
        <v>16094676.967837078</v>
      </c>
      <c r="K3" s="22">
        <f>E3-I3</f>
        <v>-5.6790769472718239</v>
      </c>
      <c r="L3" s="22">
        <f>G3-J3</f>
        <v>4.2462918907403946E-2</v>
      </c>
    </row>
    <row r="4" spans="1:13">
      <c r="A4" s="66">
        <f>RA!A8</f>
        <v>42349</v>
      </c>
      <c r="B4" s="12">
        <v>12</v>
      </c>
      <c r="C4" s="64" t="s">
        <v>6</v>
      </c>
      <c r="D4" s="64"/>
      <c r="E4" s="15">
        <f>VLOOKUP(C4,RA!B8:D36,3,0)</f>
        <v>560111.89560000005</v>
      </c>
      <c r="F4" s="25">
        <f>VLOOKUP(C4,RA!B8:I39,8,0)</f>
        <v>133287.21460000001</v>
      </c>
      <c r="G4" s="16">
        <f t="shared" ref="G4:G41" si="0">E4-F4</f>
        <v>426824.68100000004</v>
      </c>
      <c r="H4" s="27">
        <f>RA!J8</f>
        <v>23.796533451092099</v>
      </c>
      <c r="I4" s="20">
        <f>VLOOKUP(B4,RMS!B:D,3,FALSE)</f>
        <v>560112.65869401698</v>
      </c>
      <c r="J4" s="21">
        <f>VLOOKUP(B4,RMS!B:E,4,FALSE)</f>
        <v>426824.69137435901</v>
      </c>
      <c r="K4" s="22">
        <f t="shared" ref="K4:K41" si="1">E4-I4</f>
        <v>-0.76309401693288237</v>
      </c>
      <c r="L4" s="22">
        <f t="shared" ref="L4:L41" si="2">G4-J4</f>
        <v>-1.0374358971603215E-2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84011.818499999994</v>
      </c>
      <c r="F5" s="25">
        <f>VLOOKUP(C5,RA!B9:I40,8,0)</f>
        <v>19870.747100000001</v>
      </c>
      <c r="G5" s="16">
        <f t="shared" si="0"/>
        <v>64141.071399999993</v>
      </c>
      <c r="H5" s="27">
        <f>RA!J9</f>
        <v>23.652323512078201</v>
      </c>
      <c r="I5" s="20">
        <f>VLOOKUP(B5,RMS!B:D,3,FALSE)</f>
        <v>84011.871837909406</v>
      </c>
      <c r="J5" s="21">
        <f>VLOOKUP(B5,RMS!B:E,4,FALSE)</f>
        <v>64141.059838718698</v>
      </c>
      <c r="K5" s="22">
        <f t="shared" si="1"/>
        <v>-5.3337909412221052E-2</v>
      </c>
      <c r="L5" s="22">
        <f t="shared" si="2"/>
        <v>1.1561281295143999E-2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106789.5825</v>
      </c>
      <c r="F6" s="25">
        <f>VLOOKUP(C6,RA!B10:I41,8,0)</f>
        <v>30360.710299999999</v>
      </c>
      <c r="G6" s="16">
        <f t="shared" si="0"/>
        <v>76428.872200000013</v>
      </c>
      <c r="H6" s="27">
        <f>RA!J10</f>
        <v>28.430404529393101</v>
      </c>
      <c r="I6" s="20">
        <f>VLOOKUP(B6,RMS!B:D,3,FALSE)</f>
        <v>106791.49844595</v>
      </c>
      <c r="J6" s="21">
        <f>VLOOKUP(B6,RMS!B:E,4,FALSE)</f>
        <v>76428.871297842095</v>
      </c>
      <c r="K6" s="22">
        <f>E6-I6</f>
        <v>-1.9159459499933291</v>
      </c>
      <c r="L6" s="22">
        <f t="shared" si="2"/>
        <v>9.0215791715309024E-4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69243.362399999998</v>
      </c>
      <c r="F7" s="25">
        <f>VLOOKUP(C7,RA!B11:I42,8,0)</f>
        <v>16064.610500000001</v>
      </c>
      <c r="G7" s="16">
        <f t="shared" si="0"/>
        <v>53178.751899999996</v>
      </c>
      <c r="H7" s="27">
        <f>RA!J11</f>
        <v>23.200217238439599</v>
      </c>
      <c r="I7" s="20">
        <f>VLOOKUP(B7,RMS!B:D,3,FALSE)</f>
        <v>69243.406511965804</v>
      </c>
      <c r="J7" s="21">
        <f>VLOOKUP(B7,RMS!B:E,4,FALSE)</f>
        <v>53178.752105982901</v>
      </c>
      <c r="K7" s="22">
        <f t="shared" si="1"/>
        <v>-4.4111965806223452E-2</v>
      </c>
      <c r="L7" s="22">
        <f t="shared" si="2"/>
        <v>-2.0598290575435385E-4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216168.25829999999</v>
      </c>
      <c r="F8" s="25">
        <f>VLOOKUP(C8,RA!B12:I43,8,0)</f>
        <v>26776.893599999999</v>
      </c>
      <c r="G8" s="16">
        <f t="shared" si="0"/>
        <v>189391.36469999998</v>
      </c>
      <c r="H8" s="27">
        <f>RA!J12</f>
        <v>12.387060806512499</v>
      </c>
      <c r="I8" s="20">
        <f>VLOOKUP(B8,RMS!B:D,3,FALSE)</f>
        <v>216168.25511965799</v>
      </c>
      <c r="J8" s="21">
        <f>VLOOKUP(B8,RMS!B:E,4,FALSE)</f>
        <v>189391.3658</v>
      </c>
      <c r="K8" s="22">
        <f t="shared" si="1"/>
        <v>3.1803419988136739E-3</v>
      </c>
      <c r="L8" s="22">
        <f t="shared" si="2"/>
        <v>-1.100000023143366E-3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275255.68939999997</v>
      </c>
      <c r="F9" s="25">
        <f>VLOOKUP(C9,RA!B13:I44,8,0)</f>
        <v>65510.222600000001</v>
      </c>
      <c r="G9" s="16">
        <f t="shared" si="0"/>
        <v>209745.46679999997</v>
      </c>
      <c r="H9" s="27">
        <f>RA!J13</f>
        <v>23.799770585232501</v>
      </c>
      <c r="I9" s="20">
        <f>VLOOKUP(B9,RMS!B:D,3,FALSE)</f>
        <v>275255.87954102602</v>
      </c>
      <c r="J9" s="21">
        <f>VLOOKUP(B9,RMS!B:E,4,FALSE)</f>
        <v>209745.46421452999</v>
      </c>
      <c r="K9" s="22">
        <f t="shared" si="1"/>
        <v>-0.1901410260470584</v>
      </c>
      <c r="L9" s="22">
        <f t="shared" si="2"/>
        <v>2.5854699779301882E-3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166188.02729999999</v>
      </c>
      <c r="F10" s="25">
        <f>VLOOKUP(C10,RA!B14:I44,8,0)</f>
        <v>31409.103800000001</v>
      </c>
      <c r="G10" s="16">
        <f t="shared" si="0"/>
        <v>134778.92349999998</v>
      </c>
      <c r="H10" s="27">
        <f>RA!J14</f>
        <v>18.899739235306502</v>
      </c>
      <c r="I10" s="20">
        <f>VLOOKUP(B10,RMS!B:D,3,FALSE)</f>
        <v>166188.024710256</v>
      </c>
      <c r="J10" s="21">
        <f>VLOOKUP(B10,RMS!B:E,4,FALSE)</f>
        <v>134778.92964871801</v>
      </c>
      <c r="K10" s="22">
        <f t="shared" si="1"/>
        <v>2.5897439918480814E-3</v>
      </c>
      <c r="L10" s="22">
        <f t="shared" si="2"/>
        <v>-6.1487180355470628E-3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111240.77469999999</v>
      </c>
      <c r="F11" s="25">
        <f>VLOOKUP(C11,RA!B15:I45,8,0)</f>
        <v>17115.7418</v>
      </c>
      <c r="G11" s="16">
        <f t="shared" si="0"/>
        <v>94125.032899999991</v>
      </c>
      <c r="H11" s="27">
        <f>RA!J15</f>
        <v>15.386212336401501</v>
      </c>
      <c r="I11" s="20">
        <f>VLOOKUP(B11,RMS!B:D,3,FALSE)</f>
        <v>111240.946220513</v>
      </c>
      <c r="J11" s="21">
        <f>VLOOKUP(B11,RMS!B:E,4,FALSE)</f>
        <v>94125.033747008507</v>
      </c>
      <c r="K11" s="22">
        <f t="shared" si="1"/>
        <v>-0.17152051300217863</v>
      </c>
      <c r="L11" s="22">
        <f t="shared" si="2"/>
        <v>-8.4700851584784687E-4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541291.28619999997</v>
      </c>
      <c r="F12" s="25">
        <f>VLOOKUP(C12,RA!B16:I46,8,0)</f>
        <v>42000.912400000001</v>
      </c>
      <c r="G12" s="16">
        <f t="shared" si="0"/>
        <v>499290.37379999994</v>
      </c>
      <c r="H12" s="27">
        <f>RA!J16</f>
        <v>7.7593919338433999</v>
      </c>
      <c r="I12" s="20">
        <f>VLOOKUP(B12,RMS!B:D,3,FALSE)</f>
        <v>541290.90482735005</v>
      </c>
      <c r="J12" s="21">
        <f>VLOOKUP(B12,RMS!B:E,4,FALSE)</f>
        <v>499290.374137607</v>
      </c>
      <c r="K12" s="22">
        <f t="shared" si="1"/>
        <v>0.38137264992110431</v>
      </c>
      <c r="L12" s="22">
        <f t="shared" si="2"/>
        <v>-3.3760705264285207E-4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408142.1483</v>
      </c>
      <c r="F13" s="25">
        <f>VLOOKUP(C13,RA!B17:I47,8,0)</f>
        <v>50175.569199999998</v>
      </c>
      <c r="G13" s="16">
        <f t="shared" si="0"/>
        <v>357966.57909999997</v>
      </c>
      <c r="H13" s="27">
        <f>RA!J17</f>
        <v>12.2936504864768</v>
      </c>
      <c r="I13" s="20">
        <f>VLOOKUP(B13,RMS!B:D,3,FALSE)</f>
        <v>408142.114235043</v>
      </c>
      <c r="J13" s="21">
        <f>VLOOKUP(B13,RMS!B:E,4,FALSE)</f>
        <v>357966.57994358998</v>
      </c>
      <c r="K13" s="22">
        <f t="shared" si="1"/>
        <v>3.4064956998918205E-2</v>
      </c>
      <c r="L13" s="22">
        <f t="shared" si="2"/>
        <v>-8.4359000902622938E-4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1479863.0833000001</v>
      </c>
      <c r="F14" s="25">
        <f>VLOOKUP(C14,RA!B18:I48,8,0)</f>
        <v>238029.05960000001</v>
      </c>
      <c r="G14" s="16">
        <f t="shared" si="0"/>
        <v>1241834.0237</v>
      </c>
      <c r="H14" s="27">
        <f>RA!J18</f>
        <v>16.084532568324502</v>
      </c>
      <c r="I14" s="20">
        <f>VLOOKUP(B14,RMS!B:D,3,FALSE)</f>
        <v>1479863.04806581</v>
      </c>
      <c r="J14" s="21">
        <f>VLOOKUP(B14,RMS!B:E,4,FALSE)</f>
        <v>1241834.02548291</v>
      </c>
      <c r="K14" s="22">
        <f t="shared" si="1"/>
        <v>3.5234190057963133E-2</v>
      </c>
      <c r="L14" s="22">
        <f t="shared" si="2"/>
        <v>-1.7829099670052528E-3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531316.86560000002</v>
      </c>
      <c r="F15" s="25">
        <f>VLOOKUP(C15,RA!B19:I49,8,0)</f>
        <v>35616.321000000004</v>
      </c>
      <c r="G15" s="16">
        <f t="shared" si="0"/>
        <v>495700.54460000002</v>
      </c>
      <c r="H15" s="27">
        <f>RA!J19</f>
        <v>6.7034049370481696</v>
      </c>
      <c r="I15" s="20">
        <f>VLOOKUP(B15,RMS!B:D,3,FALSE)</f>
        <v>531316.85297435895</v>
      </c>
      <c r="J15" s="21">
        <f>VLOOKUP(B15,RMS!B:E,4,FALSE)</f>
        <v>495700.54318034201</v>
      </c>
      <c r="K15" s="22">
        <f t="shared" si="1"/>
        <v>1.2625641073100269E-2</v>
      </c>
      <c r="L15" s="22">
        <f t="shared" si="2"/>
        <v>1.419658015947789E-3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1051628.8524</v>
      </c>
      <c r="F16" s="25">
        <f>VLOOKUP(C16,RA!B20:I50,8,0)</f>
        <v>71642.502800000002</v>
      </c>
      <c r="G16" s="16">
        <f t="shared" si="0"/>
        <v>979986.34959999996</v>
      </c>
      <c r="H16" s="27">
        <f>RA!J20</f>
        <v>6.8125273128917403</v>
      </c>
      <c r="I16" s="20">
        <f>VLOOKUP(B16,RMS!B:D,3,FALSE)</f>
        <v>1051628.9494</v>
      </c>
      <c r="J16" s="21">
        <f>VLOOKUP(B16,RMS!B:E,4,FALSE)</f>
        <v>979986.34959999996</v>
      </c>
      <c r="K16" s="22">
        <f t="shared" si="1"/>
        <v>-9.7000000067055225E-2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368317.09370000003</v>
      </c>
      <c r="F17" s="25">
        <f>VLOOKUP(C17,RA!B21:I51,8,0)</f>
        <v>29502.988799999999</v>
      </c>
      <c r="G17" s="16">
        <f t="shared" si="0"/>
        <v>338814.10490000003</v>
      </c>
      <c r="H17" s="27">
        <f>RA!J21</f>
        <v>8.0102143790346698</v>
      </c>
      <c r="I17" s="20">
        <f>VLOOKUP(B17,RMS!B:D,3,FALSE)</f>
        <v>368317.49273284199</v>
      </c>
      <c r="J17" s="21">
        <f>VLOOKUP(B17,RMS!B:E,4,FALSE)</f>
        <v>338814.10487463098</v>
      </c>
      <c r="K17" s="22">
        <f t="shared" si="1"/>
        <v>-0.39903284196043387</v>
      </c>
      <c r="L17" s="22">
        <f t="shared" si="2"/>
        <v>2.5369052309542894E-5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1059984.4543999999</v>
      </c>
      <c r="F18" s="25">
        <f>VLOOKUP(C18,RA!B22:I52,8,0)</f>
        <v>111241.11139999999</v>
      </c>
      <c r="G18" s="16">
        <f t="shared" si="0"/>
        <v>948743.34299999988</v>
      </c>
      <c r="H18" s="27">
        <f>RA!J22</f>
        <v>10.4945983819138</v>
      </c>
      <c r="I18" s="20">
        <f>VLOOKUP(B18,RMS!B:D,3,FALSE)</f>
        <v>1059985.4992</v>
      </c>
      <c r="J18" s="21">
        <f>VLOOKUP(B18,RMS!B:E,4,FALSE)</f>
        <v>948743.34019999998</v>
      </c>
      <c r="K18" s="22">
        <f t="shared" si="1"/>
        <v>-1.04480000003241</v>
      </c>
      <c r="L18" s="22">
        <f t="shared" si="2"/>
        <v>2.79999990016222E-3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2580788.0830000001</v>
      </c>
      <c r="F19" s="25">
        <f>VLOOKUP(C19,RA!B23:I53,8,0)</f>
        <v>126289.2298</v>
      </c>
      <c r="G19" s="16">
        <f t="shared" si="0"/>
        <v>2454498.8532000002</v>
      </c>
      <c r="H19" s="27">
        <f>RA!J23</f>
        <v>4.8934366456465099</v>
      </c>
      <c r="I19" s="20">
        <f>VLOOKUP(B19,RMS!B:D,3,FALSE)</f>
        <v>2580789.7771153799</v>
      </c>
      <c r="J19" s="21">
        <f>VLOOKUP(B19,RMS!B:E,4,FALSE)</f>
        <v>2454498.87333248</v>
      </c>
      <c r="K19" s="22">
        <f t="shared" si="1"/>
        <v>-1.6941153798252344</v>
      </c>
      <c r="L19" s="22">
        <f t="shared" si="2"/>
        <v>-2.0132479723542929E-2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269274.01620000001</v>
      </c>
      <c r="F20" s="25">
        <f>VLOOKUP(C20,RA!B24:I54,8,0)</f>
        <v>39061.566500000001</v>
      </c>
      <c r="G20" s="16">
        <f t="shared" si="0"/>
        <v>230212.4497</v>
      </c>
      <c r="H20" s="27">
        <f>RA!J24</f>
        <v>14.5062516804397</v>
      </c>
      <c r="I20" s="20">
        <f>VLOOKUP(B20,RMS!B:D,3,FALSE)</f>
        <v>269274.093436956</v>
      </c>
      <c r="J20" s="21">
        <f>VLOOKUP(B20,RMS!B:E,4,FALSE)</f>
        <v>230212.44584032201</v>
      </c>
      <c r="K20" s="22">
        <f t="shared" si="1"/>
        <v>-7.7236955985426903E-2</v>
      </c>
      <c r="L20" s="22">
        <f t="shared" si="2"/>
        <v>3.8596779922954738E-3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416174.96830000001</v>
      </c>
      <c r="F21" s="25">
        <f>VLOOKUP(C21,RA!B25:I55,8,0)</f>
        <v>25833.764500000001</v>
      </c>
      <c r="G21" s="16">
        <f t="shared" si="0"/>
        <v>390341.20380000002</v>
      </c>
      <c r="H21" s="27">
        <f>RA!J25</f>
        <v>6.2074287181485897</v>
      </c>
      <c r="I21" s="20">
        <f>VLOOKUP(B21,RMS!B:D,3,FALSE)</f>
        <v>416174.966748173</v>
      </c>
      <c r="J21" s="21">
        <f>VLOOKUP(B21,RMS!B:E,4,FALSE)</f>
        <v>390341.21044823702</v>
      </c>
      <c r="K21" s="22">
        <f t="shared" si="1"/>
        <v>1.5518270083703101E-3</v>
      </c>
      <c r="L21" s="22">
        <f t="shared" si="2"/>
        <v>-6.6482370020821691E-3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549482.10430000001</v>
      </c>
      <c r="F22" s="25">
        <f>VLOOKUP(C22,RA!B26:I56,8,0)</f>
        <v>130236.40360000001</v>
      </c>
      <c r="G22" s="16">
        <f t="shared" si="0"/>
        <v>419245.70069999999</v>
      </c>
      <c r="H22" s="27">
        <f>RA!J26</f>
        <v>23.7016642727449</v>
      </c>
      <c r="I22" s="20">
        <f>VLOOKUP(B22,RMS!B:D,3,FALSE)</f>
        <v>549482.066694804</v>
      </c>
      <c r="J22" s="21">
        <f>VLOOKUP(B22,RMS!B:E,4,FALSE)</f>
        <v>419245.69902594498</v>
      </c>
      <c r="K22" s="22">
        <f t="shared" si="1"/>
        <v>3.7605196004733443E-2</v>
      </c>
      <c r="L22" s="22">
        <f t="shared" si="2"/>
        <v>1.6740550054237247E-3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247808.40530000001</v>
      </c>
      <c r="F23" s="25">
        <f>VLOOKUP(C23,RA!B27:I57,8,0)</f>
        <v>65996.056700000001</v>
      </c>
      <c r="G23" s="16">
        <f t="shared" si="0"/>
        <v>181812.34860000003</v>
      </c>
      <c r="H23" s="27">
        <f>RA!J27</f>
        <v>26.6318878974683</v>
      </c>
      <c r="I23" s="20">
        <f>VLOOKUP(B23,RMS!B:D,3,FALSE)</f>
        <v>247808.25856861801</v>
      </c>
      <c r="J23" s="21">
        <f>VLOOKUP(B23,RMS!B:E,4,FALSE)</f>
        <v>181812.37387096399</v>
      </c>
      <c r="K23" s="22">
        <f t="shared" si="1"/>
        <v>0.14673138200305402</v>
      </c>
      <c r="L23" s="22">
        <f t="shared" si="2"/>
        <v>-2.5270963960792869E-2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1224024.5619000001</v>
      </c>
      <c r="F24" s="25">
        <f>VLOOKUP(C24,RA!B28:I58,8,0)</f>
        <v>54640.457600000002</v>
      </c>
      <c r="G24" s="16">
        <f t="shared" si="0"/>
        <v>1169384.1043</v>
      </c>
      <c r="H24" s="27">
        <f>RA!J28</f>
        <v>4.4640000945066003</v>
      </c>
      <c r="I24" s="20">
        <f>VLOOKUP(B24,RMS!B:D,3,FALSE)</f>
        <v>1224024.5619690299</v>
      </c>
      <c r="J24" s="21">
        <f>VLOOKUP(B24,RMS!B:E,4,FALSE)</f>
        <v>1169384.08904159</v>
      </c>
      <c r="K24" s="22">
        <f t="shared" si="1"/>
        <v>-6.9029862061142921E-5</v>
      </c>
      <c r="L24" s="22">
        <f t="shared" si="2"/>
        <v>1.5258410014212132E-2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755757.18550000002</v>
      </c>
      <c r="F25" s="25">
        <f>VLOOKUP(C25,RA!B29:I59,8,0)</f>
        <v>112673.3602</v>
      </c>
      <c r="G25" s="16">
        <f t="shared" si="0"/>
        <v>643083.82530000003</v>
      </c>
      <c r="H25" s="27">
        <f>RA!J29</f>
        <v>14.908672039347699</v>
      </c>
      <c r="I25" s="20">
        <f>VLOOKUP(B25,RMS!B:D,3,FALSE)</f>
        <v>755757.19983893796</v>
      </c>
      <c r="J25" s="21">
        <f>VLOOKUP(B25,RMS!B:E,4,FALSE)</f>
        <v>643083.79502199404</v>
      </c>
      <c r="K25" s="22">
        <f t="shared" si="1"/>
        <v>-1.4338937937282026E-2</v>
      </c>
      <c r="L25" s="22">
        <f t="shared" si="2"/>
        <v>3.0278005986474454E-2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769943.7389</v>
      </c>
      <c r="F26" s="25">
        <f>VLOOKUP(C26,RA!B30:I60,8,0)</f>
        <v>104285.4963</v>
      </c>
      <c r="G26" s="16">
        <f t="shared" si="0"/>
        <v>665658.2426</v>
      </c>
      <c r="H26" s="27">
        <f>RA!J30</f>
        <v>13.544560599842001</v>
      </c>
      <c r="I26" s="20">
        <f>VLOOKUP(B26,RMS!B:D,3,FALSE)</f>
        <v>769943.74397845101</v>
      </c>
      <c r="J26" s="21">
        <f>VLOOKUP(B26,RMS!B:E,4,FALSE)</f>
        <v>665658.23602034803</v>
      </c>
      <c r="K26" s="22">
        <f t="shared" si="1"/>
        <v>-5.0784510094672441E-3</v>
      </c>
      <c r="L26" s="22">
        <f t="shared" si="2"/>
        <v>6.5796519629657269E-3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817043.63859999995</v>
      </c>
      <c r="F27" s="25">
        <f>VLOOKUP(C27,RA!B31:I61,8,0)</f>
        <v>30827.671699999999</v>
      </c>
      <c r="G27" s="16">
        <f t="shared" si="0"/>
        <v>786215.9669</v>
      </c>
      <c r="H27" s="27">
        <f>RA!J31</f>
        <v>3.7730752977678201</v>
      </c>
      <c r="I27" s="20">
        <f>VLOOKUP(B27,RMS!B:D,3,FALSE)</f>
        <v>817043.53813716804</v>
      </c>
      <c r="J27" s="21">
        <f>VLOOKUP(B27,RMS!B:E,4,FALSE)</f>
        <v>786215.94178672601</v>
      </c>
      <c r="K27" s="22">
        <f t="shared" si="1"/>
        <v>0.10046283190604299</v>
      </c>
      <c r="L27" s="22">
        <f t="shared" si="2"/>
        <v>2.5113273994065821E-2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109680.6672</v>
      </c>
      <c r="F28" s="25">
        <f>VLOOKUP(C28,RA!B32:I62,8,0)</f>
        <v>28421.760600000001</v>
      </c>
      <c r="G28" s="16">
        <f t="shared" si="0"/>
        <v>81258.906599999988</v>
      </c>
      <c r="H28" s="27">
        <f>RA!J32</f>
        <v>25.913190834419002</v>
      </c>
      <c r="I28" s="20">
        <f>VLOOKUP(B28,RMS!B:D,3,FALSE)</f>
        <v>109680.642697459</v>
      </c>
      <c r="J28" s="21">
        <f>VLOOKUP(B28,RMS!B:E,4,FALSE)</f>
        <v>81258.899619270596</v>
      </c>
      <c r="K28" s="22">
        <f t="shared" si="1"/>
        <v>2.4502540996763855E-2</v>
      </c>
      <c r="L28" s="22">
        <f t="shared" si="2"/>
        <v>6.9807293912163004E-3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215181.52410000001</v>
      </c>
      <c r="F30" s="25">
        <f>VLOOKUP(C30,RA!B34:I65,8,0)</f>
        <v>18860.2127</v>
      </c>
      <c r="G30" s="16">
        <f t="shared" si="0"/>
        <v>196321.31140000001</v>
      </c>
      <c r="H30" s="27">
        <f>RA!J34</f>
        <v>0</v>
      </c>
      <c r="I30" s="20">
        <f>VLOOKUP(B30,RMS!B:D,3,FALSE)</f>
        <v>215181.5238</v>
      </c>
      <c r="J30" s="21">
        <f>VLOOKUP(B30,RMS!B:E,4,FALSE)</f>
        <v>196321.3039</v>
      </c>
      <c r="K30" s="22">
        <f t="shared" si="1"/>
        <v>3.0000001424923539E-4</v>
      </c>
      <c r="L30" s="22">
        <f t="shared" si="2"/>
        <v>7.5000000069849193E-3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101069.24</v>
      </c>
      <c r="F31" s="25">
        <f>VLOOKUP(C31,RA!B35:I66,8,0)</f>
        <v>541.4</v>
      </c>
      <c r="G31" s="16">
        <f t="shared" si="0"/>
        <v>100527.84000000001</v>
      </c>
      <c r="H31" s="27">
        <f>RA!J35</f>
        <v>8.7647918560309108</v>
      </c>
      <c r="I31" s="20">
        <f>VLOOKUP(B31,RMS!B:D,3,FALSE)</f>
        <v>101069.24</v>
      </c>
      <c r="J31" s="21">
        <f>VLOOKUP(B31,RMS!B:E,4,FALSE)</f>
        <v>100527.84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709631.01</v>
      </c>
      <c r="F32" s="25">
        <f>VLOOKUP(C32,RA!B34:I66,8,0)</f>
        <v>-102500.93</v>
      </c>
      <c r="G32" s="16">
        <f t="shared" si="0"/>
        <v>812131.94</v>
      </c>
      <c r="H32" s="27">
        <f>RA!J35</f>
        <v>8.7647918560309108</v>
      </c>
      <c r="I32" s="20">
        <f>VLOOKUP(B32,RMS!B:D,3,FALSE)</f>
        <v>709631.01</v>
      </c>
      <c r="J32" s="21">
        <f>VLOOKUP(B32,RMS!B:E,4,FALSE)</f>
        <v>812131.94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417691.46</v>
      </c>
      <c r="F33" s="25">
        <f>VLOOKUP(C33,RA!B34:I67,8,0)</f>
        <v>-30009.42</v>
      </c>
      <c r="G33" s="16">
        <f t="shared" si="0"/>
        <v>447700.88</v>
      </c>
      <c r="H33" s="27">
        <f>RA!J34</f>
        <v>0</v>
      </c>
      <c r="I33" s="20">
        <f>VLOOKUP(B33,RMS!B:D,3,FALSE)</f>
        <v>417691.46</v>
      </c>
      <c r="J33" s="21">
        <f>VLOOKUP(B33,RMS!B:E,4,FALSE)</f>
        <v>447700.88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280689.83</v>
      </c>
      <c r="F34" s="25">
        <f>VLOOKUP(C34,RA!B35:I68,8,0)</f>
        <v>-47909.52</v>
      </c>
      <c r="G34" s="16">
        <f t="shared" si="0"/>
        <v>328599.35000000003</v>
      </c>
      <c r="H34" s="27">
        <f>RA!J35</f>
        <v>8.7647918560309108</v>
      </c>
      <c r="I34" s="20">
        <f>VLOOKUP(B34,RMS!B:D,3,FALSE)</f>
        <v>280689.83</v>
      </c>
      <c r="J34" s="21">
        <f>VLOOKUP(B34,RMS!B:E,4,FALSE)</f>
        <v>328599.34999999998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3.58</v>
      </c>
      <c r="F35" s="25">
        <f>VLOOKUP(C35,RA!B36:I69,8,0)</f>
        <v>-329.78</v>
      </c>
      <c r="G35" s="16">
        <f t="shared" si="0"/>
        <v>333.35999999999996</v>
      </c>
      <c r="H35" s="27">
        <f>RA!J36</f>
        <v>0.535672376679591</v>
      </c>
      <c r="I35" s="20">
        <f>VLOOKUP(B35,RMS!B:D,3,FALSE)</f>
        <v>3.58</v>
      </c>
      <c r="J35" s="21">
        <f>VLOOKUP(B35,RMS!B:E,4,FALSE)</f>
        <v>333.36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94055.555300000007</v>
      </c>
      <c r="F36" s="25">
        <f>VLOOKUP(C36,RA!B8:I69,8,0)</f>
        <v>5571.6121000000003</v>
      </c>
      <c r="G36" s="16">
        <f t="shared" si="0"/>
        <v>88483.943200000009</v>
      </c>
      <c r="H36" s="27">
        <f>RA!J36</f>
        <v>0.535672376679591</v>
      </c>
      <c r="I36" s="20">
        <f>VLOOKUP(B36,RMS!B:D,3,FALSE)</f>
        <v>94055.555555555606</v>
      </c>
      <c r="J36" s="21">
        <f>VLOOKUP(B36,RMS!B:E,4,FALSE)</f>
        <v>88483.944444444394</v>
      </c>
      <c r="K36" s="22">
        <f t="shared" si="1"/>
        <v>-2.5555559841450304E-4</v>
      </c>
      <c r="L36" s="22">
        <f t="shared" si="2"/>
        <v>-1.2444443855201825E-3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444588.05050000001</v>
      </c>
      <c r="F37" s="25">
        <f>VLOOKUP(C37,RA!B8:I70,8,0)</f>
        <v>24593.818800000001</v>
      </c>
      <c r="G37" s="16">
        <f t="shared" si="0"/>
        <v>419994.2317</v>
      </c>
      <c r="H37" s="27">
        <f>RA!J37</f>
        <v>-14.444257445851999</v>
      </c>
      <c r="I37" s="20">
        <f>VLOOKUP(B37,RMS!B:D,3,FALSE)</f>
        <v>444588.039717949</v>
      </c>
      <c r="J37" s="21">
        <f>VLOOKUP(B37,RMS!B:E,4,FALSE)</f>
        <v>419994.23037948698</v>
      </c>
      <c r="K37" s="22">
        <f t="shared" si="1"/>
        <v>1.0782051016576588E-2</v>
      </c>
      <c r="L37" s="22">
        <f t="shared" si="2"/>
        <v>1.3205130235292017E-3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337434.3</v>
      </c>
      <c r="F38" s="25">
        <f>VLOOKUP(C38,RA!B9:I71,8,0)</f>
        <v>-63137.39</v>
      </c>
      <c r="G38" s="16">
        <f t="shared" si="0"/>
        <v>400571.69</v>
      </c>
      <c r="H38" s="27">
        <f>RA!J38</f>
        <v>-7.1845902714889096</v>
      </c>
      <c r="I38" s="20">
        <f>VLOOKUP(B38,RMS!B:D,3,FALSE)</f>
        <v>337434.3</v>
      </c>
      <c r="J38" s="21">
        <f>VLOOKUP(B38,RMS!B:E,4,FALSE)</f>
        <v>400571.69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177700.88</v>
      </c>
      <c r="F39" s="25">
        <f>VLOOKUP(C39,RA!B10:I72,8,0)</f>
        <v>14152.82</v>
      </c>
      <c r="G39" s="16">
        <f t="shared" si="0"/>
        <v>163548.06</v>
      </c>
      <c r="H39" s="27">
        <f>RA!J39</f>
        <v>-17.068491580190098</v>
      </c>
      <c r="I39" s="20">
        <f>VLOOKUP(B39,RMS!B:D,3,FALSE)</f>
        <v>177700.88</v>
      </c>
      <c r="J39" s="21">
        <f>VLOOKUP(B39,RMS!B:E,4,FALSE)</f>
        <v>163548.06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1523.9315999999999</v>
      </c>
      <c r="F40" s="25">
        <f>VLOOKUP(C40,RA!B11:I73,8,0)</f>
        <v>1523.9314999999999</v>
      </c>
      <c r="G40" s="16">
        <f t="shared" si="0"/>
        <v>9.9999999974897946E-5</v>
      </c>
      <c r="H40" s="27">
        <f>RA!J40</f>
        <v>-9211.7318435754205</v>
      </c>
      <c r="I40" s="20">
        <f>VLOOKUP(B40,RMS!B:D,3,FALSE)</f>
        <v>1523.9315999999999</v>
      </c>
      <c r="J40" s="21">
        <f>VLOOKUP(B40,RMS!B:E,4,FALSE)</f>
        <v>1E-4</v>
      </c>
      <c r="K40" s="22">
        <f t="shared" si="1"/>
        <v>0</v>
      </c>
      <c r="L40" s="22">
        <f t="shared" si="2"/>
        <v>-2.5102058561106422E-14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4165.6827000000003</v>
      </c>
      <c r="F41" s="25">
        <f>VLOOKUP(C41,RA!B8:I73,8,0)</f>
        <v>362.36360000000002</v>
      </c>
      <c r="G41" s="16">
        <f t="shared" si="0"/>
        <v>3803.3191000000002</v>
      </c>
      <c r="H41" s="27">
        <f>RA!J40</f>
        <v>-9211.7318435754205</v>
      </c>
      <c r="I41" s="20">
        <f>VLOOKUP(B41,RMS!B:D,3,FALSE)</f>
        <v>4165.68270176235</v>
      </c>
      <c r="J41" s="21">
        <f>VLOOKUP(B41,RMS!B:E,4,FALSE)</f>
        <v>3803.3195590348701</v>
      </c>
      <c r="K41" s="22">
        <f t="shared" si="1"/>
        <v>-1.7623497114982456E-6</v>
      </c>
      <c r="L41" s="22">
        <f t="shared" si="2"/>
        <v>-4.5903486989118392E-4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1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9.7109375" style="42" customWidth="1"/>
    <col min="2" max="3" width="9.140625" style="42"/>
    <col min="4" max="5" width="13.140625" style="42" bestFit="1" customWidth="1"/>
    <col min="6" max="7" width="14" style="42" bestFit="1" customWidth="1"/>
    <col min="8" max="8" width="9.140625" style="42"/>
    <col min="9" max="9" width="14" style="42" bestFit="1" customWidth="1"/>
    <col min="10" max="10" width="9.140625" style="42"/>
    <col min="11" max="11" width="14" style="42" bestFit="1" customWidth="1"/>
    <col min="12" max="12" width="12" style="42" bestFit="1" customWidth="1"/>
    <col min="13" max="13" width="14" style="42" bestFit="1" customWidth="1"/>
    <col min="14" max="15" width="15.85546875" style="42" bestFit="1" customWidth="1"/>
    <col min="16" max="17" width="10.5703125" style="42" bestFit="1" customWidth="1"/>
    <col min="18" max="18" width="12" style="42" bestFit="1" customWidth="1"/>
    <col min="19" max="20" width="9.140625" style="42"/>
    <col min="21" max="21" width="12" style="42" bestFit="1" customWidth="1"/>
    <col min="22" max="22" width="41.140625" style="42" bestFit="1" customWidth="1"/>
    <col min="23" max="16384" width="9.140625" style="42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1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1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17553265.605999999</v>
      </c>
      <c r="E7" s="51">
        <v>20877896.767200001</v>
      </c>
      <c r="F7" s="52">
        <v>84.075832933405806</v>
      </c>
      <c r="G7" s="51">
        <v>22672115.7731</v>
      </c>
      <c r="H7" s="52">
        <v>-22.577734774861199</v>
      </c>
      <c r="I7" s="51">
        <v>1458588.5956999999</v>
      </c>
      <c r="J7" s="52">
        <v>8.30949994399578</v>
      </c>
      <c r="K7" s="51">
        <v>1282593.7461000001</v>
      </c>
      <c r="L7" s="52">
        <v>5.6571418342075104</v>
      </c>
      <c r="M7" s="52">
        <v>0.137217922771844</v>
      </c>
      <c r="N7" s="51">
        <v>172509531.8256</v>
      </c>
      <c r="O7" s="51">
        <v>7468993579.7676001</v>
      </c>
      <c r="P7" s="51">
        <v>880901</v>
      </c>
      <c r="Q7" s="51">
        <v>824496</v>
      </c>
      <c r="R7" s="52">
        <v>6.8411490170965203</v>
      </c>
      <c r="S7" s="51">
        <v>19.9264907248374</v>
      </c>
      <c r="T7" s="51">
        <v>17.8416090951321</v>
      </c>
      <c r="U7" s="53">
        <v>10.462864026060799</v>
      </c>
    </row>
    <row r="8" spans="1:23" ht="12" thickBot="1">
      <c r="A8" s="79">
        <v>42349</v>
      </c>
      <c r="B8" s="67" t="s">
        <v>6</v>
      </c>
      <c r="C8" s="68"/>
      <c r="D8" s="54">
        <v>560111.89560000005</v>
      </c>
      <c r="E8" s="54">
        <v>725056.43420000002</v>
      </c>
      <c r="F8" s="55">
        <v>77.250799962627198</v>
      </c>
      <c r="G8" s="54">
        <v>617967.89119999995</v>
      </c>
      <c r="H8" s="55">
        <v>-9.3622980131949003</v>
      </c>
      <c r="I8" s="54">
        <v>133287.21460000001</v>
      </c>
      <c r="J8" s="55">
        <v>23.796533451092099</v>
      </c>
      <c r="K8" s="54">
        <v>134578.41039999999</v>
      </c>
      <c r="L8" s="55">
        <v>21.777573287613599</v>
      </c>
      <c r="M8" s="55">
        <v>-9.5943754734670005E-3</v>
      </c>
      <c r="N8" s="54">
        <v>6002329.0098999999</v>
      </c>
      <c r="O8" s="54">
        <v>266617783.29339999</v>
      </c>
      <c r="P8" s="54">
        <v>21845</v>
      </c>
      <c r="Q8" s="54">
        <v>21007</v>
      </c>
      <c r="R8" s="55">
        <v>3.98914647498454</v>
      </c>
      <c r="S8" s="54">
        <v>25.640279038681602</v>
      </c>
      <c r="T8" s="54">
        <v>26.074428647593699</v>
      </c>
      <c r="U8" s="56">
        <v>-1.69323277744781</v>
      </c>
    </row>
    <row r="9" spans="1:23" ht="12" thickBot="1">
      <c r="A9" s="80"/>
      <c r="B9" s="67" t="s">
        <v>7</v>
      </c>
      <c r="C9" s="68"/>
      <c r="D9" s="54">
        <v>84011.818499999994</v>
      </c>
      <c r="E9" s="54">
        <v>104147.54270000001</v>
      </c>
      <c r="F9" s="55">
        <v>80.666155265898595</v>
      </c>
      <c r="G9" s="54">
        <v>98859.186600000001</v>
      </c>
      <c r="H9" s="55">
        <v>-15.018703481827</v>
      </c>
      <c r="I9" s="54">
        <v>19870.747100000001</v>
      </c>
      <c r="J9" s="55">
        <v>23.652323512078201</v>
      </c>
      <c r="K9" s="54">
        <v>22844.969700000001</v>
      </c>
      <c r="L9" s="55">
        <v>23.108595655793099</v>
      </c>
      <c r="M9" s="55">
        <v>-0.13019157560975</v>
      </c>
      <c r="N9" s="54">
        <v>867780.96010000003</v>
      </c>
      <c r="O9" s="54">
        <v>42290812.804700002</v>
      </c>
      <c r="P9" s="54">
        <v>5083</v>
      </c>
      <c r="Q9" s="54">
        <v>4034</v>
      </c>
      <c r="R9" s="55">
        <v>26.0039662865642</v>
      </c>
      <c r="S9" s="54">
        <v>16.527998917961799</v>
      </c>
      <c r="T9" s="54">
        <v>16.3304502231036</v>
      </c>
      <c r="U9" s="56">
        <v>1.1952366153868199</v>
      </c>
    </row>
    <row r="10" spans="1:23" ht="12" thickBot="1">
      <c r="A10" s="80"/>
      <c r="B10" s="67" t="s">
        <v>8</v>
      </c>
      <c r="C10" s="68"/>
      <c r="D10" s="54">
        <v>106789.5825</v>
      </c>
      <c r="E10" s="54">
        <v>104185.7764</v>
      </c>
      <c r="F10" s="55">
        <v>102.499195370012</v>
      </c>
      <c r="G10" s="54">
        <v>113072.6732</v>
      </c>
      <c r="H10" s="55">
        <v>-5.55668361080191</v>
      </c>
      <c r="I10" s="54">
        <v>30360.710299999999</v>
      </c>
      <c r="J10" s="55">
        <v>28.430404529393101</v>
      </c>
      <c r="K10" s="54">
        <v>28566.696199999998</v>
      </c>
      <c r="L10" s="55">
        <v>25.264014188000999</v>
      </c>
      <c r="M10" s="55">
        <v>6.2800895400708004E-2</v>
      </c>
      <c r="N10" s="54">
        <v>1074248.1946</v>
      </c>
      <c r="O10" s="54">
        <v>64200710.629100002</v>
      </c>
      <c r="P10" s="54">
        <v>78624</v>
      </c>
      <c r="Q10" s="54">
        <v>71331</v>
      </c>
      <c r="R10" s="55">
        <v>10.224166211044301</v>
      </c>
      <c r="S10" s="54">
        <v>1.3582313606532399</v>
      </c>
      <c r="T10" s="54">
        <v>1.2092747599220499</v>
      </c>
      <c r="U10" s="56">
        <v>10.966953425338501</v>
      </c>
    </row>
    <row r="11" spans="1:23" ht="12" thickBot="1">
      <c r="A11" s="80"/>
      <c r="B11" s="67" t="s">
        <v>9</v>
      </c>
      <c r="C11" s="68"/>
      <c r="D11" s="54">
        <v>69243.362399999998</v>
      </c>
      <c r="E11" s="54">
        <v>93864.912299999996</v>
      </c>
      <c r="F11" s="55">
        <v>73.7691653923806</v>
      </c>
      <c r="G11" s="54">
        <v>101654.0577</v>
      </c>
      <c r="H11" s="55">
        <v>-31.883326680032798</v>
      </c>
      <c r="I11" s="54">
        <v>16064.610500000001</v>
      </c>
      <c r="J11" s="55">
        <v>23.200217238439599</v>
      </c>
      <c r="K11" s="54">
        <v>21995.619699999999</v>
      </c>
      <c r="L11" s="55">
        <v>21.6377193371987</v>
      </c>
      <c r="M11" s="55">
        <v>-0.26964501482083703</v>
      </c>
      <c r="N11" s="54">
        <v>819202.93209999998</v>
      </c>
      <c r="O11" s="54">
        <v>22906158.710499998</v>
      </c>
      <c r="P11" s="54">
        <v>3144</v>
      </c>
      <c r="Q11" s="54">
        <v>3133</v>
      </c>
      <c r="R11" s="55">
        <v>0.35110118097669801</v>
      </c>
      <c r="S11" s="54">
        <v>22.023970229007599</v>
      </c>
      <c r="T11" s="54">
        <v>22.115255601659801</v>
      </c>
      <c r="U11" s="56">
        <v>-0.41448191085859898</v>
      </c>
    </row>
    <row r="12" spans="1:23" ht="12" thickBot="1">
      <c r="A12" s="80"/>
      <c r="B12" s="67" t="s">
        <v>10</v>
      </c>
      <c r="C12" s="68"/>
      <c r="D12" s="54">
        <v>216168.25829999999</v>
      </c>
      <c r="E12" s="54">
        <v>473820.06310000003</v>
      </c>
      <c r="F12" s="55">
        <v>45.6224366874008</v>
      </c>
      <c r="G12" s="54">
        <v>302806.13709999999</v>
      </c>
      <c r="H12" s="55">
        <v>-28.6116654139636</v>
      </c>
      <c r="I12" s="54">
        <v>26776.893599999999</v>
      </c>
      <c r="J12" s="55">
        <v>12.387060806512499</v>
      </c>
      <c r="K12" s="54">
        <v>49835.2932</v>
      </c>
      <c r="L12" s="55">
        <v>16.4578213893803</v>
      </c>
      <c r="M12" s="55">
        <v>-0.46269216291076198</v>
      </c>
      <c r="N12" s="54">
        <v>2410796.5713999998</v>
      </c>
      <c r="O12" s="54">
        <v>89932935.395400003</v>
      </c>
      <c r="P12" s="54">
        <v>2064</v>
      </c>
      <c r="Q12" s="54">
        <v>1771</v>
      </c>
      <c r="R12" s="55">
        <v>16.5443252399774</v>
      </c>
      <c r="S12" s="54">
        <v>104.732683284884</v>
      </c>
      <c r="T12" s="54">
        <v>111.37273749294199</v>
      </c>
      <c r="U12" s="56">
        <v>-6.3400019934526899</v>
      </c>
    </row>
    <row r="13" spans="1:23" ht="12" thickBot="1">
      <c r="A13" s="80"/>
      <c r="B13" s="67" t="s">
        <v>11</v>
      </c>
      <c r="C13" s="68"/>
      <c r="D13" s="54">
        <v>275255.68939999997</v>
      </c>
      <c r="E13" s="54">
        <v>535868.48880000005</v>
      </c>
      <c r="F13" s="55">
        <v>51.366276456448396</v>
      </c>
      <c r="G13" s="54">
        <v>410200.33769999997</v>
      </c>
      <c r="H13" s="55">
        <v>-32.897254316424203</v>
      </c>
      <c r="I13" s="54">
        <v>65510.222600000001</v>
      </c>
      <c r="J13" s="55">
        <v>23.799770585232501</v>
      </c>
      <c r="K13" s="54">
        <v>81806.920599999998</v>
      </c>
      <c r="L13" s="55">
        <v>19.943162665026701</v>
      </c>
      <c r="M13" s="55">
        <v>-0.19920928303466801</v>
      </c>
      <c r="N13" s="54">
        <v>3284280.6531000002</v>
      </c>
      <c r="O13" s="54">
        <v>129285778.2589</v>
      </c>
      <c r="P13" s="54">
        <v>8215</v>
      </c>
      <c r="Q13" s="54">
        <v>7579</v>
      </c>
      <c r="R13" s="55">
        <v>8.3916083916084006</v>
      </c>
      <c r="S13" s="54">
        <v>33.506474668289698</v>
      </c>
      <c r="T13" s="54">
        <v>35.504583744557301</v>
      </c>
      <c r="U13" s="56">
        <v>-5.9633521462603003</v>
      </c>
    </row>
    <row r="14" spans="1:23" ht="12" thickBot="1">
      <c r="A14" s="80"/>
      <c r="B14" s="67" t="s">
        <v>12</v>
      </c>
      <c r="C14" s="68"/>
      <c r="D14" s="54">
        <v>166188.02729999999</v>
      </c>
      <c r="E14" s="54">
        <v>277366.87660000002</v>
      </c>
      <c r="F14" s="55">
        <v>59.9163207002779</v>
      </c>
      <c r="G14" s="54">
        <v>275051.60700000002</v>
      </c>
      <c r="H14" s="55">
        <v>-39.579328725754401</v>
      </c>
      <c r="I14" s="54">
        <v>31409.103800000001</v>
      </c>
      <c r="J14" s="55">
        <v>18.899739235306502</v>
      </c>
      <c r="K14" s="54">
        <v>47705.245999999999</v>
      </c>
      <c r="L14" s="55">
        <v>17.344107355097201</v>
      </c>
      <c r="M14" s="55">
        <v>-0.34160063234974197</v>
      </c>
      <c r="N14" s="54">
        <v>2095319.4341</v>
      </c>
      <c r="O14" s="54">
        <v>64004837.6171</v>
      </c>
      <c r="P14" s="54">
        <v>2340</v>
      </c>
      <c r="Q14" s="54">
        <v>2204</v>
      </c>
      <c r="R14" s="55">
        <v>6.1705989110707904</v>
      </c>
      <c r="S14" s="54">
        <v>71.0205244871795</v>
      </c>
      <c r="T14" s="54">
        <v>70.170549092559</v>
      </c>
      <c r="U14" s="56">
        <v>1.1968024747183501</v>
      </c>
    </row>
    <row r="15" spans="1:23" ht="12" thickBot="1">
      <c r="A15" s="80"/>
      <c r="B15" s="67" t="s">
        <v>13</v>
      </c>
      <c r="C15" s="68"/>
      <c r="D15" s="54">
        <v>111240.77469999999</v>
      </c>
      <c r="E15" s="54">
        <v>182260.59700000001</v>
      </c>
      <c r="F15" s="55">
        <v>61.0339132708975</v>
      </c>
      <c r="G15" s="54">
        <v>133130.56700000001</v>
      </c>
      <c r="H15" s="55">
        <v>-16.442348885962499</v>
      </c>
      <c r="I15" s="54">
        <v>17115.7418</v>
      </c>
      <c r="J15" s="55">
        <v>15.386212336401501</v>
      </c>
      <c r="K15" s="54">
        <v>15958.360199999999</v>
      </c>
      <c r="L15" s="55">
        <v>11.986999349292899</v>
      </c>
      <c r="M15" s="55">
        <v>7.2525095654877997E-2</v>
      </c>
      <c r="N15" s="54">
        <v>1163913.2080000001</v>
      </c>
      <c r="O15" s="54">
        <v>50910562.252499998</v>
      </c>
      <c r="P15" s="54">
        <v>4035</v>
      </c>
      <c r="Q15" s="54">
        <v>3928</v>
      </c>
      <c r="R15" s="55">
        <v>2.7240325865580499</v>
      </c>
      <c r="S15" s="54">
        <v>27.5689652292441</v>
      </c>
      <c r="T15" s="54">
        <v>26.410301196537699</v>
      </c>
      <c r="U15" s="56">
        <v>4.2027839023764599</v>
      </c>
    </row>
    <row r="16" spans="1:23" ht="12" thickBot="1">
      <c r="A16" s="80"/>
      <c r="B16" s="67" t="s">
        <v>14</v>
      </c>
      <c r="C16" s="68"/>
      <c r="D16" s="54">
        <v>541291.28619999997</v>
      </c>
      <c r="E16" s="54">
        <v>793160.12159999995</v>
      </c>
      <c r="F16" s="55">
        <v>68.244894247592995</v>
      </c>
      <c r="G16" s="54">
        <v>622765.36060000001</v>
      </c>
      <c r="H16" s="55">
        <v>-13.082627832977799</v>
      </c>
      <c r="I16" s="54">
        <v>42000.912400000001</v>
      </c>
      <c r="J16" s="55">
        <v>7.7593919338433999</v>
      </c>
      <c r="K16" s="54">
        <v>39281.634599999998</v>
      </c>
      <c r="L16" s="55">
        <v>6.3076139241518403</v>
      </c>
      <c r="M16" s="55">
        <v>6.9225169158312005E-2</v>
      </c>
      <c r="N16" s="54">
        <v>6006083.6322999997</v>
      </c>
      <c r="O16" s="54">
        <v>365661058.91610003</v>
      </c>
      <c r="P16" s="54">
        <v>28073</v>
      </c>
      <c r="Q16" s="54">
        <v>25818</v>
      </c>
      <c r="R16" s="55">
        <v>8.7342164381439407</v>
      </c>
      <c r="S16" s="54">
        <v>19.281561863712501</v>
      </c>
      <c r="T16" s="54">
        <v>16.870646397862</v>
      </c>
      <c r="U16" s="56">
        <v>12.503735345152799</v>
      </c>
    </row>
    <row r="17" spans="1:21" ht="12" thickBot="1">
      <c r="A17" s="80"/>
      <c r="B17" s="67" t="s">
        <v>15</v>
      </c>
      <c r="C17" s="68"/>
      <c r="D17" s="54">
        <v>408142.1483</v>
      </c>
      <c r="E17" s="54">
        <v>575727.82319999998</v>
      </c>
      <c r="F17" s="55">
        <v>70.891510163860403</v>
      </c>
      <c r="G17" s="54">
        <v>509116.11570000002</v>
      </c>
      <c r="H17" s="55">
        <v>-19.833190167466601</v>
      </c>
      <c r="I17" s="54">
        <v>50175.569199999998</v>
      </c>
      <c r="J17" s="55">
        <v>12.2936504864768</v>
      </c>
      <c r="K17" s="54">
        <v>54379.653299999998</v>
      </c>
      <c r="L17" s="55">
        <v>10.681188754991901</v>
      </c>
      <c r="M17" s="55">
        <v>-7.7309873176407001E-2</v>
      </c>
      <c r="N17" s="54">
        <v>4886800.7879999997</v>
      </c>
      <c r="O17" s="54">
        <v>344944397.86189997</v>
      </c>
      <c r="P17" s="54">
        <v>8721</v>
      </c>
      <c r="Q17" s="54">
        <v>8237</v>
      </c>
      <c r="R17" s="55">
        <v>5.8759257011047801</v>
      </c>
      <c r="S17" s="54">
        <v>46.799925272331201</v>
      </c>
      <c r="T17" s="54">
        <v>64.5654461090203</v>
      </c>
      <c r="U17" s="56">
        <v>-37.9605752216711</v>
      </c>
    </row>
    <row r="18" spans="1:21" ht="12" customHeight="1" thickBot="1">
      <c r="A18" s="80"/>
      <c r="B18" s="67" t="s">
        <v>16</v>
      </c>
      <c r="C18" s="68"/>
      <c r="D18" s="54">
        <v>1479863.0833000001</v>
      </c>
      <c r="E18" s="54">
        <v>1952564.9308</v>
      </c>
      <c r="F18" s="55">
        <v>75.790723266430604</v>
      </c>
      <c r="G18" s="54">
        <v>1706114.4267</v>
      </c>
      <c r="H18" s="55">
        <v>-13.261205688156601</v>
      </c>
      <c r="I18" s="54">
        <v>238029.05960000001</v>
      </c>
      <c r="J18" s="55">
        <v>16.084532568324502</v>
      </c>
      <c r="K18" s="54">
        <v>220071.30360000001</v>
      </c>
      <c r="L18" s="55">
        <v>12.8989767717788</v>
      </c>
      <c r="M18" s="55">
        <v>8.1599716574768999E-2</v>
      </c>
      <c r="N18" s="54">
        <v>15107804.193299999</v>
      </c>
      <c r="O18" s="54">
        <v>757822188.80850005</v>
      </c>
      <c r="P18" s="54">
        <v>69709</v>
      </c>
      <c r="Q18" s="54">
        <v>59054</v>
      </c>
      <c r="R18" s="55">
        <v>18.04280827717</v>
      </c>
      <c r="S18" s="54">
        <v>21.2291538151458</v>
      </c>
      <c r="T18" s="54">
        <v>20.2750368577912</v>
      </c>
      <c r="U18" s="56">
        <v>4.4943711165441602</v>
      </c>
    </row>
    <row r="19" spans="1:21" ht="12" customHeight="1" thickBot="1">
      <c r="A19" s="80"/>
      <c r="B19" s="67" t="s">
        <v>17</v>
      </c>
      <c r="C19" s="68"/>
      <c r="D19" s="54">
        <v>531316.86560000002</v>
      </c>
      <c r="E19" s="54">
        <v>770979.92200000002</v>
      </c>
      <c r="F19" s="55">
        <v>68.914487970284696</v>
      </c>
      <c r="G19" s="54">
        <v>585388.16</v>
      </c>
      <c r="H19" s="55">
        <v>-9.2368274752943407</v>
      </c>
      <c r="I19" s="54">
        <v>35616.321000000004</v>
      </c>
      <c r="J19" s="55">
        <v>6.7034049370481696</v>
      </c>
      <c r="K19" s="54">
        <v>63132.648699999998</v>
      </c>
      <c r="L19" s="55">
        <v>10.7847498487158</v>
      </c>
      <c r="M19" s="55">
        <v>-0.43584941019590101</v>
      </c>
      <c r="N19" s="54">
        <v>6387939.3633000003</v>
      </c>
      <c r="O19" s="54">
        <v>242553936.73269999</v>
      </c>
      <c r="P19" s="54">
        <v>13536</v>
      </c>
      <c r="Q19" s="54">
        <v>11696</v>
      </c>
      <c r="R19" s="55">
        <v>15.731874145006801</v>
      </c>
      <c r="S19" s="54">
        <v>39.252132505910197</v>
      </c>
      <c r="T19" s="54">
        <v>43.286180762653899</v>
      </c>
      <c r="U19" s="56">
        <v>-10.277271575337499</v>
      </c>
    </row>
    <row r="20" spans="1:21" ht="12" thickBot="1">
      <c r="A20" s="80"/>
      <c r="B20" s="67" t="s">
        <v>18</v>
      </c>
      <c r="C20" s="68"/>
      <c r="D20" s="54">
        <v>1051628.8524</v>
      </c>
      <c r="E20" s="54">
        <v>1495846.4594000001</v>
      </c>
      <c r="F20" s="55">
        <v>70.303261794784703</v>
      </c>
      <c r="G20" s="54">
        <v>984286.12749999994</v>
      </c>
      <c r="H20" s="55">
        <v>6.8417834020524602</v>
      </c>
      <c r="I20" s="54">
        <v>71642.502800000002</v>
      </c>
      <c r="J20" s="55">
        <v>6.8125273128917403</v>
      </c>
      <c r="K20" s="54">
        <v>70283.964900000006</v>
      </c>
      <c r="L20" s="55">
        <v>7.1406030153564304</v>
      </c>
      <c r="M20" s="55">
        <v>1.932927235868E-2</v>
      </c>
      <c r="N20" s="54">
        <v>10871573.843599999</v>
      </c>
      <c r="O20" s="54">
        <v>423239997.46509999</v>
      </c>
      <c r="P20" s="54">
        <v>41081</v>
      </c>
      <c r="Q20" s="54">
        <v>38517</v>
      </c>
      <c r="R20" s="55">
        <v>6.6568008931121403</v>
      </c>
      <c r="S20" s="54">
        <v>25.5989107470607</v>
      </c>
      <c r="T20" s="54">
        <v>27.676239925227801</v>
      </c>
      <c r="U20" s="56">
        <v>-8.1149123831593606</v>
      </c>
    </row>
    <row r="21" spans="1:21" ht="12" customHeight="1" thickBot="1">
      <c r="A21" s="80"/>
      <c r="B21" s="67" t="s">
        <v>19</v>
      </c>
      <c r="C21" s="68"/>
      <c r="D21" s="54">
        <v>368317.09370000003</v>
      </c>
      <c r="E21" s="54">
        <v>443886.13939999999</v>
      </c>
      <c r="F21" s="55">
        <v>82.9755788720624</v>
      </c>
      <c r="G21" s="54">
        <v>369709.89130000002</v>
      </c>
      <c r="H21" s="55">
        <v>-0.37672716710460702</v>
      </c>
      <c r="I21" s="54">
        <v>29502.988799999999</v>
      </c>
      <c r="J21" s="55">
        <v>8.0102143790346698</v>
      </c>
      <c r="K21" s="54">
        <v>34876.614999999998</v>
      </c>
      <c r="L21" s="55">
        <v>9.4335087647680709</v>
      </c>
      <c r="M21" s="55">
        <v>-0.15407533672634199</v>
      </c>
      <c r="N21" s="54">
        <v>3514446.733</v>
      </c>
      <c r="O21" s="54">
        <v>148882319.8644</v>
      </c>
      <c r="P21" s="54">
        <v>32961</v>
      </c>
      <c r="Q21" s="54">
        <v>35995</v>
      </c>
      <c r="R21" s="55">
        <v>-8.4289484650645896</v>
      </c>
      <c r="S21" s="54">
        <v>11.1743300779709</v>
      </c>
      <c r="T21" s="54">
        <v>9.9484780802889308</v>
      </c>
      <c r="U21" s="56">
        <v>10.9702504680674</v>
      </c>
    </row>
    <row r="22" spans="1:21" ht="12" customHeight="1" thickBot="1">
      <c r="A22" s="80"/>
      <c r="B22" s="67" t="s">
        <v>20</v>
      </c>
      <c r="C22" s="68"/>
      <c r="D22" s="54">
        <v>1059984.4543999999</v>
      </c>
      <c r="E22" s="54">
        <v>1161171.3626999999</v>
      </c>
      <c r="F22" s="55">
        <v>91.285790233000895</v>
      </c>
      <c r="G22" s="54">
        <v>1065088.5659</v>
      </c>
      <c r="H22" s="55">
        <v>-0.47921944366073899</v>
      </c>
      <c r="I22" s="54">
        <v>111241.11139999999</v>
      </c>
      <c r="J22" s="55">
        <v>10.4945983819138</v>
      </c>
      <c r="K22" s="54">
        <v>37870.019399999997</v>
      </c>
      <c r="L22" s="55">
        <v>3.5555746829372699</v>
      </c>
      <c r="M22" s="55">
        <v>1.93744532383313</v>
      </c>
      <c r="N22" s="54">
        <v>10698627.862600001</v>
      </c>
      <c r="O22" s="54">
        <v>482217277.7367</v>
      </c>
      <c r="P22" s="54">
        <v>63381</v>
      </c>
      <c r="Q22" s="54">
        <v>55050</v>
      </c>
      <c r="R22" s="55">
        <v>15.133514986375999</v>
      </c>
      <c r="S22" s="54">
        <v>16.7240096306464</v>
      </c>
      <c r="T22" s="54">
        <v>16.8234061580382</v>
      </c>
      <c r="U22" s="56">
        <v>-0.59433431089157696</v>
      </c>
    </row>
    <row r="23" spans="1:21" ht="12" thickBot="1">
      <c r="A23" s="80"/>
      <c r="B23" s="67" t="s">
        <v>21</v>
      </c>
      <c r="C23" s="68"/>
      <c r="D23" s="54">
        <v>2580788.0830000001</v>
      </c>
      <c r="E23" s="54">
        <v>2873677.1175000002</v>
      </c>
      <c r="F23" s="55">
        <v>89.807865583910697</v>
      </c>
      <c r="G23" s="54">
        <v>2383463.0707999999</v>
      </c>
      <c r="H23" s="55">
        <v>8.2789204757331802</v>
      </c>
      <c r="I23" s="54">
        <v>126289.2298</v>
      </c>
      <c r="J23" s="55">
        <v>4.8934366456465099</v>
      </c>
      <c r="K23" s="54">
        <v>284884.91269999999</v>
      </c>
      <c r="L23" s="55">
        <v>11.952562478947099</v>
      </c>
      <c r="M23" s="55">
        <v>-0.55670088456741196</v>
      </c>
      <c r="N23" s="54">
        <v>25759850.110100001</v>
      </c>
      <c r="O23" s="54">
        <v>1085539377.2070999</v>
      </c>
      <c r="P23" s="54">
        <v>73311</v>
      </c>
      <c r="Q23" s="54">
        <v>68796</v>
      </c>
      <c r="R23" s="55">
        <v>6.56288156288156</v>
      </c>
      <c r="S23" s="54">
        <v>35.203285768847799</v>
      </c>
      <c r="T23" s="54">
        <v>31.066824306645699</v>
      </c>
      <c r="U23" s="56">
        <v>11.750214140131501</v>
      </c>
    </row>
    <row r="24" spans="1:21" ht="12" thickBot="1">
      <c r="A24" s="80"/>
      <c r="B24" s="67" t="s">
        <v>22</v>
      </c>
      <c r="C24" s="68"/>
      <c r="D24" s="54">
        <v>269274.01620000001</v>
      </c>
      <c r="E24" s="54">
        <v>365484.52740000002</v>
      </c>
      <c r="F24" s="55">
        <v>73.675900349482205</v>
      </c>
      <c r="G24" s="54">
        <v>318479.7231</v>
      </c>
      <c r="H24" s="55">
        <v>-15.4501851549745</v>
      </c>
      <c r="I24" s="54">
        <v>39061.566500000001</v>
      </c>
      <c r="J24" s="55">
        <v>14.5062516804397</v>
      </c>
      <c r="K24" s="54">
        <v>48760.143199999999</v>
      </c>
      <c r="L24" s="55">
        <v>15.310281836903499</v>
      </c>
      <c r="M24" s="55">
        <v>-0.19890377803484399</v>
      </c>
      <c r="N24" s="54">
        <v>2979885.9778</v>
      </c>
      <c r="O24" s="54">
        <v>100790152.1471</v>
      </c>
      <c r="P24" s="54">
        <v>25839</v>
      </c>
      <c r="Q24" s="54">
        <v>24831</v>
      </c>
      <c r="R24" s="55">
        <v>4.0594418267488201</v>
      </c>
      <c r="S24" s="54">
        <v>10.4212243585278</v>
      </c>
      <c r="T24" s="54">
        <v>10.29172232693</v>
      </c>
      <c r="U24" s="56">
        <v>1.24267578494063</v>
      </c>
    </row>
    <row r="25" spans="1:21" ht="12" thickBot="1">
      <c r="A25" s="80"/>
      <c r="B25" s="67" t="s">
        <v>23</v>
      </c>
      <c r="C25" s="68"/>
      <c r="D25" s="54">
        <v>416174.96830000001</v>
      </c>
      <c r="E25" s="54">
        <v>398752.7549</v>
      </c>
      <c r="F25" s="55">
        <v>104.369176936312</v>
      </c>
      <c r="G25" s="54">
        <v>393489.06439999997</v>
      </c>
      <c r="H25" s="55">
        <v>5.7653200437963701</v>
      </c>
      <c r="I25" s="54">
        <v>25833.764500000001</v>
      </c>
      <c r="J25" s="55">
        <v>6.2074287181485897</v>
      </c>
      <c r="K25" s="54">
        <v>22063.0949</v>
      </c>
      <c r="L25" s="55">
        <v>5.6070414392944397</v>
      </c>
      <c r="M25" s="55">
        <v>0.17090392880465699</v>
      </c>
      <c r="N25" s="54">
        <v>3956492.2475000001</v>
      </c>
      <c r="O25" s="54">
        <v>114889251.6006</v>
      </c>
      <c r="P25" s="54">
        <v>22274</v>
      </c>
      <c r="Q25" s="54">
        <v>20334</v>
      </c>
      <c r="R25" s="55">
        <v>9.5406707976787803</v>
      </c>
      <c r="S25" s="54">
        <v>18.684339063482099</v>
      </c>
      <c r="T25" s="54">
        <v>18.543450737680701</v>
      </c>
      <c r="U25" s="56">
        <v>0.75404500701187505</v>
      </c>
    </row>
    <row r="26" spans="1:21" ht="12" thickBot="1">
      <c r="A26" s="80"/>
      <c r="B26" s="67" t="s">
        <v>24</v>
      </c>
      <c r="C26" s="68"/>
      <c r="D26" s="54">
        <v>549482.10430000001</v>
      </c>
      <c r="E26" s="54">
        <v>713975.97360000003</v>
      </c>
      <c r="F26" s="55">
        <v>76.960867678699202</v>
      </c>
      <c r="G26" s="54">
        <v>667873.20449999999</v>
      </c>
      <c r="H26" s="55">
        <v>-17.7265833398172</v>
      </c>
      <c r="I26" s="54">
        <v>130236.40360000001</v>
      </c>
      <c r="J26" s="55">
        <v>23.7016642727449</v>
      </c>
      <c r="K26" s="54">
        <v>138031.4198</v>
      </c>
      <c r="L26" s="55">
        <v>20.667309134424201</v>
      </c>
      <c r="M26" s="55">
        <v>-5.6472766934473999E-2</v>
      </c>
      <c r="N26" s="54">
        <v>6896509.1506000003</v>
      </c>
      <c r="O26" s="54">
        <v>225531368.3407</v>
      </c>
      <c r="P26" s="54">
        <v>42911</v>
      </c>
      <c r="Q26" s="54">
        <v>39655</v>
      </c>
      <c r="R26" s="55">
        <v>8.21081830790569</v>
      </c>
      <c r="S26" s="54">
        <v>12.8051572860106</v>
      </c>
      <c r="T26" s="54">
        <v>12.8870212180053</v>
      </c>
      <c r="U26" s="56">
        <v>-0.63930438468061201</v>
      </c>
    </row>
    <row r="27" spans="1:21" ht="12" thickBot="1">
      <c r="A27" s="80"/>
      <c r="B27" s="67" t="s">
        <v>25</v>
      </c>
      <c r="C27" s="68"/>
      <c r="D27" s="54">
        <v>247808.40530000001</v>
      </c>
      <c r="E27" s="54">
        <v>310593.75959999999</v>
      </c>
      <c r="F27" s="55">
        <v>79.7853780511049</v>
      </c>
      <c r="G27" s="54">
        <v>275631.11790000001</v>
      </c>
      <c r="H27" s="55">
        <v>-10.0941841443658</v>
      </c>
      <c r="I27" s="54">
        <v>65996.056700000001</v>
      </c>
      <c r="J27" s="55">
        <v>26.6318878974683</v>
      </c>
      <c r="K27" s="54">
        <v>75125.381999999998</v>
      </c>
      <c r="L27" s="55">
        <v>27.2557694401021</v>
      </c>
      <c r="M27" s="55">
        <v>-0.121521183080307</v>
      </c>
      <c r="N27" s="54">
        <v>2674738.531</v>
      </c>
      <c r="O27" s="54">
        <v>91879412.8741</v>
      </c>
      <c r="P27" s="54">
        <v>32451</v>
      </c>
      <c r="Q27" s="54">
        <v>29873</v>
      </c>
      <c r="R27" s="55">
        <v>8.6298664345730192</v>
      </c>
      <c r="S27" s="54">
        <v>7.6363873316692903</v>
      </c>
      <c r="T27" s="54">
        <v>7.4909786663542297</v>
      </c>
      <c r="U27" s="56">
        <v>1.90415518490034</v>
      </c>
    </row>
    <row r="28" spans="1:21" ht="12" thickBot="1">
      <c r="A28" s="80"/>
      <c r="B28" s="67" t="s">
        <v>26</v>
      </c>
      <c r="C28" s="68"/>
      <c r="D28" s="54">
        <v>1224024.5619000001</v>
      </c>
      <c r="E28" s="54">
        <v>1467598.9546999999</v>
      </c>
      <c r="F28" s="55">
        <v>83.403204804694695</v>
      </c>
      <c r="G28" s="54">
        <v>1472468.7124000001</v>
      </c>
      <c r="H28" s="55">
        <v>-16.872626793886599</v>
      </c>
      <c r="I28" s="54">
        <v>54640.457600000002</v>
      </c>
      <c r="J28" s="55">
        <v>4.4640000945066003</v>
      </c>
      <c r="K28" s="54">
        <v>-3975.9061999999999</v>
      </c>
      <c r="L28" s="55">
        <v>-0.27001634510247802</v>
      </c>
      <c r="M28" s="55">
        <v>-14.742894035075601</v>
      </c>
      <c r="N28" s="54">
        <v>13261544.1755</v>
      </c>
      <c r="O28" s="54">
        <v>349089247.34320003</v>
      </c>
      <c r="P28" s="54">
        <v>47943</v>
      </c>
      <c r="Q28" s="54">
        <v>45151</v>
      </c>
      <c r="R28" s="55">
        <v>6.1836947132953899</v>
      </c>
      <c r="S28" s="54">
        <v>25.530829566360101</v>
      </c>
      <c r="T28" s="54">
        <v>25.119432349228099</v>
      </c>
      <c r="U28" s="56">
        <v>1.61137426444605</v>
      </c>
    </row>
    <row r="29" spans="1:21" ht="12" thickBot="1">
      <c r="A29" s="80"/>
      <c r="B29" s="67" t="s">
        <v>27</v>
      </c>
      <c r="C29" s="68"/>
      <c r="D29" s="54">
        <v>755757.18550000002</v>
      </c>
      <c r="E29" s="54">
        <v>724039.929</v>
      </c>
      <c r="F29" s="55">
        <v>104.380594940918</v>
      </c>
      <c r="G29" s="54">
        <v>684887.30110000004</v>
      </c>
      <c r="H29" s="55">
        <v>10.3476709651611</v>
      </c>
      <c r="I29" s="54">
        <v>112673.3602</v>
      </c>
      <c r="J29" s="55">
        <v>14.908672039347699</v>
      </c>
      <c r="K29" s="54">
        <v>93370.412299999996</v>
      </c>
      <c r="L29" s="55">
        <v>13.6329600724145</v>
      </c>
      <c r="M29" s="55">
        <v>0.206735168288424</v>
      </c>
      <c r="N29" s="54">
        <v>7925814.9863999998</v>
      </c>
      <c r="O29" s="54">
        <v>243966138.2726</v>
      </c>
      <c r="P29" s="54">
        <v>112591</v>
      </c>
      <c r="Q29" s="54">
        <v>111552</v>
      </c>
      <c r="R29" s="55">
        <v>0.931404188181295</v>
      </c>
      <c r="S29" s="54">
        <v>6.7124120533612803</v>
      </c>
      <c r="T29" s="54">
        <v>6.57326389396873</v>
      </c>
      <c r="U29" s="56">
        <v>2.07299787746001</v>
      </c>
    </row>
    <row r="30" spans="1:21" ht="12" thickBot="1">
      <c r="A30" s="80"/>
      <c r="B30" s="67" t="s">
        <v>28</v>
      </c>
      <c r="C30" s="68"/>
      <c r="D30" s="54">
        <v>769943.7389</v>
      </c>
      <c r="E30" s="54">
        <v>914833.10939999996</v>
      </c>
      <c r="F30" s="55">
        <v>84.1622074003173</v>
      </c>
      <c r="G30" s="54">
        <v>808002.54119999998</v>
      </c>
      <c r="H30" s="55">
        <v>-4.7102329954899798</v>
      </c>
      <c r="I30" s="54">
        <v>104285.4963</v>
      </c>
      <c r="J30" s="55">
        <v>13.544560599842001</v>
      </c>
      <c r="K30" s="54">
        <v>86798.469700000001</v>
      </c>
      <c r="L30" s="55">
        <v>10.7423510786354</v>
      </c>
      <c r="M30" s="55">
        <v>0.201466991992372</v>
      </c>
      <c r="N30" s="54">
        <v>8574311.2324999999</v>
      </c>
      <c r="O30" s="54">
        <v>418673774.22329998</v>
      </c>
      <c r="P30" s="54">
        <v>69553</v>
      </c>
      <c r="Q30" s="54">
        <v>68210</v>
      </c>
      <c r="R30" s="55">
        <v>1.9689195132678501</v>
      </c>
      <c r="S30" s="54">
        <v>11.0698853953101</v>
      </c>
      <c r="T30" s="54">
        <v>10.822543068465</v>
      </c>
      <c r="U30" s="56">
        <v>2.2343711611486698</v>
      </c>
    </row>
    <row r="31" spans="1:21" ht="12" thickBot="1">
      <c r="A31" s="80"/>
      <c r="B31" s="67" t="s">
        <v>29</v>
      </c>
      <c r="C31" s="68"/>
      <c r="D31" s="54">
        <v>817043.63859999995</v>
      </c>
      <c r="E31" s="54">
        <v>1725907.899</v>
      </c>
      <c r="F31" s="55">
        <v>47.339932743421599</v>
      </c>
      <c r="G31" s="54">
        <v>945105.1605</v>
      </c>
      <c r="H31" s="55">
        <v>-13.5499759447139</v>
      </c>
      <c r="I31" s="54">
        <v>30827.671699999999</v>
      </c>
      <c r="J31" s="55">
        <v>3.7730752977678201</v>
      </c>
      <c r="K31" s="54">
        <v>16884.689299999998</v>
      </c>
      <c r="L31" s="55">
        <v>1.7865408005038601</v>
      </c>
      <c r="M31" s="55">
        <v>0.82577666383236303</v>
      </c>
      <c r="N31" s="54">
        <v>7900894.2585000005</v>
      </c>
      <c r="O31" s="54">
        <v>424056519.70069999</v>
      </c>
      <c r="P31" s="54">
        <v>29542</v>
      </c>
      <c r="Q31" s="54">
        <v>26666</v>
      </c>
      <c r="R31" s="55">
        <v>10.7852696317408</v>
      </c>
      <c r="S31" s="54">
        <v>27.657018434770801</v>
      </c>
      <c r="T31" s="54">
        <v>29.5051624240606</v>
      </c>
      <c r="U31" s="56">
        <v>-6.6823688665089502</v>
      </c>
    </row>
    <row r="32" spans="1:21" ht="12" thickBot="1">
      <c r="A32" s="80"/>
      <c r="B32" s="67" t="s">
        <v>30</v>
      </c>
      <c r="C32" s="68"/>
      <c r="D32" s="54">
        <v>109680.6672</v>
      </c>
      <c r="E32" s="54">
        <v>136503.0834</v>
      </c>
      <c r="F32" s="55">
        <v>80.350322108548099</v>
      </c>
      <c r="G32" s="54">
        <v>124937.42290000001</v>
      </c>
      <c r="H32" s="55">
        <v>-12.211517850989701</v>
      </c>
      <c r="I32" s="54">
        <v>28421.760600000001</v>
      </c>
      <c r="J32" s="55">
        <v>25.913190834419002</v>
      </c>
      <c r="K32" s="54">
        <v>33501.253499999999</v>
      </c>
      <c r="L32" s="55">
        <v>26.814426552414499</v>
      </c>
      <c r="M32" s="55">
        <v>-0.15162098039107699</v>
      </c>
      <c r="N32" s="54">
        <v>1157289.1586</v>
      </c>
      <c r="O32" s="54">
        <v>42796076.840499997</v>
      </c>
      <c r="P32" s="54">
        <v>24787</v>
      </c>
      <c r="Q32" s="54">
        <v>24660</v>
      </c>
      <c r="R32" s="55">
        <v>0.515004055150037</v>
      </c>
      <c r="S32" s="54">
        <v>4.4249270666075002</v>
      </c>
      <c r="T32" s="54">
        <v>4.3127180778588796</v>
      </c>
      <c r="U32" s="56">
        <v>2.5358381518962201</v>
      </c>
    </row>
    <row r="33" spans="1:21" ht="12" thickBot="1">
      <c r="A33" s="80"/>
      <c r="B33" s="67" t="s">
        <v>74</v>
      </c>
      <c r="C33" s="68"/>
      <c r="D33" s="57"/>
      <c r="E33" s="57"/>
      <c r="F33" s="57"/>
      <c r="G33" s="54">
        <v>1.7094</v>
      </c>
      <c r="H33" s="57"/>
      <c r="I33" s="57"/>
      <c r="J33" s="57"/>
      <c r="K33" s="54">
        <v>-3.0599999999999999E-2</v>
      </c>
      <c r="L33" s="55">
        <v>-1.7901017901017899</v>
      </c>
      <c r="M33" s="57"/>
      <c r="N33" s="54">
        <v>2.2566000000000002</v>
      </c>
      <c r="O33" s="54">
        <v>316.69069999999999</v>
      </c>
      <c r="P33" s="57"/>
      <c r="Q33" s="57"/>
      <c r="R33" s="57"/>
      <c r="S33" s="57"/>
      <c r="T33" s="57"/>
      <c r="U33" s="58"/>
    </row>
    <row r="34" spans="1:21" ht="12" thickBot="1">
      <c r="A34" s="80"/>
      <c r="B34" s="67" t="s">
        <v>77</v>
      </c>
      <c r="C34" s="68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4">
        <v>1</v>
      </c>
      <c r="P34" s="57"/>
      <c r="Q34" s="57"/>
      <c r="R34" s="57"/>
      <c r="S34" s="57"/>
      <c r="T34" s="57"/>
      <c r="U34" s="58"/>
    </row>
    <row r="35" spans="1:21" ht="12" customHeight="1" thickBot="1">
      <c r="A35" s="80"/>
      <c r="B35" s="67" t="s">
        <v>31</v>
      </c>
      <c r="C35" s="68"/>
      <c r="D35" s="54">
        <v>215181.52410000001</v>
      </c>
      <c r="E35" s="54">
        <v>275193.6029</v>
      </c>
      <c r="F35" s="55">
        <v>78.192778404879107</v>
      </c>
      <c r="G35" s="54">
        <v>293953.58439999999</v>
      </c>
      <c r="H35" s="55">
        <v>-26.7974484681943</v>
      </c>
      <c r="I35" s="54">
        <v>18860.2127</v>
      </c>
      <c r="J35" s="55">
        <v>8.7647918560309108</v>
      </c>
      <c r="K35" s="54">
        <v>17821.07</v>
      </c>
      <c r="L35" s="55">
        <v>6.0625455669728501</v>
      </c>
      <c r="M35" s="55">
        <v>5.8309781623662002E-2</v>
      </c>
      <c r="N35" s="54">
        <v>2535436.8856000002</v>
      </c>
      <c r="O35" s="54">
        <v>69340249.4921</v>
      </c>
      <c r="P35" s="54">
        <v>13667</v>
      </c>
      <c r="Q35" s="54">
        <v>13046</v>
      </c>
      <c r="R35" s="55">
        <v>4.7600797179212098</v>
      </c>
      <c r="S35" s="54">
        <v>15.744605553523099</v>
      </c>
      <c r="T35" s="54">
        <v>16.679214625172499</v>
      </c>
      <c r="U35" s="56">
        <v>-5.9360589788815004</v>
      </c>
    </row>
    <row r="36" spans="1:21" ht="12" customHeight="1" thickBot="1">
      <c r="A36" s="80"/>
      <c r="B36" s="67" t="s">
        <v>68</v>
      </c>
      <c r="C36" s="68"/>
      <c r="D36" s="54">
        <v>101069.24</v>
      </c>
      <c r="E36" s="57"/>
      <c r="F36" s="57"/>
      <c r="G36" s="54">
        <v>-2435.9</v>
      </c>
      <c r="H36" s="55">
        <v>-4249.1539061537796</v>
      </c>
      <c r="I36" s="54">
        <v>541.4</v>
      </c>
      <c r="J36" s="55">
        <v>0.535672376679591</v>
      </c>
      <c r="K36" s="54">
        <v>-164.99</v>
      </c>
      <c r="L36" s="55">
        <v>6.77326655445626</v>
      </c>
      <c r="M36" s="55">
        <v>-4.2814109946057304</v>
      </c>
      <c r="N36" s="54">
        <v>797806.5</v>
      </c>
      <c r="O36" s="54">
        <v>33488655.890000001</v>
      </c>
      <c r="P36" s="54">
        <v>56</v>
      </c>
      <c r="Q36" s="54">
        <v>44</v>
      </c>
      <c r="R36" s="55">
        <v>27.272727272727298</v>
      </c>
      <c r="S36" s="54">
        <v>1804.80785714286</v>
      </c>
      <c r="T36" s="54">
        <v>1011.53909090909</v>
      </c>
      <c r="U36" s="56">
        <v>43.953086922480999</v>
      </c>
    </row>
    <row r="37" spans="1:21" ht="12" thickBot="1">
      <c r="A37" s="80"/>
      <c r="B37" s="67" t="s">
        <v>35</v>
      </c>
      <c r="C37" s="68"/>
      <c r="D37" s="54">
        <v>709631.01</v>
      </c>
      <c r="E37" s="54">
        <v>229472.85750000001</v>
      </c>
      <c r="F37" s="55">
        <v>309.24398542428901</v>
      </c>
      <c r="G37" s="54">
        <v>1884845.44</v>
      </c>
      <c r="H37" s="55">
        <v>-62.350705530528799</v>
      </c>
      <c r="I37" s="54">
        <v>-102500.93</v>
      </c>
      <c r="J37" s="55">
        <v>-14.444257445851999</v>
      </c>
      <c r="K37" s="54">
        <v>-215861.49</v>
      </c>
      <c r="L37" s="55">
        <v>-11.4524769733905</v>
      </c>
      <c r="M37" s="55">
        <v>-0.52515416251411995</v>
      </c>
      <c r="N37" s="54">
        <v>2837644.63</v>
      </c>
      <c r="O37" s="54">
        <v>166382662.31</v>
      </c>
      <c r="P37" s="54">
        <v>266</v>
      </c>
      <c r="Q37" s="54">
        <v>92</v>
      </c>
      <c r="R37" s="55">
        <v>189.130434782609</v>
      </c>
      <c r="S37" s="54">
        <v>2667.7857518797</v>
      </c>
      <c r="T37" s="54">
        <v>2156.1975000000002</v>
      </c>
      <c r="U37" s="56">
        <v>19.176511888904098</v>
      </c>
    </row>
    <row r="38" spans="1:21" ht="12" thickBot="1">
      <c r="A38" s="80"/>
      <c r="B38" s="67" t="s">
        <v>36</v>
      </c>
      <c r="C38" s="68"/>
      <c r="D38" s="54">
        <v>417691.46</v>
      </c>
      <c r="E38" s="54">
        <v>121452.4716</v>
      </c>
      <c r="F38" s="55">
        <v>343.913511596251</v>
      </c>
      <c r="G38" s="54">
        <v>973474.39</v>
      </c>
      <c r="H38" s="55">
        <v>-57.092712012691003</v>
      </c>
      <c r="I38" s="54">
        <v>-30009.42</v>
      </c>
      <c r="J38" s="55">
        <v>-7.1845902714889096</v>
      </c>
      <c r="K38" s="54">
        <v>-88377.5</v>
      </c>
      <c r="L38" s="55">
        <v>-9.0785644602319699</v>
      </c>
      <c r="M38" s="55">
        <v>-0.66044049673276595</v>
      </c>
      <c r="N38" s="54">
        <v>1166535.55</v>
      </c>
      <c r="O38" s="54">
        <v>143759416.77000001</v>
      </c>
      <c r="P38" s="54">
        <v>128</v>
      </c>
      <c r="Q38" s="54">
        <v>38</v>
      </c>
      <c r="R38" s="55">
        <v>236.842105263158</v>
      </c>
      <c r="S38" s="54">
        <v>3263.2145312500002</v>
      </c>
      <c r="T38" s="54">
        <v>1913.0263157894699</v>
      </c>
      <c r="U38" s="56">
        <v>41.376017498406</v>
      </c>
    </row>
    <row r="39" spans="1:21" ht="12" thickBot="1">
      <c r="A39" s="80"/>
      <c r="B39" s="67" t="s">
        <v>37</v>
      </c>
      <c r="C39" s="68"/>
      <c r="D39" s="54">
        <v>280689.83</v>
      </c>
      <c r="E39" s="54">
        <v>132845.4492</v>
      </c>
      <c r="F39" s="55">
        <v>211.290512163062</v>
      </c>
      <c r="G39" s="54">
        <v>934826.69</v>
      </c>
      <c r="H39" s="55">
        <v>-69.974131782651597</v>
      </c>
      <c r="I39" s="54">
        <v>-47909.52</v>
      </c>
      <c r="J39" s="55">
        <v>-17.068491580190098</v>
      </c>
      <c r="K39" s="54">
        <v>-130345.64</v>
      </c>
      <c r="L39" s="55">
        <v>-13.943294665666899</v>
      </c>
      <c r="M39" s="55">
        <v>-0.63244248139024795</v>
      </c>
      <c r="N39" s="54">
        <v>1007942.35</v>
      </c>
      <c r="O39" s="54">
        <v>108918204.75</v>
      </c>
      <c r="P39" s="54">
        <v>111</v>
      </c>
      <c r="Q39" s="54">
        <v>22</v>
      </c>
      <c r="R39" s="55">
        <v>404.54545454545502</v>
      </c>
      <c r="S39" s="54">
        <v>2528.7372072072098</v>
      </c>
      <c r="T39" s="54">
        <v>2318.2604545454501</v>
      </c>
      <c r="U39" s="56">
        <v>8.3233936710334806</v>
      </c>
    </row>
    <row r="40" spans="1:21" ht="12" customHeight="1" thickBot="1">
      <c r="A40" s="80"/>
      <c r="B40" s="67" t="s">
        <v>70</v>
      </c>
      <c r="C40" s="68"/>
      <c r="D40" s="54">
        <v>3.58</v>
      </c>
      <c r="E40" s="57"/>
      <c r="F40" s="57"/>
      <c r="G40" s="54">
        <v>0.49</v>
      </c>
      <c r="H40" s="55">
        <v>630.61224489795904</v>
      </c>
      <c r="I40" s="54">
        <v>-329.78</v>
      </c>
      <c r="J40" s="55">
        <v>-9211.7318435754205</v>
      </c>
      <c r="K40" s="54">
        <v>-2.99</v>
      </c>
      <c r="L40" s="55">
        <v>-610.20408163265301</v>
      </c>
      <c r="M40" s="55">
        <v>109.29431438127099</v>
      </c>
      <c r="N40" s="54">
        <v>136.16</v>
      </c>
      <c r="O40" s="54">
        <v>4763.08</v>
      </c>
      <c r="P40" s="54">
        <v>6</v>
      </c>
      <c r="Q40" s="57"/>
      <c r="R40" s="57"/>
      <c r="S40" s="54">
        <v>0.59666666666666701</v>
      </c>
      <c r="T40" s="57"/>
      <c r="U40" s="58"/>
    </row>
    <row r="41" spans="1:21" ht="12" customHeight="1" thickBot="1">
      <c r="A41" s="80"/>
      <c r="B41" s="67" t="s">
        <v>32</v>
      </c>
      <c r="C41" s="68"/>
      <c r="D41" s="54">
        <v>94055.555300000007</v>
      </c>
      <c r="E41" s="54">
        <v>165199.3559</v>
      </c>
      <c r="F41" s="55">
        <v>56.934577491291599</v>
      </c>
      <c r="G41" s="54">
        <v>587034.18889999995</v>
      </c>
      <c r="H41" s="55">
        <v>-83.977840289635594</v>
      </c>
      <c r="I41" s="54">
        <v>5571.6121000000003</v>
      </c>
      <c r="J41" s="55">
        <v>5.9237458991430803</v>
      </c>
      <c r="K41" s="54">
        <v>23014.884999999998</v>
      </c>
      <c r="L41" s="55">
        <v>3.9205357090233401</v>
      </c>
      <c r="M41" s="55">
        <v>-0.757912668257956</v>
      </c>
      <c r="N41" s="54">
        <v>995910.33660000004</v>
      </c>
      <c r="O41" s="54">
        <v>64961966.583300002</v>
      </c>
      <c r="P41" s="54">
        <v>166</v>
      </c>
      <c r="Q41" s="54">
        <v>153</v>
      </c>
      <c r="R41" s="55">
        <v>8.4967320261437802</v>
      </c>
      <c r="S41" s="54">
        <v>566.59973072289199</v>
      </c>
      <c r="T41" s="54">
        <v>709.65309019607798</v>
      </c>
      <c r="U41" s="56">
        <v>-25.247692809644199</v>
      </c>
    </row>
    <row r="42" spans="1:21" ht="12" thickBot="1">
      <c r="A42" s="80"/>
      <c r="B42" s="67" t="s">
        <v>33</v>
      </c>
      <c r="C42" s="68"/>
      <c r="D42" s="54">
        <v>444588.05050000001</v>
      </c>
      <c r="E42" s="54">
        <v>512721.18119999999</v>
      </c>
      <c r="F42" s="55">
        <v>86.711465568764396</v>
      </c>
      <c r="G42" s="54">
        <v>837611.97279999999</v>
      </c>
      <c r="H42" s="55">
        <v>-46.921956116050403</v>
      </c>
      <c r="I42" s="54">
        <v>24593.818800000001</v>
      </c>
      <c r="J42" s="55">
        <v>5.5318218229979204</v>
      </c>
      <c r="K42" s="54">
        <v>58685.076399999998</v>
      </c>
      <c r="L42" s="55">
        <v>7.0062365756097504</v>
      </c>
      <c r="M42" s="55">
        <v>-0.58091868821355097</v>
      </c>
      <c r="N42" s="54">
        <v>4313308.2477000002</v>
      </c>
      <c r="O42" s="54">
        <v>168675185.09110001</v>
      </c>
      <c r="P42" s="54">
        <v>2182</v>
      </c>
      <c r="Q42" s="54">
        <v>1882</v>
      </c>
      <c r="R42" s="55">
        <v>15.9404888416578</v>
      </c>
      <c r="S42" s="54">
        <v>203.75254376718601</v>
      </c>
      <c r="T42" s="54">
        <v>186.61685446333701</v>
      </c>
      <c r="U42" s="56">
        <v>8.4100492622212109</v>
      </c>
    </row>
    <row r="43" spans="1:21" ht="12" thickBot="1">
      <c r="A43" s="80"/>
      <c r="B43" s="67" t="s">
        <v>38</v>
      </c>
      <c r="C43" s="68"/>
      <c r="D43" s="54">
        <v>337434.3</v>
      </c>
      <c r="E43" s="54">
        <v>98823.989499999996</v>
      </c>
      <c r="F43" s="55">
        <v>341.44978532768101</v>
      </c>
      <c r="G43" s="54">
        <v>950659.37</v>
      </c>
      <c r="H43" s="55">
        <v>-64.505235981632396</v>
      </c>
      <c r="I43" s="54">
        <v>-63137.39</v>
      </c>
      <c r="J43" s="55">
        <v>-18.711017226168199</v>
      </c>
      <c r="K43" s="54">
        <v>-132624.59</v>
      </c>
      <c r="L43" s="55">
        <v>-13.950800274550501</v>
      </c>
      <c r="M43" s="55">
        <v>-0.52393903724791901</v>
      </c>
      <c r="N43" s="54">
        <v>1464741.61</v>
      </c>
      <c r="O43" s="54">
        <v>79589768.950000003</v>
      </c>
      <c r="P43" s="54">
        <v>206</v>
      </c>
      <c r="Q43" s="54">
        <v>70</v>
      </c>
      <c r="R43" s="55">
        <v>194.28571428571399</v>
      </c>
      <c r="S43" s="54">
        <v>1638.0305825242699</v>
      </c>
      <c r="T43" s="54">
        <v>1214.3961428571399</v>
      </c>
      <c r="U43" s="56">
        <v>25.862425536298002</v>
      </c>
    </row>
    <row r="44" spans="1:21" ht="12" thickBot="1">
      <c r="A44" s="80"/>
      <c r="B44" s="67" t="s">
        <v>39</v>
      </c>
      <c r="C44" s="68"/>
      <c r="D44" s="54">
        <v>177700.88</v>
      </c>
      <c r="E44" s="54">
        <v>20913.3007</v>
      </c>
      <c r="F44" s="55">
        <v>849.70269661928603</v>
      </c>
      <c r="G44" s="54">
        <v>234931.67</v>
      </c>
      <c r="H44" s="55">
        <v>-24.3606108959256</v>
      </c>
      <c r="I44" s="54">
        <v>14152.82</v>
      </c>
      <c r="J44" s="55">
        <v>7.9644062539251399</v>
      </c>
      <c r="K44" s="54">
        <v>31164.92</v>
      </c>
      <c r="L44" s="55">
        <v>13.2655252482562</v>
      </c>
      <c r="M44" s="55">
        <v>-0.54587337301042305</v>
      </c>
      <c r="N44" s="54">
        <v>968011.6</v>
      </c>
      <c r="O44" s="54">
        <v>32307661.300000001</v>
      </c>
      <c r="P44" s="54">
        <v>79</v>
      </c>
      <c r="Q44" s="54">
        <v>52</v>
      </c>
      <c r="R44" s="55">
        <v>51.923076923076898</v>
      </c>
      <c r="S44" s="54">
        <v>2249.3782278480999</v>
      </c>
      <c r="T44" s="54">
        <v>1069.8726923076899</v>
      </c>
      <c r="U44" s="56">
        <v>52.436958842124099</v>
      </c>
    </row>
    <row r="45" spans="1:21" ht="12" thickBot="1">
      <c r="A45" s="80"/>
      <c r="B45" s="67" t="s">
        <v>76</v>
      </c>
      <c r="C45" s="68"/>
      <c r="D45" s="54">
        <v>1523.9315999999999</v>
      </c>
      <c r="E45" s="57"/>
      <c r="F45" s="57"/>
      <c r="G45" s="57"/>
      <c r="H45" s="57"/>
      <c r="I45" s="54">
        <v>1523.9314999999999</v>
      </c>
      <c r="J45" s="55">
        <v>99.999993438025697</v>
      </c>
      <c r="K45" s="57"/>
      <c r="L45" s="57"/>
      <c r="M45" s="57"/>
      <c r="N45" s="54">
        <v>1523.9315999999999</v>
      </c>
      <c r="O45" s="54">
        <v>1515.3846000000001</v>
      </c>
      <c r="P45" s="54">
        <v>1</v>
      </c>
      <c r="Q45" s="54">
        <v>2</v>
      </c>
      <c r="R45" s="55">
        <v>-50</v>
      </c>
      <c r="S45" s="54">
        <v>1523.9315999999999</v>
      </c>
      <c r="T45" s="54">
        <v>0</v>
      </c>
      <c r="U45" s="56">
        <v>100</v>
      </c>
    </row>
    <row r="46" spans="1:21" ht="12" thickBot="1">
      <c r="A46" s="81"/>
      <c r="B46" s="67" t="s">
        <v>34</v>
      </c>
      <c r="C46" s="68"/>
      <c r="D46" s="59">
        <v>4165.6827000000003</v>
      </c>
      <c r="E46" s="60"/>
      <c r="F46" s="60"/>
      <c r="G46" s="59">
        <v>7663.7435999999998</v>
      </c>
      <c r="H46" s="61">
        <v>-45.6442840806939</v>
      </c>
      <c r="I46" s="59">
        <v>362.36360000000002</v>
      </c>
      <c r="J46" s="61">
        <v>8.6987806344443896</v>
      </c>
      <c r="K46" s="59">
        <v>653.79859999999996</v>
      </c>
      <c r="L46" s="61">
        <v>8.5310604597993098</v>
      </c>
      <c r="M46" s="61">
        <v>-0.44575653725780401</v>
      </c>
      <c r="N46" s="59">
        <v>142054.55960000001</v>
      </c>
      <c r="O46" s="59">
        <v>8881137.5789000001</v>
      </c>
      <c r="P46" s="59">
        <v>19</v>
      </c>
      <c r="Q46" s="59">
        <v>13</v>
      </c>
      <c r="R46" s="61">
        <v>46.153846153846096</v>
      </c>
      <c r="S46" s="59">
        <v>219.24645789473701</v>
      </c>
      <c r="T46" s="59">
        <v>549.76989230769198</v>
      </c>
      <c r="U46" s="62">
        <v>-150.754287018696</v>
      </c>
    </row>
  </sheetData>
  <mergeCells count="44">
    <mergeCell ref="A8:A46"/>
    <mergeCell ref="B46:C46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30:C30"/>
    <mergeCell ref="B19:C19"/>
    <mergeCell ref="B20:C20"/>
    <mergeCell ref="B35:C35"/>
    <mergeCell ref="B36:C36"/>
    <mergeCell ref="B13:C13"/>
    <mergeCell ref="B14:C14"/>
    <mergeCell ref="B15:C15"/>
    <mergeCell ref="B16:C16"/>
    <mergeCell ref="B17:C17"/>
    <mergeCell ref="B31:C31"/>
    <mergeCell ref="B28:C28"/>
    <mergeCell ref="B29:C29"/>
    <mergeCell ref="B21:C21"/>
    <mergeCell ref="B22:C22"/>
    <mergeCell ref="B26:C26"/>
    <mergeCell ref="B27:C27"/>
    <mergeCell ref="B18:C18"/>
    <mergeCell ref="B32:C32"/>
    <mergeCell ref="B33:C33"/>
    <mergeCell ref="B34:C34"/>
    <mergeCell ref="B23:C23"/>
    <mergeCell ref="B24:C24"/>
    <mergeCell ref="B25:C2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</mergeCells>
  <phoneticPr fontId="21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9" workbookViewId="0">
      <selection activeCell="B33" sqref="B33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54632</v>
      </c>
      <c r="D2" s="37">
        <v>560112.65869401698</v>
      </c>
      <c r="E2" s="37">
        <v>426824.69137435901</v>
      </c>
      <c r="F2" s="37">
        <v>133287.967319658</v>
      </c>
      <c r="G2" s="37">
        <v>426824.69137435901</v>
      </c>
      <c r="H2" s="37">
        <v>0.237966354180315</v>
      </c>
    </row>
    <row r="3" spans="1:8">
      <c r="A3" s="37">
        <v>2</v>
      </c>
      <c r="B3" s="37">
        <v>13</v>
      </c>
      <c r="C3" s="37">
        <v>8738.9</v>
      </c>
      <c r="D3" s="37">
        <v>84011.871837909406</v>
      </c>
      <c r="E3" s="37">
        <v>64141.059838718698</v>
      </c>
      <c r="F3" s="37">
        <v>19870.811999190701</v>
      </c>
      <c r="G3" s="37">
        <v>64141.059838718698</v>
      </c>
      <c r="H3" s="37">
        <v>0.23652385745587201</v>
      </c>
    </row>
    <row r="4" spans="1:8">
      <c r="A4" s="37">
        <v>3</v>
      </c>
      <c r="B4" s="37">
        <v>14</v>
      </c>
      <c r="C4" s="37">
        <v>94529</v>
      </c>
      <c r="D4" s="37">
        <v>106791.49844595</v>
      </c>
      <c r="E4" s="37">
        <v>76428.871297842095</v>
      </c>
      <c r="F4" s="37">
        <v>30362.6271481076</v>
      </c>
      <c r="G4" s="37">
        <v>76428.871297842095</v>
      </c>
      <c r="H4" s="37">
        <v>0.28431689404072702</v>
      </c>
    </row>
    <row r="5" spans="1:8">
      <c r="A5" s="37">
        <v>4</v>
      </c>
      <c r="B5" s="37">
        <v>15</v>
      </c>
      <c r="C5" s="37">
        <v>3982</v>
      </c>
      <c r="D5" s="37">
        <v>69243.406511965804</v>
      </c>
      <c r="E5" s="37">
        <v>53178.752105982901</v>
      </c>
      <c r="F5" s="37">
        <v>16064.654405982899</v>
      </c>
      <c r="G5" s="37">
        <v>53178.752105982901</v>
      </c>
      <c r="H5" s="37">
        <v>0.232002658667678</v>
      </c>
    </row>
    <row r="6" spans="1:8">
      <c r="A6" s="37">
        <v>5</v>
      </c>
      <c r="B6" s="37">
        <v>16</v>
      </c>
      <c r="C6" s="37">
        <v>4278</v>
      </c>
      <c r="D6" s="37">
        <v>216168.25511965799</v>
      </c>
      <c r="E6" s="37">
        <v>189391.3658</v>
      </c>
      <c r="F6" s="37">
        <v>26776.889319658101</v>
      </c>
      <c r="G6" s="37">
        <v>189391.3658</v>
      </c>
      <c r="H6" s="37">
        <v>0.123870590086579</v>
      </c>
    </row>
    <row r="7" spans="1:8">
      <c r="A7" s="37">
        <v>6</v>
      </c>
      <c r="B7" s="37">
        <v>17</v>
      </c>
      <c r="C7" s="37">
        <v>16205</v>
      </c>
      <c r="D7" s="37">
        <v>275255.87954102602</v>
      </c>
      <c r="E7" s="37">
        <v>209745.46421452999</v>
      </c>
      <c r="F7" s="37">
        <v>65510.415326495699</v>
      </c>
      <c r="G7" s="37">
        <v>209745.46421452999</v>
      </c>
      <c r="H7" s="37">
        <v>0.23799824162059999</v>
      </c>
    </row>
    <row r="8" spans="1:8">
      <c r="A8" s="37">
        <v>7</v>
      </c>
      <c r="B8" s="37">
        <v>18</v>
      </c>
      <c r="C8" s="37">
        <v>98893</v>
      </c>
      <c r="D8" s="37">
        <v>166188.024710256</v>
      </c>
      <c r="E8" s="37">
        <v>134778.92964871801</v>
      </c>
      <c r="F8" s="37">
        <v>31409.095061538501</v>
      </c>
      <c r="G8" s="37">
        <v>134778.92964871801</v>
      </c>
      <c r="H8" s="37">
        <v>0.188997342716476</v>
      </c>
    </row>
    <row r="9" spans="1:8">
      <c r="A9" s="37">
        <v>8</v>
      </c>
      <c r="B9" s="37">
        <v>19</v>
      </c>
      <c r="C9" s="37">
        <v>13339</v>
      </c>
      <c r="D9" s="37">
        <v>111240.946220513</v>
      </c>
      <c r="E9" s="37">
        <v>94125.033747008507</v>
      </c>
      <c r="F9" s="37">
        <v>17115.912473504301</v>
      </c>
      <c r="G9" s="37">
        <v>94125.033747008507</v>
      </c>
      <c r="H9" s="37">
        <v>0.153863420395359</v>
      </c>
    </row>
    <row r="10" spans="1:8">
      <c r="A10" s="37">
        <v>9</v>
      </c>
      <c r="B10" s="37">
        <v>21</v>
      </c>
      <c r="C10" s="37">
        <v>121350</v>
      </c>
      <c r="D10" s="37">
        <v>541290.90482735005</v>
      </c>
      <c r="E10" s="37">
        <v>499290.374137607</v>
      </c>
      <c r="F10" s="37">
        <v>42000.530689743602</v>
      </c>
      <c r="G10" s="37">
        <v>499290.374137607</v>
      </c>
      <c r="H10" s="37">
        <v>7.7593268823055603E-2</v>
      </c>
    </row>
    <row r="11" spans="1:8">
      <c r="A11" s="37">
        <v>10</v>
      </c>
      <c r="B11" s="37">
        <v>22</v>
      </c>
      <c r="C11" s="37">
        <v>25936</v>
      </c>
      <c r="D11" s="37">
        <v>408142.114235043</v>
      </c>
      <c r="E11" s="37">
        <v>357966.57994358998</v>
      </c>
      <c r="F11" s="37">
        <v>50175.534291452997</v>
      </c>
      <c r="G11" s="37">
        <v>357966.57994358998</v>
      </c>
      <c r="H11" s="37">
        <v>0.12293642959510299</v>
      </c>
    </row>
    <row r="12" spans="1:8">
      <c r="A12" s="37">
        <v>11</v>
      </c>
      <c r="B12" s="37">
        <v>23</v>
      </c>
      <c r="C12" s="37">
        <v>152941.68400000001</v>
      </c>
      <c r="D12" s="37">
        <v>1479863.04806581</v>
      </c>
      <c r="E12" s="37">
        <v>1241834.02548291</v>
      </c>
      <c r="F12" s="37">
        <v>238029.02258290601</v>
      </c>
      <c r="G12" s="37">
        <v>1241834.02548291</v>
      </c>
      <c r="H12" s="37">
        <v>0.16084530449896101</v>
      </c>
    </row>
    <row r="13" spans="1:8">
      <c r="A13" s="37">
        <v>12</v>
      </c>
      <c r="B13" s="37">
        <v>24</v>
      </c>
      <c r="C13" s="37">
        <v>24681</v>
      </c>
      <c r="D13" s="37">
        <v>531316.85297435895</v>
      </c>
      <c r="E13" s="37">
        <v>495700.54318034201</v>
      </c>
      <c r="F13" s="37">
        <v>35616.309794017099</v>
      </c>
      <c r="G13" s="37">
        <v>495700.54318034201</v>
      </c>
      <c r="H13" s="37">
        <v>6.7034029872445805E-2</v>
      </c>
    </row>
    <row r="14" spans="1:8">
      <c r="A14" s="37">
        <v>13</v>
      </c>
      <c r="B14" s="37">
        <v>25</v>
      </c>
      <c r="C14" s="37">
        <v>85805</v>
      </c>
      <c r="D14" s="37">
        <v>1051628.9494</v>
      </c>
      <c r="E14" s="37">
        <v>979986.34959999996</v>
      </c>
      <c r="F14" s="37">
        <v>71642.599799999996</v>
      </c>
      <c r="G14" s="37">
        <v>979986.34959999996</v>
      </c>
      <c r="H14" s="37">
        <v>6.8125359083044706E-2</v>
      </c>
    </row>
    <row r="15" spans="1:8">
      <c r="A15" s="37">
        <v>14</v>
      </c>
      <c r="B15" s="37">
        <v>26</v>
      </c>
      <c r="C15" s="37">
        <v>74067</v>
      </c>
      <c r="D15" s="37">
        <v>368317.49273284199</v>
      </c>
      <c r="E15" s="37">
        <v>338814.10487463098</v>
      </c>
      <c r="F15" s="37">
        <v>29503.387858210401</v>
      </c>
      <c r="G15" s="37">
        <v>338814.10487463098</v>
      </c>
      <c r="H15" s="37">
        <v>8.0103140470742296E-2</v>
      </c>
    </row>
    <row r="16" spans="1:8">
      <c r="A16" s="37">
        <v>15</v>
      </c>
      <c r="B16" s="37">
        <v>27</v>
      </c>
      <c r="C16" s="37">
        <v>132410.05799999999</v>
      </c>
      <c r="D16" s="37">
        <v>1059985.4992</v>
      </c>
      <c r="E16" s="37">
        <v>948743.34019999998</v>
      </c>
      <c r="F16" s="37">
        <v>111242.159</v>
      </c>
      <c r="G16" s="37">
        <v>948743.34019999998</v>
      </c>
      <c r="H16" s="37">
        <v>0.104946868692032</v>
      </c>
    </row>
    <row r="17" spans="1:8">
      <c r="A17" s="37">
        <v>16</v>
      </c>
      <c r="B17" s="37">
        <v>29</v>
      </c>
      <c r="C17" s="37">
        <v>178046</v>
      </c>
      <c r="D17" s="37">
        <v>2580789.7771153799</v>
      </c>
      <c r="E17" s="37">
        <v>2454498.87333248</v>
      </c>
      <c r="F17" s="37">
        <v>126290.903782906</v>
      </c>
      <c r="G17" s="37">
        <v>2454498.87333248</v>
      </c>
      <c r="H17" s="37">
        <v>4.8934982966363297E-2</v>
      </c>
    </row>
    <row r="18" spans="1:8">
      <c r="A18" s="37">
        <v>17</v>
      </c>
      <c r="B18" s="37">
        <v>31</v>
      </c>
      <c r="C18" s="37">
        <v>26734.536</v>
      </c>
      <c r="D18" s="37">
        <v>269274.093436956</v>
      </c>
      <c r="E18" s="37">
        <v>230212.44584032201</v>
      </c>
      <c r="F18" s="37">
        <v>39061.647596634401</v>
      </c>
      <c r="G18" s="37">
        <v>230212.44584032201</v>
      </c>
      <c r="H18" s="37">
        <v>0.14506277636314699</v>
      </c>
    </row>
    <row r="19" spans="1:8">
      <c r="A19" s="37">
        <v>18</v>
      </c>
      <c r="B19" s="37">
        <v>32</v>
      </c>
      <c r="C19" s="37">
        <v>29862.537</v>
      </c>
      <c r="D19" s="37">
        <v>416174.966748173</v>
      </c>
      <c r="E19" s="37">
        <v>390341.21044823702</v>
      </c>
      <c r="F19" s="37">
        <v>25833.756299936598</v>
      </c>
      <c r="G19" s="37">
        <v>390341.21044823702</v>
      </c>
      <c r="H19" s="37">
        <v>6.2074267709543801E-2</v>
      </c>
    </row>
    <row r="20" spans="1:8">
      <c r="A20" s="37">
        <v>19</v>
      </c>
      <c r="B20" s="37">
        <v>33</v>
      </c>
      <c r="C20" s="37">
        <v>34217.836000000003</v>
      </c>
      <c r="D20" s="37">
        <v>549482.066694804</v>
      </c>
      <c r="E20" s="37">
        <v>419245.69902594498</v>
      </c>
      <c r="F20" s="37">
        <v>130236.367668858</v>
      </c>
      <c r="G20" s="37">
        <v>419245.69902594498</v>
      </c>
      <c r="H20" s="37">
        <v>0.23701659355735599</v>
      </c>
    </row>
    <row r="21" spans="1:8">
      <c r="A21" s="37">
        <v>20</v>
      </c>
      <c r="B21" s="37">
        <v>34</v>
      </c>
      <c r="C21" s="37">
        <v>36780.512000000002</v>
      </c>
      <c r="D21" s="37">
        <v>247808.25856861801</v>
      </c>
      <c r="E21" s="37">
        <v>181812.37387096399</v>
      </c>
      <c r="F21" s="37">
        <v>65995.884697653702</v>
      </c>
      <c r="G21" s="37">
        <v>181812.37387096399</v>
      </c>
      <c r="H21" s="37">
        <v>0.26631834257202303</v>
      </c>
    </row>
    <row r="22" spans="1:8">
      <c r="A22" s="37">
        <v>21</v>
      </c>
      <c r="B22" s="37">
        <v>35</v>
      </c>
      <c r="C22" s="37">
        <v>44731.45</v>
      </c>
      <c r="D22" s="37">
        <v>1224024.5619690299</v>
      </c>
      <c r="E22" s="37">
        <v>1169384.08904159</v>
      </c>
      <c r="F22" s="37">
        <v>54640.472927433599</v>
      </c>
      <c r="G22" s="37">
        <v>1169384.08904159</v>
      </c>
      <c r="H22" s="37">
        <v>4.4640013464710401E-2</v>
      </c>
    </row>
    <row r="23" spans="1:8">
      <c r="A23" s="37">
        <v>22</v>
      </c>
      <c r="B23" s="37">
        <v>36</v>
      </c>
      <c r="C23" s="37">
        <v>164480.80600000001</v>
      </c>
      <c r="D23" s="37">
        <v>755757.19983893796</v>
      </c>
      <c r="E23" s="37">
        <v>643083.79502199404</v>
      </c>
      <c r="F23" s="37">
        <v>112673.40481694401</v>
      </c>
      <c r="G23" s="37">
        <v>643083.79502199404</v>
      </c>
      <c r="H23" s="37">
        <v>0.14908677660094599</v>
      </c>
    </row>
    <row r="24" spans="1:8">
      <c r="A24" s="37">
        <v>23</v>
      </c>
      <c r="B24" s="37">
        <v>37</v>
      </c>
      <c r="C24" s="37">
        <v>120701.564</v>
      </c>
      <c r="D24" s="37">
        <v>769943.74397845101</v>
      </c>
      <c r="E24" s="37">
        <v>665658.23602034803</v>
      </c>
      <c r="F24" s="37">
        <v>104285.507958103</v>
      </c>
      <c r="G24" s="37">
        <v>665658.23602034803</v>
      </c>
      <c r="H24" s="37">
        <v>0.135445620246537</v>
      </c>
    </row>
    <row r="25" spans="1:8">
      <c r="A25" s="37">
        <v>24</v>
      </c>
      <c r="B25" s="37">
        <v>38</v>
      </c>
      <c r="C25" s="37">
        <v>169528.005</v>
      </c>
      <c r="D25" s="37">
        <v>817043.53813716804</v>
      </c>
      <c r="E25" s="37">
        <v>786215.94178672601</v>
      </c>
      <c r="F25" s="37">
        <v>30827.596350442502</v>
      </c>
      <c r="G25" s="37">
        <v>786215.94178672601</v>
      </c>
      <c r="H25" s="37">
        <v>3.7730665394806698E-2</v>
      </c>
    </row>
    <row r="26" spans="1:8">
      <c r="A26" s="37">
        <v>25</v>
      </c>
      <c r="B26" s="37">
        <v>39</v>
      </c>
      <c r="C26" s="37">
        <v>91057.131999999998</v>
      </c>
      <c r="D26" s="37">
        <v>109680.642697459</v>
      </c>
      <c r="E26" s="37">
        <v>81258.899619270596</v>
      </c>
      <c r="F26" s="37">
        <v>28421.743078187999</v>
      </c>
      <c r="G26" s="37">
        <v>81258.899619270596</v>
      </c>
      <c r="H26" s="37">
        <v>0.25913180648098599</v>
      </c>
    </row>
    <row r="27" spans="1:8">
      <c r="A27" s="37">
        <v>26</v>
      </c>
      <c r="B27" s="37">
        <v>42</v>
      </c>
      <c r="C27" s="37">
        <v>12477.218999999999</v>
      </c>
      <c r="D27" s="37">
        <v>215181.5238</v>
      </c>
      <c r="E27" s="37">
        <v>196321.3039</v>
      </c>
      <c r="F27" s="37">
        <v>18860.2199</v>
      </c>
      <c r="G27" s="37">
        <v>196321.3039</v>
      </c>
      <c r="H27" s="37">
        <v>8.7647952142627203E-2</v>
      </c>
    </row>
    <row r="28" spans="1:8">
      <c r="A28" s="37">
        <v>27</v>
      </c>
      <c r="B28" s="37">
        <v>75</v>
      </c>
      <c r="C28" s="37">
        <v>178</v>
      </c>
      <c r="D28" s="37">
        <v>94055.555555555606</v>
      </c>
      <c r="E28" s="37">
        <v>88483.944444444394</v>
      </c>
      <c r="F28" s="37">
        <v>5571.6111111111104</v>
      </c>
      <c r="G28" s="37">
        <v>88483.944444444394</v>
      </c>
      <c r="H28" s="37">
        <v>5.9237448316597802E-2</v>
      </c>
    </row>
    <row r="29" spans="1:8">
      <c r="A29" s="37">
        <v>28</v>
      </c>
      <c r="B29" s="37">
        <v>76</v>
      </c>
      <c r="C29" s="37">
        <v>2487</v>
      </c>
      <c r="D29" s="37">
        <v>444588.039717949</v>
      </c>
      <c r="E29" s="37">
        <v>419994.23037948698</v>
      </c>
      <c r="F29" s="37">
        <v>24593.809338461499</v>
      </c>
      <c r="G29" s="37">
        <v>419994.23037948698</v>
      </c>
      <c r="H29" s="37">
        <v>5.5318198289958702E-2</v>
      </c>
    </row>
    <row r="30" spans="1:8">
      <c r="A30" s="37">
        <v>29</v>
      </c>
      <c r="B30" s="37">
        <v>99</v>
      </c>
      <c r="C30" s="37">
        <v>15</v>
      </c>
      <c r="D30" s="37">
        <v>4165.68270176235</v>
      </c>
      <c r="E30" s="37">
        <v>3803.3195590348701</v>
      </c>
      <c r="F30" s="37">
        <v>362.36314272747899</v>
      </c>
      <c r="G30" s="37">
        <v>3803.3195590348701</v>
      </c>
      <c r="H30" s="37">
        <v>8.6987696536314801E-2</v>
      </c>
    </row>
    <row r="31" spans="1:8">
      <c r="A31" s="30">
        <v>30</v>
      </c>
      <c r="B31" s="39">
        <v>9101</v>
      </c>
      <c r="C31" s="40">
        <v>1</v>
      </c>
      <c r="D31" s="40">
        <v>1523.9315999999999</v>
      </c>
      <c r="E31" s="40">
        <v>1E-4</v>
      </c>
      <c r="F31" s="30">
        <v>1523.9314999999999</v>
      </c>
      <c r="G31" s="30">
        <v>1E-4</v>
      </c>
      <c r="H31" s="30">
        <v>0.99999993438025703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56</v>
      </c>
      <c r="D33" s="34">
        <v>101069.24</v>
      </c>
      <c r="E33" s="34">
        <v>100527.84</v>
      </c>
      <c r="F33" s="30"/>
      <c r="G33" s="30"/>
      <c r="H33" s="30"/>
    </row>
    <row r="34" spans="1:8">
      <c r="A34" s="30"/>
      <c r="B34" s="33">
        <v>71</v>
      </c>
      <c r="C34" s="34">
        <v>234</v>
      </c>
      <c r="D34" s="34">
        <v>709631.01</v>
      </c>
      <c r="E34" s="34">
        <v>812131.94</v>
      </c>
      <c r="F34" s="30"/>
      <c r="G34" s="30"/>
      <c r="H34" s="30"/>
    </row>
    <row r="35" spans="1:8">
      <c r="A35" s="30"/>
      <c r="B35" s="33">
        <v>72</v>
      </c>
      <c r="C35" s="34">
        <v>117</v>
      </c>
      <c r="D35" s="34">
        <v>417691.46</v>
      </c>
      <c r="E35" s="34">
        <v>447700.88</v>
      </c>
      <c r="F35" s="30"/>
      <c r="G35" s="30"/>
      <c r="H35" s="30"/>
    </row>
    <row r="36" spans="1:8">
      <c r="A36" s="30"/>
      <c r="B36" s="33">
        <v>73</v>
      </c>
      <c r="C36" s="34">
        <v>101</v>
      </c>
      <c r="D36" s="34">
        <v>280689.83</v>
      </c>
      <c r="E36" s="34">
        <v>328599.34999999998</v>
      </c>
      <c r="F36" s="30"/>
      <c r="G36" s="30"/>
      <c r="H36" s="30"/>
    </row>
    <row r="37" spans="1:8">
      <c r="A37" s="30"/>
      <c r="B37" s="33">
        <v>74</v>
      </c>
      <c r="C37" s="34">
        <v>6</v>
      </c>
      <c r="D37" s="34">
        <v>3.58</v>
      </c>
      <c r="E37" s="34">
        <v>333.36</v>
      </c>
      <c r="F37" s="30"/>
      <c r="G37" s="30"/>
      <c r="H37" s="30"/>
    </row>
    <row r="38" spans="1:8">
      <c r="A38" s="30"/>
      <c r="B38" s="33">
        <v>77</v>
      </c>
      <c r="C38" s="34">
        <v>184</v>
      </c>
      <c r="D38" s="34">
        <v>337434.3</v>
      </c>
      <c r="E38" s="34">
        <v>400571.69</v>
      </c>
      <c r="F38" s="34"/>
      <c r="G38" s="30"/>
      <c r="H38" s="30"/>
    </row>
    <row r="39" spans="1:8">
      <c r="A39" s="30"/>
      <c r="B39" s="33">
        <v>78</v>
      </c>
      <c r="C39" s="34">
        <v>77</v>
      </c>
      <c r="D39" s="34">
        <v>177700.88</v>
      </c>
      <c r="E39" s="34">
        <v>163548.06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2016-03-11T07:26:11Z</dcterms:modified>
</cp:coreProperties>
</file>