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0" l="1"/>
  <c r="J8" l="1"/>
  <c r="F38" l="1"/>
  <c r="F39"/>
  <c r="F33"/>
  <c r="F34"/>
  <c r="E38"/>
  <c r="K38" s="1"/>
  <c r="E39"/>
  <c r="K39" s="1"/>
  <c r="E34"/>
  <c r="K34" s="1"/>
  <c r="E33"/>
  <c r="K33" s="1"/>
  <c r="F40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0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0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0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0"/>
  <c r="L40" s="1"/>
  <c r="G38"/>
  <c r="L38" s="1"/>
  <c r="G33"/>
  <c r="L33" s="1"/>
  <c r="G39"/>
  <c r="L39" s="1"/>
  <c r="G34"/>
  <c r="L34" s="1"/>
  <c r="G29"/>
  <c r="L29" s="1"/>
  <c r="G32"/>
  <c r="L32" s="1"/>
  <c r="I3"/>
  <c r="K5"/>
  <c r="K7"/>
  <c r="K40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<sst xmlns="http://schemas.openxmlformats.org/spreadsheetml/2006/main" count="118" uniqueCount="76">
  <si>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</si>
  <si>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</si>
  <si>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</si>
  <si>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</si>
  <si>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</si>
  <si>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</si>
  <si>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</si>
  <si>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</si>
  <si>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</si>
  <si>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</si>
  <si>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</si>
  <si>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</si>
  <si>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</si>
  <si>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</si>
  <si>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</si>
  <si>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</si>
  <si>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</si>
  <si>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</si>
  <si>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</si>
  <si>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</si>
  <si>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</si>
  <si>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</si>
  <si>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</si>
  <si>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</si>
  <si>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</si>
  <si>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</si>
  <si>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</si>
  <si>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</si>
  <si>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</si>
  <si>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</si>
  <si>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</si>
  <si>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</si>
  <si>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</si>
  <si>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</si>
  <si>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</si>
  <si>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</si>
  <si>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</si>
  <si>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</si>
  <si>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</si>
  <si>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</si>
  <si>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</si>
  <si>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7" type="noConversion"/>
  </si>
  <si>
    <t>COST</t>
    <phoneticPr fontId="7" type="noConversion"/>
  </si>
  <si>
    <t>成本</t>
    <phoneticPr fontId="7" type="noConversion"/>
  </si>
  <si>
    <t>销售金额差异</t>
    <phoneticPr fontId="7" type="noConversion"/>
  </si>
  <si>
    <t>销售成本差异</t>
    <phoneticPr fontId="7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</si>
  <si>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</si>
  <si>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</si>
  <si>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</si>
  <si>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</si>
  <si>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</si>
  <si>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</si>
  <si>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</si>
  <si>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</si>
  <si>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</si>
  <si>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</si>
  <si>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</si>
  <si>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</si>
  <si>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</si>
  <si>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</si>
  <si>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</si>
  <si>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</si>
  <si>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</si>
  <si>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</si>
  <si>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</si>
  <si>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</si>
  <si>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</si>
  <si>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</si>
  <si>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</si>
  <si>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</si>
  <si>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</si>
  <si>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7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</si>
  <si>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</si>
  <si>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7" type="noConversion"/>
  </si>
  <si>
    <t xml:space="preserve">   </t>
  </si>
  <si>
    <t>910-市场部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</si>
</sst>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43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7">
    <xf numFmtId="0" fontId="0" fillId="0" borderId="0"/>
    <xf numFmtId="0" fontId="22" fillId="0" borderId="0" applyNumberFormat="0" applyFill="0" applyBorder="0" applyAlignment="0" applyProtection="0"/>
    <xf numFmtId="0" fontId="23" fillId="0" borderId="1" applyNumberFormat="0" applyFill="0" applyAlignment="0" applyProtection="0"/>
    <xf numFmtId="0" fontId="24" fillId="0" borderId="2" applyNumberFormat="0" applyFill="0" applyAlignment="0" applyProtection="0"/>
    <xf numFmtId="0" fontId="25" fillId="0" borderId="3" applyNumberFormat="0" applyFill="0" applyAlignment="0" applyProtection="0"/>
    <xf numFmtId="0" fontId="25" fillId="0" borderId="0" applyNumberFormat="0" applyFill="0" applyBorder="0" applyAlignment="0" applyProtection="0"/>
    <xf numFmtId="0" fontId="28" fillId="2" borderId="0" applyNumberFormat="0" applyBorder="0" applyAlignment="0" applyProtection="0"/>
    <xf numFmtId="0" fontId="26" fillId="3" borderId="0" applyNumberFormat="0" applyBorder="0" applyAlignment="0" applyProtection="0"/>
    <xf numFmtId="0" fontId="35" fillId="4" borderId="0" applyNumberFormat="0" applyBorder="0" applyAlignment="0" applyProtection="0"/>
    <xf numFmtId="0" fontId="37" fillId="5" borderId="4" applyNumberFormat="0" applyAlignment="0" applyProtection="0"/>
    <xf numFmtId="0" fontId="36" fillId="6" borderId="5" applyNumberFormat="0" applyAlignment="0" applyProtection="0"/>
    <xf numFmtId="0" fontId="30" fillId="6" borderId="4" applyNumberFormat="0" applyAlignment="0" applyProtection="0"/>
    <xf numFmtId="0" fontId="34" fillId="0" borderId="6" applyNumberFormat="0" applyFill="0" applyAlignment="0" applyProtection="0"/>
    <xf numFmtId="0" fontId="31" fillId="7" borderId="7" applyNumberFormat="0" applyAlignment="0" applyProtection="0"/>
    <xf numFmtId="0" fontId="33" fillId="0" borderId="0" applyNumberFormat="0" applyFill="0" applyBorder="0" applyAlignment="0" applyProtection="0"/>
    <xf numFmtId="0" fontId="3" fillId="8" borderId="8" applyNumberFormat="0" applyFont="0" applyAlignment="0" applyProtection="0">
      <alignment vertical="center"/>
    </xf>
    <xf numFmtId="0" fontId="32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20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20" fillId="32" borderId="0" applyNumberFormat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7" fillId="0" borderId="0" applyNumberFormat="0" applyFill="0" applyBorder="0" applyAlignment="0" applyProtection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8" fillId="0" borderId="0"/>
    <xf numFmtId="43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9" fontId="18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1" applyNumberFormat="0" applyFill="0" applyAlignment="0" applyProtection="0"/>
    <xf numFmtId="0" fontId="24" fillId="0" borderId="2" applyNumberFormat="0" applyFill="0" applyAlignment="0" applyProtection="0"/>
    <xf numFmtId="0" fontId="25" fillId="0" borderId="3" applyNumberFormat="0" applyFill="0" applyAlignment="0" applyProtection="0"/>
    <xf numFmtId="0" fontId="25" fillId="0" borderId="0" applyNumberFormat="0" applyFill="0" applyBorder="0" applyAlignment="0" applyProtection="0"/>
    <xf numFmtId="0" fontId="28" fillId="2" borderId="0" applyNumberFormat="0" applyBorder="0" applyAlignment="0" applyProtection="0"/>
    <xf numFmtId="0" fontId="26" fillId="3" borderId="0" applyNumberFormat="0" applyBorder="0" applyAlignment="0" applyProtection="0"/>
    <xf numFmtId="0" fontId="35" fillId="4" borderId="0" applyNumberFormat="0" applyBorder="0" applyAlignment="0" applyProtection="0"/>
    <xf numFmtId="0" fontId="37" fillId="5" borderId="4" applyNumberFormat="0" applyAlignment="0" applyProtection="0"/>
    <xf numFmtId="0" fontId="36" fillId="6" borderId="5" applyNumberFormat="0" applyAlignment="0" applyProtection="0"/>
    <xf numFmtId="0" fontId="30" fillId="6" borderId="4" applyNumberFormat="0" applyAlignment="0" applyProtection="0"/>
    <xf numFmtId="0" fontId="34" fillId="0" borderId="6" applyNumberFormat="0" applyFill="0" applyAlignment="0" applyProtection="0"/>
    <xf numFmtId="0" fontId="31" fillId="7" borderId="7" applyNumberFormat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20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20" fillId="32" borderId="0" applyNumberFormat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21" fillId="38" borderId="21">
      <alignment vertical="center"/>
    </xf>
    <xf numFmtId="0" fontId="40" fillId="0" borderId="0"/>
    <xf numFmtId="180" fontId="42" fillId="0" borderId="0" applyFont="0" applyFill="0" applyBorder="0" applyAlignment="0" applyProtection="0"/>
    <xf numFmtId="181" fontId="42" fillId="0" borderId="0" applyFont="0" applyFill="0" applyBorder="0" applyAlignment="0" applyProtection="0"/>
    <xf numFmtId="178" fontId="42" fillId="0" borderId="0" applyFont="0" applyFill="0" applyBorder="0" applyAlignment="0" applyProtection="0"/>
    <xf numFmtId="179" fontId="42" fillId="0" borderId="0" applyFont="0" applyFill="0" applyBorder="0" applyAlignment="0" applyProtection="0"/>
    <xf numFmtId="0" fontId="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</cellStyleXfs>
  <cellXfs count="77">
    <xf numFmtId="0" fontId="0" fillId="0" borderId="0" xfId="0"/>
    <xf numFmtId="0" fontId="4" fillId="0" borderId="0" xfId="0" applyFont="1"/>
    <xf numFmtId="177" fontId="4" fillId="0" borderId="0" xfId="0" applyNumberFormat="1" applyFont="1"/>
    <xf numFmtId="0" fontId="0" fillId="0" borderId="0" xfId="0" applyAlignment="1"/>
    <xf numFmtId="0" fontId="4" fillId="0" borderId="0" xfId="0" applyNumberFormat="1" applyFont="1"/>
    <xf numFmtId="0" fontId="5" fillId="0" borderId="18" xfId="0" applyFont="1" applyBorder="1" applyAlignment="1">
      <alignment wrapText="1"/>
    </xf>
    <xf numFmtId="0" fontId="5" fillId="0" borderId="18" xfId="0" applyNumberFormat="1" applyFont="1" applyBorder="1" applyAlignment="1">
      <alignment wrapText="1"/>
    </xf>
    <xf numFmtId="0" fontId="4" fillId="0" borderId="18" xfId="0" applyFont="1" applyBorder="1" applyAlignment="1">
      <alignment wrapText="1"/>
    </xf>
    <xf numFmtId="0" fontId="4" fillId="0" borderId="18" xfId="0" applyFont="1" applyBorder="1" applyAlignment="1">
      <alignment horizontal="right" vertical="center" wrapText="1"/>
    </xf>
    <xf numFmtId="49" fontId="5" fillId="36" borderId="18" xfId="0" applyNumberFormat="1" applyFont="1" applyFill="1" applyBorder="1" applyAlignment="1">
      <alignment vertical="center" wrapText="1"/>
    </xf>
    <xf numFmtId="49" fontId="8" fillId="37" borderId="18" xfId="0" applyNumberFormat="1" applyFont="1" applyFill="1" applyBorder="1" applyAlignment="1">
      <alignment horizontal="center" vertical="center" wrapText="1"/>
    </xf>
    <xf numFmtId="0" fontId="5" fillId="33" borderId="18" xfId="0" applyFont="1" applyFill="1" applyBorder="1" applyAlignment="1">
      <alignment vertical="center" wrapText="1"/>
    </xf>
    <xf numFmtId="0" fontId="5" fillId="33" borderId="18" xfId="0" applyNumberFormat="1" applyFont="1" applyFill="1" applyBorder="1" applyAlignment="1">
      <alignment vertical="center" wrapText="1"/>
    </xf>
    <xf numFmtId="0" fontId="5" fillId="36" borderId="18" xfId="0" applyFont="1" applyFill="1" applyBorder="1" applyAlignment="1">
      <alignment vertical="center" wrapText="1"/>
    </xf>
    <xf numFmtId="0" fontId="5" fillId="37" borderId="18" xfId="0" applyFont="1" applyFill="1" applyBorder="1" applyAlignment="1">
      <alignment vertical="center" wrapText="1"/>
    </xf>
    <xf numFmtId="4" fontId="5" fillId="36" borderId="18" xfId="0" applyNumberFormat="1" applyFont="1" applyFill="1" applyBorder="1" applyAlignment="1">
      <alignment horizontal="right" vertical="top" wrapText="1"/>
    </xf>
    <xf numFmtId="4" fontId="5" fillId="37" borderId="18" xfId="0" applyNumberFormat="1" applyFont="1" applyFill="1" applyBorder="1" applyAlignment="1">
      <alignment horizontal="right" vertical="top" wrapText="1"/>
    </xf>
    <xf numFmtId="177" fontId="4" fillId="36" borderId="18" xfId="0" applyNumberFormat="1" applyFont="1" applyFill="1" applyBorder="1" applyAlignment="1">
      <alignment horizontal="center" vertical="center"/>
    </xf>
    <xf numFmtId="177" fontId="4" fillId="37" borderId="18" xfId="0" applyNumberFormat="1" applyFont="1" applyFill="1" applyBorder="1" applyAlignment="1">
      <alignment horizontal="center" vertical="center"/>
    </xf>
    <xf numFmtId="177" fontId="9" fillId="0" borderId="18" xfId="0" applyNumberFormat="1" applyFont="1" applyBorder="1"/>
    <xf numFmtId="177" fontId="4" fillId="36" borderId="18" xfId="0" applyNumberFormat="1" applyFont="1" applyFill="1" applyBorder="1"/>
    <xf numFmtId="177" fontId="4" fillId="37" borderId="18" xfId="0" applyNumberFormat="1" applyFont="1" applyFill="1" applyBorder="1"/>
    <xf numFmtId="177" fontId="4" fillId="0" borderId="18" xfId="0" applyNumberFormat="1" applyFont="1" applyBorder="1"/>
    <xf numFmtId="49" fontId="5" fillId="0" borderId="18" xfId="0" applyNumberFormat="1" applyFont="1" applyFill="1" applyBorder="1" applyAlignment="1">
      <alignment vertical="center" wrapText="1"/>
    </xf>
    <xf numFmtId="0" fontId="5" fillId="0" borderId="18" xfId="0" applyFont="1" applyFill="1" applyBorder="1" applyAlignment="1">
      <alignment vertical="center" wrapText="1"/>
    </xf>
    <xf numFmtId="4" fontId="5" fillId="0" borderId="18" xfId="0" applyNumberFormat="1" applyFont="1" applyFill="1" applyBorder="1" applyAlignment="1">
      <alignment horizontal="right" vertical="top" wrapText="1"/>
    </xf>
    <xf numFmtId="0" fontId="4" fillId="0" borderId="0" xfId="0" applyFont="1" applyFill="1"/>
    <xf numFmtId="176" fontId="5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15" fillId="0" borderId="0" xfId="0" applyNumberFormat="1" applyFont="1" applyAlignment="1"/>
    <xf numFmtId="1" fontId="15" fillId="0" borderId="0" xfId="0" applyNumberFormat="1" applyFont="1" applyAlignment="1"/>
    <xf numFmtId="0" fontId="4" fillId="0" borderId="0" xfId="0" applyFont="1"/>
    <xf numFmtId="1" fontId="39" fillId="0" borderId="0" xfId="0" applyNumberFormat="1" applyFont="1" applyAlignment="1"/>
    <xf numFmtId="0" fontId="39" fillId="0" borderId="0" xfId="0" applyNumberFormat="1" applyFont="1" applyAlignment="1"/>
    <xf numFmtId="0" fontId="4" fillId="0" borderId="0" xfId="0" applyFont="1"/>
    <xf numFmtId="0" fontId="4" fillId="0" borderId="0" xfId="0" applyFont="1"/>
    <xf numFmtId="0" fontId="40" fillId="0" borderId="0" xfId="110"/>
    <xf numFmtId="0" fontId="41" fillId="0" borderId="0" xfId="110" applyNumberFormat="1" applyFont="1"/>
    <xf numFmtId="0" fontId="10" fillId="0" borderId="0" xfId="0" applyFont="1" applyAlignment="1">
      <alignment horizontal="left" wrapText="1"/>
    </xf>
    <xf numFmtId="0" fontId="16" fillId="0" borderId="19" xfId="0" applyFont="1" applyBorder="1" applyAlignment="1">
      <alignment horizontal="left" vertical="center" wrapText="1"/>
    </xf>
    <xf numFmtId="0" fontId="5" fillId="0" borderId="10" xfId="0" applyFont="1" applyBorder="1" applyAlignment="1">
      <alignment wrapText="1"/>
    </xf>
    <xf numFmtId="0" fontId="4" fillId="0" borderId="11" xfId="0" applyFont="1" applyBorder="1" applyAlignment="1">
      <alignment wrapText="1"/>
    </xf>
    <xf numFmtId="0" fontId="4" fillId="0" borderId="11" xfId="0" applyFont="1" applyBorder="1" applyAlignment="1">
      <alignment horizontal="right" vertical="center" wrapText="1"/>
    </xf>
    <xf numFmtId="49" fontId="5" fillId="33" borderId="10" xfId="0" applyNumberFormat="1" applyFont="1" applyFill="1" applyBorder="1" applyAlignment="1">
      <alignment vertical="center" wrapText="1"/>
    </xf>
    <xf numFmtId="49" fontId="5" fillId="33" borderId="12" xfId="0" applyNumberFormat="1" applyFont="1" applyFill="1" applyBorder="1" applyAlignment="1">
      <alignment vertical="center" wrapText="1"/>
    </xf>
    <xf numFmtId="0" fontId="5" fillId="33" borderId="10" xfId="0" applyFont="1" applyFill="1" applyBorder="1" applyAlignment="1">
      <alignment vertical="center" wrapText="1"/>
    </xf>
    <xf numFmtId="0" fontId="5" fillId="33" borderId="12" xfId="0" applyFont="1" applyFill="1" applyBorder="1" applyAlignment="1">
      <alignment vertical="center" wrapText="1"/>
    </xf>
    <xf numFmtId="4" fontId="6" fillId="34" borderId="10" xfId="0" applyNumberFormat="1" applyFont="1" applyFill="1" applyBorder="1" applyAlignment="1">
      <alignment horizontal="right" vertical="top" wrapText="1"/>
    </xf>
    <xf numFmtId="176" fontId="6" fillId="34" borderId="10" xfId="0" applyNumberFormat="1" applyFont="1" applyFill="1" applyBorder="1" applyAlignment="1">
      <alignment horizontal="right" vertical="top" wrapText="1"/>
    </xf>
    <xf numFmtId="176" fontId="6" fillId="34" borderId="12" xfId="0" applyNumberFormat="1" applyFont="1" applyFill="1" applyBorder="1" applyAlignment="1">
      <alignment horizontal="right" vertical="top" wrapText="1"/>
    </xf>
    <xf numFmtId="4" fontId="5" fillId="35" borderId="10" xfId="0" applyNumberFormat="1" applyFont="1" applyFill="1" applyBorder="1" applyAlignment="1">
      <alignment horizontal="right" vertical="top" wrapText="1"/>
    </xf>
    <xf numFmtId="176" fontId="5" fillId="35" borderId="10" xfId="0" applyNumberFormat="1" applyFont="1" applyFill="1" applyBorder="1" applyAlignment="1">
      <alignment horizontal="right" vertical="top" wrapText="1"/>
    </xf>
    <xf numFmtId="176" fontId="5" fillId="35" borderId="12" xfId="0" applyNumberFormat="1" applyFont="1" applyFill="1" applyBorder="1" applyAlignment="1">
      <alignment horizontal="right" vertical="top" wrapText="1"/>
    </xf>
    <xf numFmtId="0" fontId="5" fillId="35" borderId="10" xfId="0" applyFont="1" applyFill="1" applyBorder="1" applyAlignment="1">
      <alignment horizontal="right" vertical="top" wrapText="1"/>
    </xf>
    <xf numFmtId="0" fontId="5" fillId="35" borderId="12" xfId="0" applyFont="1" applyFill="1" applyBorder="1" applyAlignment="1">
      <alignment horizontal="right" vertical="top" wrapText="1"/>
    </xf>
    <xf numFmtId="4" fontId="5" fillId="35" borderId="13" xfId="0" applyNumberFormat="1" applyFont="1" applyFill="1" applyBorder="1" applyAlignment="1">
      <alignment horizontal="right" vertical="top" wrapText="1"/>
    </xf>
    <xf numFmtId="0" fontId="5" fillId="35" borderId="13" xfId="0" applyFont="1" applyFill="1" applyBorder="1" applyAlignment="1">
      <alignment horizontal="right" vertical="top" wrapText="1"/>
    </xf>
    <xf numFmtId="176" fontId="5" fillId="35" borderId="13" xfId="0" applyNumberFormat="1" applyFont="1" applyFill="1" applyBorder="1" applyAlignment="1">
      <alignment horizontal="right" vertical="top" wrapText="1"/>
    </xf>
    <xf numFmtId="176" fontId="5" fillId="35" borderId="20" xfId="0" applyNumberFormat="1" applyFont="1" applyFill="1" applyBorder="1" applyAlignment="1">
      <alignment horizontal="right" vertical="top" wrapText="1"/>
    </xf>
    <xf numFmtId="0" fontId="5" fillId="33" borderId="18" xfId="0" applyFont="1" applyFill="1" applyBorder="1" applyAlignment="1">
      <alignment vertical="center" wrapText="1"/>
    </xf>
    <xf numFmtId="49" fontId="5" fillId="33" borderId="18" xfId="0" applyNumberFormat="1" applyFont="1" applyFill="1" applyBorder="1" applyAlignment="1">
      <alignment horizontal="left" vertical="top" wrapText="1"/>
    </xf>
    <xf numFmtId="49" fontId="6" fillId="33" borderId="18" xfId="0" applyNumberFormat="1" applyFont="1" applyFill="1" applyBorder="1" applyAlignment="1">
      <alignment horizontal="left" vertical="top" wrapText="1"/>
    </xf>
    <xf numFmtId="14" fontId="5" fillId="33" borderId="18" xfId="0" applyNumberFormat="1" applyFont="1" applyFill="1" applyBorder="1" applyAlignment="1">
      <alignment vertical="center" wrapText="1"/>
    </xf>
    <xf numFmtId="49" fontId="5" fillId="33" borderId="13" xfId="0" applyNumberFormat="1" applyFont="1" applyFill="1" applyBorder="1" applyAlignment="1">
      <alignment horizontal="left" vertical="top" wrapText="1"/>
    </xf>
    <xf numFmtId="49" fontId="5" fillId="33" borderId="15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wrapText="1"/>
    </xf>
    <xf numFmtId="0" fontId="4" fillId="0" borderId="19" xfId="0" applyFont="1" applyBorder="1" applyAlignment="1">
      <alignment wrapText="1"/>
    </xf>
    <xf numFmtId="0" fontId="4" fillId="0" borderId="0" xfId="0" applyFont="1" applyAlignment="1">
      <alignment horizontal="right" vertical="center" wrapText="1"/>
    </xf>
    <xf numFmtId="0" fontId="5" fillId="33" borderId="13" xfId="0" applyFont="1" applyFill="1" applyBorder="1" applyAlignment="1">
      <alignment vertical="center" wrapText="1"/>
    </xf>
    <xf numFmtId="0" fontId="5" fillId="33" borderId="15" xfId="0" applyFont="1" applyFill="1" applyBorder="1" applyAlignment="1">
      <alignment vertical="center" wrapText="1"/>
    </xf>
    <xf numFmtId="49" fontId="6" fillId="33" borderId="13" xfId="0" applyNumberFormat="1" applyFont="1" applyFill="1" applyBorder="1" applyAlignment="1">
      <alignment horizontal="left" vertical="top" wrapText="1"/>
    </xf>
    <xf numFmtId="49" fontId="6" fillId="33" borderId="14" xfId="0" applyNumberFormat="1" applyFont="1" applyFill="1" applyBorder="1" applyAlignment="1">
      <alignment horizontal="left" vertical="top" wrapText="1"/>
    </xf>
    <xf numFmtId="49" fontId="6" fillId="33" borderId="15" xfId="0" applyNumberFormat="1" applyFont="1" applyFill="1" applyBorder="1" applyAlignment="1">
      <alignment horizontal="left" vertical="top" wrapText="1"/>
    </xf>
    <xf numFmtId="14" fontId="5" fillId="33" borderId="12" xfId="0" applyNumberFormat="1" applyFont="1" applyFill="1" applyBorder="1" applyAlignment="1">
      <alignment vertical="center" wrapText="1"/>
    </xf>
    <xf numFmtId="14" fontId="5" fillId="33" borderId="16" xfId="0" applyNumberFormat="1" applyFont="1" applyFill="1" applyBorder="1" applyAlignment="1">
      <alignment vertical="center" wrapText="1"/>
    </xf>
    <xf numFmtId="14" fontId="5" fillId="33" borderId="17" xfId="0" applyNumberFormat="1" applyFont="1" applyFill="1" applyBorder="1" applyAlignment="1">
      <alignment vertical="center" wrapText="1"/>
    </xf>
  </cellXfs>
  <cellStyles count="117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20% - 着色 1 2" xfId="84"/>
    <cellStyle name="20% - 着色 2 2" xfId="88"/>
    <cellStyle name="20% - 着色 3 2" xfId="92"/>
    <cellStyle name="20% - 着色 4 2" xfId="96"/>
    <cellStyle name="20% - 着色 5 2" xfId="100"/>
    <cellStyle name="20% - 着色 6 2" xfId="104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40% - 着色 1 2" xfId="85"/>
    <cellStyle name="40% - 着色 2 2" xfId="89"/>
    <cellStyle name="40% - 着色 3 2" xfId="93"/>
    <cellStyle name="40% - 着色 4 2" xfId="97"/>
    <cellStyle name="40% - 着色 5 2" xfId="101"/>
    <cellStyle name="40% - 着色 6 2" xfId="105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60% - 着色 1 2" xfId="86"/>
    <cellStyle name="60% - 着色 2 2" xfId="90"/>
    <cellStyle name="60% - 着色 3 2" xfId="94"/>
    <cellStyle name="60% - 着色 4 2" xfId="98"/>
    <cellStyle name="60% - 着色 5 2" xfId="102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 2" xfId="83"/>
    <cellStyle name="着色 2 2" xfId="87"/>
    <cellStyle name="着色 3 2" xfId="91"/>
    <cellStyle name="着色 4 2" xfId="95"/>
    <cellStyle name="着色 5 2" xfId="99"/>
    <cellStyle name="着色 6 2" xfId="103"/>
    <cellStyle name="注释" xfId="15" builtinId="10" customBuiltin="1"/>
    <cellStyle name="注释 2" xfId="115"/>
    <cellStyle name="注释 3" xfId="11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35" Type="http://schemas.openxmlformats.org/officeDocument/2006/relationships/hyperlink" Target="cid:a82808e2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381" Type="http://schemas.openxmlformats.org/officeDocument/2006/relationships/hyperlink" Target="cid:b9568b732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58" Type="http://schemas.openxmlformats.org/officeDocument/2006/relationships/image" Target="cid:9ab5e32213" TargetMode="External"/><Relationship Id="rId479" Type="http://schemas.openxmlformats.org/officeDocument/2006/relationships/hyperlink" Target="cid:db19d21f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25" Type="http://schemas.openxmlformats.org/officeDocument/2006/relationships/hyperlink" Target="cid:842f44012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27" Type="http://schemas.openxmlformats.org/officeDocument/2006/relationships/hyperlink" Target="cid:a5bfde7a2" TargetMode="External"/><Relationship Id="rId448" Type="http://schemas.openxmlformats.org/officeDocument/2006/relationships/image" Target="cid:f3fbac1e13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15" Type="http://schemas.openxmlformats.org/officeDocument/2006/relationships/hyperlink" Target="cid:617250ef2" TargetMode="External"/><Relationship Id="rId536" Type="http://schemas.openxmlformats.org/officeDocument/2006/relationships/image" Target="cid:a828098c13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17" Type="http://schemas.openxmlformats.org/officeDocument/2006/relationships/hyperlink" Target="cid:81b7b20d2" TargetMode="External"/><Relationship Id="rId438" Type="http://schemas.openxmlformats.org/officeDocument/2006/relationships/image" Target="cid:cef11cb313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526" Type="http://schemas.openxmlformats.org/officeDocument/2006/relationships/image" Target="cid:842f4425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28" Type="http://schemas.openxmlformats.org/officeDocument/2006/relationships/image" Target="cid:a5bfdea013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1" Type="http://schemas.openxmlformats.org/officeDocument/2006/relationships/hyperlink" Target="cid:e9adde472" TargetMode="External"/><Relationship Id="rId516" Type="http://schemas.openxmlformats.org/officeDocument/2006/relationships/image" Target="cid:6172511713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471" Type="http://schemas.openxmlformats.org/officeDocument/2006/relationships/hyperlink" Target="cid:c5b52bce2" TargetMode="External"/><Relationship Id="rId506" Type="http://schemas.openxmlformats.org/officeDocument/2006/relationships/image" Target="cid:413c7421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27" Type="http://schemas.openxmlformats.org/officeDocument/2006/relationships/hyperlink" Target="cid:894d429c2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517" Type="http://schemas.openxmlformats.org/officeDocument/2006/relationships/hyperlink" Target="cid:66098c0e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33" sqref="I33"/>
    </sheetView>
  </sheetViews>
  <sheetFormatPr defaultRowHeight="11.25"/>
  <cols>
    <col min="1" max="1" width="9.7109375" style="1" bestFit="1" customWidth="1"/>
    <col min="2" max="2" width="4.5703125" style="4" customWidth="1"/>
    <col min="3" max="4" width="9.140625" style="1"/>
    <col min="5" max="5" width="12.28515625" style="1" bestFit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bestFit="1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>
      <c r="A2" s="11" t="s">
        <v>3</v>
      </c>
      <c r="B2" s="12"/>
      <c r="C2" s="60" t="s">
        <v>4</v>
      </c>
      <c r="D2" s="60"/>
      <c r="E2" s="13"/>
      <c r="F2" s="24"/>
      <c r="G2" s="14"/>
      <c r="H2" s="24"/>
      <c r="I2" s="20"/>
      <c r="J2" s="21"/>
      <c r="K2" s="22"/>
      <c r="L2" s="22"/>
    </row>
    <row r="3" spans="1:13">
      <c r="A3" s="62" t="s">
        <v>5</v>
      </c>
      <c r="B3" s="62"/>
      <c r="C3" s="62"/>
      <c r="D3" s="62"/>
      <c r="E3" s="15">
        <f>SUM(E4:E40)</f>
        <v>14306571.8771</v>
      </c>
      <c r="F3" s="25">
        <f>RA!I7</f>
        <v>1599395.1532999999</v>
      </c>
      <c r="G3" s="16">
        <f>SUM(G4:G40)</f>
        <v>12707176.723800002</v>
      </c>
      <c r="H3" s="27">
        <f>RA!J7</f>
        <v>11.179443734247</v>
      </c>
      <c r="I3" s="20">
        <f>SUM(I4:I40)</f>
        <v>14306576.40748772</v>
      </c>
      <c r="J3" s="21">
        <f>SUM(J4:J40)</f>
        <v>12707176.661824374</v>
      </c>
      <c r="K3" s="22">
        <f>E3-I3</f>
        <v>-4.5303877200931311</v>
      </c>
      <c r="L3" s="22">
        <f>G3-J3</f>
        <v>6.1975628137588501E-2</v>
      </c>
    </row>
    <row r="4" spans="1:13">
      <c r="A4" s="63">
        <f>RA!A8</f>
        <v>42353</v>
      </c>
      <c r="B4" s="12">
        <v>12</v>
      </c>
      <c r="C4" s="61" t="s">
        <v>6</v>
      </c>
      <c r="D4" s="61"/>
      <c r="E4" s="15">
        <f>VLOOKUP(C4,RA!B8:D36,3,0)</f>
        <v>530148.14009999996</v>
      </c>
      <c r="F4" s="25">
        <f>VLOOKUP(C4,RA!B8:I39,8,0)</f>
        <v>131925.54569999999</v>
      </c>
      <c r="G4" s="16">
        <f t="shared" ref="G4:G40" si="0">E4-F4</f>
        <v>398222.59439999994</v>
      </c>
      <c r="H4" s="27">
        <f>RA!J8</f>
        <v>24.884656895168099</v>
      </c>
      <c r="I4" s="20">
        <f>VLOOKUP(B4,RMS!B:D,3,FALSE)</f>
        <v>530148.79492991499</v>
      </c>
      <c r="J4" s="21">
        <f>VLOOKUP(B4,RMS!B:E,4,FALSE)</f>
        <v>398222.60584700899</v>
      </c>
      <c r="K4" s="22">
        <f t="shared" ref="K4:K40" si="1">E4-I4</f>
        <v>-0.65482991503085941</v>
      </c>
      <c r="L4" s="22">
        <f t="shared" ref="L4:L40" si="2">G4-J4</f>
        <v>-1.1447009048424661E-2</v>
      </c>
    </row>
    <row r="5" spans="1:13">
      <c r="A5" s="63"/>
      <c r="B5" s="12">
        <v>13</v>
      </c>
      <c r="C5" s="61" t="s">
        <v>7</v>
      </c>
      <c r="D5" s="61"/>
      <c r="E5" s="15">
        <f>VLOOKUP(C5,RA!B8:D37,3,0)</f>
        <v>67800.549199999994</v>
      </c>
      <c r="F5" s="25">
        <f>VLOOKUP(C5,RA!B9:I40,8,0)</f>
        <v>15913.731900000001</v>
      </c>
      <c r="G5" s="16">
        <f t="shared" si="0"/>
        <v>51886.817299999995</v>
      </c>
      <c r="H5" s="27">
        <f>RA!J9</f>
        <v>23.471390848261802</v>
      </c>
      <c r="I5" s="20">
        <f>VLOOKUP(B5,RMS!B:D,3,FALSE)</f>
        <v>67800.602649126406</v>
      </c>
      <c r="J5" s="21">
        <f>VLOOKUP(B5,RMS!B:E,4,FALSE)</f>
        <v>51886.818731714702</v>
      </c>
      <c r="K5" s="22">
        <f t="shared" si="1"/>
        <v>-5.3449126411578618E-2</v>
      </c>
      <c r="L5" s="22">
        <f t="shared" si="2"/>
        <v>-1.4317147069959901E-3</v>
      </c>
      <c r="M5" s="32"/>
    </row>
    <row r="6" spans="1:13">
      <c r="A6" s="63"/>
      <c r="B6" s="12">
        <v>14</v>
      </c>
      <c r="C6" s="61" t="s">
        <v>8</v>
      </c>
      <c r="D6" s="61"/>
      <c r="E6" s="15">
        <f>VLOOKUP(C6,RA!B10:D38,3,0)</f>
        <v>83004.186199999996</v>
      </c>
      <c r="F6" s="25">
        <f>VLOOKUP(C6,RA!B10:I41,8,0)</f>
        <v>24017.713199999998</v>
      </c>
      <c r="G6" s="16">
        <f t="shared" si="0"/>
        <v>58986.472999999998</v>
      </c>
      <c r="H6" s="27">
        <f>RA!J10</f>
        <v>28.935544458117899</v>
      </c>
      <c r="I6" s="20">
        <f>VLOOKUP(B6,RMS!B:D,3,FALSE)</f>
        <v>83005.897224483793</v>
      </c>
      <c r="J6" s="21">
        <f>VLOOKUP(B6,RMS!B:E,4,FALSE)</f>
        <v>58986.471541761101</v>
      </c>
      <c r="K6" s="22">
        <f>E6-I6</f>
        <v>-1.7110244837967912</v>
      </c>
      <c r="L6" s="22">
        <f t="shared" si="2"/>
        <v>1.4582388976123184E-3</v>
      </c>
      <c r="M6" s="32"/>
    </row>
    <row r="7" spans="1:13">
      <c r="A7" s="63"/>
      <c r="B7" s="12">
        <v>15</v>
      </c>
      <c r="C7" s="61" t="s">
        <v>9</v>
      </c>
      <c r="D7" s="61"/>
      <c r="E7" s="15">
        <f>VLOOKUP(C7,RA!B10:D39,3,0)</f>
        <v>70991.611900000004</v>
      </c>
      <c r="F7" s="25">
        <f>VLOOKUP(C7,RA!B11:I42,8,0)</f>
        <v>16254.156000000001</v>
      </c>
      <c r="G7" s="16">
        <f t="shared" si="0"/>
        <v>54737.455900000001</v>
      </c>
      <c r="H7" s="27">
        <f>RA!J11</f>
        <v>22.895882435936102</v>
      </c>
      <c r="I7" s="20">
        <f>VLOOKUP(B7,RMS!B:D,3,FALSE)</f>
        <v>70991.655467370103</v>
      </c>
      <c r="J7" s="21">
        <f>VLOOKUP(B7,RMS!B:E,4,FALSE)</f>
        <v>54737.455532357599</v>
      </c>
      <c r="K7" s="22">
        <f t="shared" si="1"/>
        <v>-4.3567370099481195E-2</v>
      </c>
      <c r="L7" s="22">
        <f t="shared" si="2"/>
        <v>3.6764240212505683E-4</v>
      </c>
      <c r="M7" s="32"/>
    </row>
    <row r="8" spans="1:13">
      <c r="A8" s="63"/>
      <c r="B8" s="12">
        <v>16</v>
      </c>
      <c r="C8" s="61" t="s">
        <v>10</v>
      </c>
      <c r="D8" s="61"/>
      <c r="E8" s="15">
        <f>VLOOKUP(C8,RA!B12:D39,3,0)</f>
        <v>218557.10990000001</v>
      </c>
      <c r="F8" s="25">
        <f>VLOOKUP(C8,RA!B12:I43,8,0)</f>
        <v>31441.386399999999</v>
      </c>
      <c r="G8" s="16">
        <f t="shared" si="0"/>
        <v>187115.72350000002</v>
      </c>
      <c r="H8" s="27">
        <f>RA!J12</f>
        <v>14.385890449588199</v>
      </c>
      <c r="I8" s="20">
        <f>VLOOKUP(B8,RMS!B:D,3,FALSE)</f>
        <v>218557.103054701</v>
      </c>
      <c r="J8" s="21">
        <f>VLOOKUP(B8,RMS!B:E,4,FALSE)</f>
        <v>187115.724951282</v>
      </c>
      <c r="K8" s="22">
        <f t="shared" si="1"/>
        <v>6.8452990090008825E-3</v>
      </c>
      <c r="L8" s="22">
        <f t="shared" si="2"/>
        <v>-1.4512819761876017E-3</v>
      </c>
      <c r="M8" s="32"/>
    </row>
    <row r="9" spans="1:13">
      <c r="A9" s="63"/>
      <c r="B9" s="12">
        <v>17</v>
      </c>
      <c r="C9" s="61" t="s">
        <v>11</v>
      </c>
      <c r="D9" s="61"/>
      <c r="E9" s="15">
        <f>VLOOKUP(C9,RA!B12:D40,3,0)</f>
        <v>258255.99059999999</v>
      </c>
      <c r="F9" s="25">
        <f>VLOOKUP(C9,RA!B13:I44,8,0)</f>
        <v>79536.256299999994</v>
      </c>
      <c r="G9" s="16">
        <f t="shared" si="0"/>
        <v>178719.73430000001</v>
      </c>
      <c r="H9" s="27">
        <f>RA!J13</f>
        <v>30.7974487310886</v>
      </c>
      <c r="I9" s="20">
        <f>VLOOKUP(B9,RMS!B:D,3,FALSE)</f>
        <v>258256.13167179501</v>
      </c>
      <c r="J9" s="21">
        <f>VLOOKUP(B9,RMS!B:E,4,FALSE)</f>
        <v>178719.733562393</v>
      </c>
      <c r="K9" s="22">
        <f t="shared" si="1"/>
        <v>-0.14107179502025247</v>
      </c>
      <c r="L9" s="22">
        <f t="shared" si="2"/>
        <v>7.3760701343417168E-4</v>
      </c>
      <c r="M9" s="32"/>
    </row>
    <row r="10" spans="1:13">
      <c r="A10" s="63"/>
      <c r="B10" s="12">
        <v>18</v>
      </c>
      <c r="C10" s="61" t="s">
        <v>12</v>
      </c>
      <c r="D10" s="61"/>
      <c r="E10" s="15">
        <f>VLOOKUP(C10,RA!B14:D41,3,0)</f>
        <v>186198.42129999999</v>
      </c>
      <c r="F10" s="25">
        <f>VLOOKUP(C10,RA!B14:I44,8,0)</f>
        <v>34600.991399999999</v>
      </c>
      <c r="G10" s="16">
        <f t="shared" si="0"/>
        <v>151597.42989999999</v>
      </c>
      <c r="H10" s="27">
        <f>RA!J14</f>
        <v>18.582859703333099</v>
      </c>
      <c r="I10" s="20">
        <f>VLOOKUP(B10,RMS!B:D,3,FALSE)</f>
        <v>186198.41988717901</v>
      </c>
      <c r="J10" s="21">
        <f>VLOOKUP(B10,RMS!B:E,4,FALSE)</f>
        <v>151597.434517949</v>
      </c>
      <c r="K10" s="22">
        <f t="shared" si="1"/>
        <v>1.4128209732007235E-3</v>
      </c>
      <c r="L10" s="22">
        <f t="shared" si="2"/>
        <v>-4.617949016392231E-3</v>
      </c>
      <c r="M10" s="32"/>
    </row>
    <row r="11" spans="1:13">
      <c r="A11" s="63"/>
      <c r="B11" s="12">
        <v>19</v>
      </c>
      <c r="C11" s="61" t="s">
        <v>13</v>
      </c>
      <c r="D11" s="61"/>
      <c r="E11" s="15">
        <f>VLOOKUP(C11,RA!B14:D42,3,0)</f>
        <v>98288.513600000006</v>
      </c>
      <c r="F11" s="25">
        <f>VLOOKUP(C11,RA!B15:I45,8,0)</f>
        <v>17531.515800000001</v>
      </c>
      <c r="G11" s="16">
        <f t="shared" si="0"/>
        <v>80756.997800000012</v>
      </c>
      <c r="H11" s="27">
        <f>RA!J15</f>
        <v>17.836790035656801</v>
      </c>
      <c r="I11" s="20">
        <f>VLOOKUP(B11,RMS!B:D,3,FALSE)</f>
        <v>98288.638635042706</v>
      </c>
      <c r="J11" s="21">
        <f>VLOOKUP(B11,RMS!B:E,4,FALSE)</f>
        <v>80756.998792307699</v>
      </c>
      <c r="K11" s="22">
        <f t="shared" si="1"/>
        <v>-0.12503504269989207</v>
      </c>
      <c r="L11" s="22">
        <f t="shared" si="2"/>
        <v>-9.9230768682900816E-4</v>
      </c>
      <c r="M11" s="32"/>
    </row>
    <row r="12" spans="1:13">
      <c r="A12" s="63"/>
      <c r="B12" s="12">
        <v>21</v>
      </c>
      <c r="C12" s="61" t="s">
        <v>14</v>
      </c>
      <c r="D12" s="61"/>
      <c r="E12" s="15">
        <f>VLOOKUP(C12,RA!B16:D43,3,0)</f>
        <v>445795.76579999999</v>
      </c>
      <c r="F12" s="25">
        <f>VLOOKUP(C12,RA!B16:I46,8,0)</f>
        <v>30160.272499999999</v>
      </c>
      <c r="G12" s="16">
        <f t="shared" si="0"/>
        <v>415635.49329999997</v>
      </c>
      <c r="H12" s="27">
        <f>RA!J16</f>
        <v>6.7654910193855402</v>
      </c>
      <c r="I12" s="20">
        <f>VLOOKUP(B12,RMS!B:D,3,FALSE)</f>
        <v>445795.48365811998</v>
      </c>
      <c r="J12" s="21">
        <f>VLOOKUP(B12,RMS!B:E,4,FALSE)</f>
        <v>415635.49332991499</v>
      </c>
      <c r="K12" s="22">
        <f t="shared" si="1"/>
        <v>0.28214188001584262</v>
      </c>
      <c r="L12" s="22">
        <f t="shared" si="2"/>
        <v>-2.9915012419223785E-5</v>
      </c>
      <c r="M12" s="32"/>
    </row>
    <row r="13" spans="1:13">
      <c r="A13" s="63"/>
      <c r="B13" s="12">
        <v>22</v>
      </c>
      <c r="C13" s="61" t="s">
        <v>15</v>
      </c>
      <c r="D13" s="61"/>
      <c r="E13" s="15">
        <f>VLOOKUP(C13,RA!B16:D44,3,0)</f>
        <v>535540.84840000002</v>
      </c>
      <c r="F13" s="25">
        <f>VLOOKUP(C13,RA!B17:I47,8,0)</f>
        <v>41166.253400000001</v>
      </c>
      <c r="G13" s="16">
        <f t="shared" si="0"/>
        <v>494374.59500000003</v>
      </c>
      <c r="H13" s="27">
        <f>RA!J17</f>
        <v>7.6868559182720997</v>
      </c>
      <c r="I13" s="20">
        <f>VLOOKUP(B13,RMS!B:D,3,FALSE)</f>
        <v>535540.82094273495</v>
      </c>
      <c r="J13" s="21">
        <f>VLOOKUP(B13,RMS!B:E,4,FALSE)</f>
        <v>494374.59678974398</v>
      </c>
      <c r="K13" s="22">
        <f t="shared" si="1"/>
        <v>2.745726506691426E-2</v>
      </c>
      <c r="L13" s="22">
        <f t="shared" si="2"/>
        <v>-1.7897439538501203E-3</v>
      </c>
      <c r="M13" s="32"/>
    </row>
    <row r="14" spans="1:13">
      <c r="A14" s="63"/>
      <c r="B14" s="12">
        <v>23</v>
      </c>
      <c r="C14" s="61" t="s">
        <v>16</v>
      </c>
      <c r="D14" s="61"/>
      <c r="E14" s="15">
        <f>VLOOKUP(C14,RA!B18:D44,3,0)</f>
        <v>1211604.6355000001</v>
      </c>
      <c r="F14" s="25">
        <f>VLOOKUP(C14,RA!B18:I48,8,0)</f>
        <v>188941.48550000001</v>
      </c>
      <c r="G14" s="16">
        <f t="shared" si="0"/>
        <v>1022663.1500000001</v>
      </c>
      <c r="H14" s="27">
        <f>RA!J18</f>
        <v>15.594318473536401</v>
      </c>
      <c r="I14" s="20">
        <f>VLOOKUP(B14,RMS!B:D,3,FALSE)</f>
        <v>1211604.6259188</v>
      </c>
      <c r="J14" s="21">
        <f>VLOOKUP(B14,RMS!B:E,4,FALSE)</f>
        <v>1022663.15866154</v>
      </c>
      <c r="K14" s="22">
        <f t="shared" si="1"/>
        <v>9.5812000799924135E-3</v>
      </c>
      <c r="L14" s="22">
        <f t="shared" si="2"/>
        <v>-8.6615398759022355E-3</v>
      </c>
      <c r="M14" s="32"/>
    </row>
    <row r="15" spans="1:13">
      <c r="A15" s="63"/>
      <c r="B15" s="12">
        <v>24</v>
      </c>
      <c r="C15" s="61" t="s">
        <v>17</v>
      </c>
      <c r="D15" s="61"/>
      <c r="E15" s="15">
        <f>VLOOKUP(C15,RA!B18:D45,3,0)</f>
        <v>516693.99400000001</v>
      </c>
      <c r="F15" s="25">
        <f>VLOOKUP(C15,RA!B19:I49,8,0)</f>
        <v>40772.9859</v>
      </c>
      <c r="G15" s="16">
        <f t="shared" si="0"/>
        <v>475921.00809999998</v>
      </c>
      <c r="H15" s="27">
        <f>RA!J19</f>
        <v>7.8911282835619696</v>
      </c>
      <c r="I15" s="20">
        <f>VLOOKUP(B15,RMS!B:D,3,FALSE)</f>
        <v>516693.96214615402</v>
      </c>
      <c r="J15" s="21">
        <f>VLOOKUP(B15,RMS!B:E,4,FALSE)</f>
        <v>475921.00756495702</v>
      </c>
      <c r="K15" s="22">
        <f t="shared" si="1"/>
        <v>3.1853845983278006E-2</v>
      </c>
      <c r="L15" s="22">
        <f t="shared" si="2"/>
        <v>5.3504295647144318E-4</v>
      </c>
      <c r="M15" s="32"/>
    </row>
    <row r="16" spans="1:13">
      <c r="A16" s="63"/>
      <c r="B16" s="12">
        <v>25</v>
      </c>
      <c r="C16" s="61" t="s">
        <v>18</v>
      </c>
      <c r="D16" s="61"/>
      <c r="E16" s="15">
        <f>VLOOKUP(C16,RA!B20:D46,3,0)</f>
        <v>996147.27859999996</v>
      </c>
      <c r="F16" s="25">
        <f>VLOOKUP(C16,RA!B20:I50,8,0)</f>
        <v>70630.902600000001</v>
      </c>
      <c r="G16" s="16">
        <f t="shared" si="0"/>
        <v>925516.37599999993</v>
      </c>
      <c r="H16" s="27">
        <f>RA!J20</f>
        <v>7.0904076251922996</v>
      </c>
      <c r="I16" s="20">
        <f>VLOOKUP(B16,RMS!B:D,3,FALSE)</f>
        <v>996147.28610000003</v>
      </c>
      <c r="J16" s="21">
        <f>VLOOKUP(B16,RMS!B:E,4,FALSE)</f>
        <v>925516.37600000005</v>
      </c>
      <c r="K16" s="22">
        <f t="shared" si="1"/>
        <v>-7.5000000651925802E-3</v>
      </c>
      <c r="L16" s="22">
        <f t="shared" si="2"/>
        <v>0</v>
      </c>
      <c r="M16" s="32"/>
    </row>
    <row r="17" spans="1:13">
      <c r="A17" s="63"/>
      <c r="B17" s="12">
        <v>26</v>
      </c>
      <c r="C17" s="61" t="s">
        <v>19</v>
      </c>
      <c r="D17" s="61"/>
      <c r="E17" s="15">
        <f>VLOOKUP(C17,RA!B20:D47,3,0)</f>
        <v>317294.42719999998</v>
      </c>
      <c r="F17" s="25">
        <f>VLOOKUP(C17,RA!B21:I51,8,0)</f>
        <v>38367.583100000003</v>
      </c>
      <c r="G17" s="16">
        <f t="shared" si="0"/>
        <v>278926.84409999999</v>
      </c>
      <c r="H17" s="27">
        <f>RA!J21</f>
        <v>12.092107459490901</v>
      </c>
      <c r="I17" s="20">
        <f>VLOOKUP(B17,RMS!B:D,3,FALSE)</f>
        <v>317294.48520063498</v>
      </c>
      <c r="J17" s="21">
        <f>VLOOKUP(B17,RMS!B:E,4,FALSE)</f>
        <v>278926.84400047699</v>
      </c>
      <c r="K17" s="22">
        <f t="shared" si="1"/>
        <v>-5.8000635006465018E-2</v>
      </c>
      <c r="L17" s="22">
        <f t="shared" si="2"/>
        <v>9.9522992968559265E-5</v>
      </c>
      <c r="M17" s="32"/>
    </row>
    <row r="18" spans="1:13">
      <c r="A18" s="63"/>
      <c r="B18" s="12">
        <v>27</v>
      </c>
      <c r="C18" s="61" t="s">
        <v>20</v>
      </c>
      <c r="D18" s="61"/>
      <c r="E18" s="15">
        <f>VLOOKUP(C18,RA!B22:D48,3,0)</f>
        <v>884783.81220000004</v>
      </c>
      <c r="F18" s="25">
        <f>VLOOKUP(C18,RA!B22:I52,8,0)</f>
        <v>104457.4252</v>
      </c>
      <c r="G18" s="16">
        <f t="shared" si="0"/>
        <v>780326.3870000001</v>
      </c>
      <c r="H18" s="27">
        <f>RA!J22</f>
        <v>11.805982858148001</v>
      </c>
      <c r="I18" s="20">
        <f>VLOOKUP(B18,RMS!B:D,3,FALSE)</f>
        <v>884784.6629</v>
      </c>
      <c r="J18" s="21">
        <f>VLOOKUP(B18,RMS!B:E,4,FALSE)</f>
        <v>780326.38470000005</v>
      </c>
      <c r="K18" s="22">
        <f t="shared" si="1"/>
        <v>-0.85069999995175749</v>
      </c>
      <c r="L18" s="22">
        <f t="shared" si="2"/>
        <v>2.3000000510364771E-3</v>
      </c>
      <c r="M18" s="32"/>
    </row>
    <row r="19" spans="1:13">
      <c r="A19" s="63"/>
      <c r="B19" s="12">
        <v>29</v>
      </c>
      <c r="C19" s="61" t="s">
        <v>21</v>
      </c>
      <c r="D19" s="61"/>
      <c r="E19" s="15">
        <f>VLOOKUP(C19,RA!B22:D49,3,0)</f>
        <v>2083305.1677999999</v>
      </c>
      <c r="F19" s="25">
        <f>VLOOKUP(C19,RA!B23:I53,8,0)</f>
        <v>193996.2083</v>
      </c>
      <c r="G19" s="16">
        <f t="shared" si="0"/>
        <v>1889308.9594999999</v>
      </c>
      <c r="H19" s="27">
        <f>RA!J23</f>
        <v>9.3119438908157104</v>
      </c>
      <c r="I19" s="20">
        <f>VLOOKUP(B19,RMS!B:D,3,FALSE)</f>
        <v>2083306.61968974</v>
      </c>
      <c r="J19" s="21">
        <f>VLOOKUP(B19,RMS!B:E,4,FALSE)</f>
        <v>1889308.97983248</v>
      </c>
      <c r="K19" s="22">
        <f t="shared" si="1"/>
        <v>-1.4518897400703281</v>
      </c>
      <c r="L19" s="22">
        <f t="shared" si="2"/>
        <v>-2.0332480082288384E-2</v>
      </c>
      <c r="M19" s="32"/>
    </row>
    <row r="20" spans="1:13">
      <c r="A20" s="63"/>
      <c r="B20" s="12">
        <v>31</v>
      </c>
      <c r="C20" s="61" t="s">
        <v>22</v>
      </c>
      <c r="D20" s="61"/>
      <c r="E20" s="15">
        <f>VLOOKUP(C20,RA!B24:D50,3,0)</f>
        <v>226376.00810000001</v>
      </c>
      <c r="F20" s="25">
        <f>VLOOKUP(C20,RA!B24:I54,8,0)</f>
        <v>55891.592199999999</v>
      </c>
      <c r="G20" s="16">
        <f t="shared" si="0"/>
        <v>170484.41590000002</v>
      </c>
      <c r="H20" s="27">
        <f>RA!J24</f>
        <v>24.6897154292562</v>
      </c>
      <c r="I20" s="20">
        <f>VLOOKUP(B20,RMS!B:D,3,FALSE)</f>
        <v>226376.04584424</v>
      </c>
      <c r="J20" s="21">
        <f>VLOOKUP(B20,RMS!B:E,4,FALSE)</f>
        <v>170484.40417311899</v>
      </c>
      <c r="K20" s="22">
        <f t="shared" si="1"/>
        <v>-3.7744239991297945E-2</v>
      </c>
      <c r="L20" s="22">
        <f t="shared" si="2"/>
        <v>1.1726881028153002E-2</v>
      </c>
      <c r="M20" s="32"/>
    </row>
    <row r="21" spans="1:13">
      <c r="A21" s="63"/>
      <c r="B21" s="12">
        <v>32</v>
      </c>
      <c r="C21" s="61" t="s">
        <v>23</v>
      </c>
      <c r="D21" s="61"/>
      <c r="E21" s="15">
        <f>VLOOKUP(C21,RA!B24:D51,3,0)</f>
        <v>309538.28850000002</v>
      </c>
      <c r="F21" s="25">
        <f>VLOOKUP(C21,RA!B25:I55,8,0)</f>
        <v>21559.454600000001</v>
      </c>
      <c r="G21" s="16">
        <f t="shared" si="0"/>
        <v>287978.83390000003</v>
      </c>
      <c r="H21" s="27">
        <f>RA!J25</f>
        <v>6.9650364433025498</v>
      </c>
      <c r="I21" s="20">
        <f>VLOOKUP(B21,RMS!B:D,3,FALSE)</f>
        <v>309538.29308282997</v>
      </c>
      <c r="J21" s="21">
        <f>VLOOKUP(B21,RMS!B:E,4,FALSE)</f>
        <v>287978.83109616698</v>
      </c>
      <c r="K21" s="22">
        <f t="shared" si="1"/>
        <v>-4.5828299480490386E-3</v>
      </c>
      <c r="L21" s="22">
        <f t="shared" si="2"/>
        <v>2.8038330492563546E-3</v>
      </c>
      <c r="M21" s="32"/>
    </row>
    <row r="22" spans="1:13">
      <c r="A22" s="63"/>
      <c r="B22" s="12">
        <v>33</v>
      </c>
      <c r="C22" s="61" t="s">
        <v>24</v>
      </c>
      <c r="D22" s="61"/>
      <c r="E22" s="15">
        <f>VLOOKUP(C22,RA!B26:D52,3,0)</f>
        <v>593174.11569999997</v>
      </c>
      <c r="F22" s="25">
        <f>VLOOKUP(C22,RA!B26:I56,8,0)</f>
        <v>127221.8426</v>
      </c>
      <c r="G22" s="16">
        <f t="shared" si="0"/>
        <v>465952.27309999999</v>
      </c>
      <c r="H22" s="27">
        <f>RA!J26</f>
        <v>21.447638936480999</v>
      </c>
      <c r="I22" s="20">
        <f>VLOOKUP(B22,RMS!B:D,3,FALSE)</f>
        <v>593174.08518757997</v>
      </c>
      <c r="J22" s="21">
        <f>VLOOKUP(B22,RMS!B:E,4,FALSE)</f>
        <v>465952.22703939403</v>
      </c>
      <c r="K22" s="22">
        <f t="shared" si="1"/>
        <v>3.0512419994920492E-2</v>
      </c>
      <c r="L22" s="22">
        <f t="shared" si="2"/>
        <v>4.606060596415773E-2</v>
      </c>
      <c r="M22" s="32"/>
    </row>
    <row r="23" spans="1:13">
      <c r="A23" s="63"/>
      <c r="B23" s="12">
        <v>34</v>
      </c>
      <c r="C23" s="61" t="s">
        <v>25</v>
      </c>
      <c r="D23" s="61"/>
      <c r="E23" s="15">
        <f>VLOOKUP(C23,RA!B26:D53,3,0)</f>
        <v>224548.00440000001</v>
      </c>
      <c r="F23" s="25">
        <f>VLOOKUP(C23,RA!B27:I57,8,0)</f>
        <v>60938.746700000003</v>
      </c>
      <c r="G23" s="16">
        <f t="shared" si="0"/>
        <v>163609.25770000002</v>
      </c>
      <c r="H23" s="27">
        <f>RA!J27</f>
        <v>27.138404931644999</v>
      </c>
      <c r="I23" s="20">
        <f>VLOOKUP(B23,RMS!B:D,3,FALSE)</f>
        <v>224547.785403744</v>
      </c>
      <c r="J23" s="21">
        <f>VLOOKUP(B23,RMS!B:E,4,FALSE)</f>
        <v>163609.25807903</v>
      </c>
      <c r="K23" s="22">
        <f t="shared" si="1"/>
        <v>0.21899625600781292</v>
      </c>
      <c r="L23" s="22">
        <f t="shared" si="2"/>
        <v>-3.7902998155914247E-4</v>
      </c>
      <c r="M23" s="32"/>
    </row>
    <row r="24" spans="1:13">
      <c r="A24" s="63"/>
      <c r="B24" s="12">
        <v>35</v>
      </c>
      <c r="C24" s="61" t="s">
        <v>26</v>
      </c>
      <c r="D24" s="61"/>
      <c r="E24" s="15">
        <f>VLOOKUP(C24,RA!B28:D54,3,0)</f>
        <v>1090601.4586</v>
      </c>
      <c r="F24" s="25">
        <f>VLOOKUP(C24,RA!B28:I58,8,0)</f>
        <v>39512.027300000002</v>
      </c>
      <c r="G24" s="16">
        <f t="shared" si="0"/>
        <v>1051089.4313000001</v>
      </c>
      <c r="H24" s="27">
        <f>RA!J28</f>
        <v>3.6229574963819902</v>
      </c>
      <c r="I24" s="20">
        <f>VLOOKUP(B24,RMS!B:D,3,FALSE)</f>
        <v>1090601.4585309699</v>
      </c>
      <c r="J24" s="21">
        <f>VLOOKUP(B24,RMS!B:E,4,FALSE)</f>
        <v>1051089.4360708001</v>
      </c>
      <c r="K24" s="22">
        <f t="shared" si="1"/>
        <v>6.9030094891786575E-5</v>
      </c>
      <c r="L24" s="22">
        <f t="shared" si="2"/>
        <v>-4.7708000056445599E-3</v>
      </c>
      <c r="M24" s="32"/>
    </row>
    <row r="25" spans="1:13">
      <c r="A25" s="63"/>
      <c r="B25" s="12">
        <v>36</v>
      </c>
      <c r="C25" s="61" t="s">
        <v>27</v>
      </c>
      <c r="D25" s="61"/>
      <c r="E25" s="15">
        <f>VLOOKUP(C25,RA!B28:D55,3,0)</f>
        <v>668254.15049999999</v>
      </c>
      <c r="F25" s="25">
        <f>VLOOKUP(C25,RA!B29:I59,8,0)</f>
        <v>90974.3416</v>
      </c>
      <c r="G25" s="16">
        <f t="shared" si="0"/>
        <v>577279.80889999995</v>
      </c>
      <c r="H25" s="27">
        <f>RA!J29</f>
        <v>13.6137338663638</v>
      </c>
      <c r="I25" s="20">
        <f>VLOOKUP(B25,RMS!B:D,3,FALSE)</f>
        <v>668254.28670265502</v>
      </c>
      <c r="J25" s="21">
        <f>VLOOKUP(B25,RMS!B:E,4,FALSE)</f>
        <v>577279.79006742605</v>
      </c>
      <c r="K25" s="22">
        <f t="shared" si="1"/>
        <v>-0.13620265503413975</v>
      </c>
      <c r="L25" s="22">
        <f t="shared" si="2"/>
        <v>1.8832573899999261E-2</v>
      </c>
      <c r="M25" s="32"/>
    </row>
    <row r="26" spans="1:13">
      <c r="A26" s="63"/>
      <c r="B26" s="12">
        <v>37</v>
      </c>
      <c r="C26" s="61" t="s">
        <v>73</v>
      </c>
      <c r="D26" s="61"/>
      <c r="E26" s="15">
        <f>VLOOKUP(C26,RA!B30:D56,3,0)</f>
        <v>646327.60869999998</v>
      </c>
      <c r="F26" s="25">
        <f>VLOOKUP(C26,RA!B30:I60,8,0)</f>
        <v>77958.929499999998</v>
      </c>
      <c r="G26" s="16">
        <f t="shared" si="0"/>
        <v>568368.67920000001</v>
      </c>
      <c r="H26" s="27">
        <f>RA!J30</f>
        <v>12.0618287770197</v>
      </c>
      <c r="I26" s="20">
        <f>VLOOKUP(B26,RMS!B:D,3,FALSE)</f>
        <v>646327.61001761595</v>
      </c>
      <c r="J26" s="21">
        <f>VLOOKUP(B26,RMS!B:E,4,FALSE)</f>
        <v>568368.68046158901</v>
      </c>
      <c r="K26" s="22">
        <f t="shared" si="1"/>
        <v>-1.3176159700378776E-3</v>
      </c>
      <c r="L26" s="22">
        <f t="shared" si="2"/>
        <v>-1.2615890009328723E-3</v>
      </c>
      <c r="M26" s="32"/>
    </row>
    <row r="27" spans="1:13">
      <c r="A27" s="63"/>
      <c r="B27" s="12">
        <v>38</v>
      </c>
      <c r="C27" s="61" t="s">
        <v>29</v>
      </c>
      <c r="D27" s="61"/>
      <c r="E27" s="15">
        <f>VLOOKUP(C27,RA!B30:D57,3,0)</f>
        <v>743291.08059999999</v>
      </c>
      <c r="F27" s="25">
        <f>VLOOKUP(C27,RA!B31:I61,8,0)</f>
        <v>33915.854899999998</v>
      </c>
      <c r="G27" s="16">
        <f t="shared" si="0"/>
        <v>709375.22569999995</v>
      </c>
      <c r="H27" s="27">
        <f>RA!J31</f>
        <v>4.5629304299767002</v>
      </c>
      <c r="I27" s="20">
        <f>VLOOKUP(B27,RMS!B:D,3,FALSE)</f>
        <v>743290.99524601805</v>
      </c>
      <c r="J27" s="21">
        <f>VLOOKUP(B27,RMS!B:E,4,FALSE)</f>
        <v>709375.22470530996</v>
      </c>
      <c r="K27" s="22">
        <f t="shared" si="1"/>
        <v>8.5353981936350465E-2</v>
      </c>
      <c r="L27" s="22">
        <f t="shared" si="2"/>
        <v>9.9468999542295933E-4</v>
      </c>
      <c r="M27" s="32"/>
    </row>
    <row r="28" spans="1:13">
      <c r="A28" s="63"/>
      <c r="B28" s="12">
        <v>39</v>
      </c>
      <c r="C28" s="61" t="s">
        <v>30</v>
      </c>
      <c r="D28" s="61"/>
      <c r="E28" s="15">
        <f>VLOOKUP(C28,RA!B32:D58,3,0)</f>
        <v>100933.5215</v>
      </c>
      <c r="F28" s="25">
        <f>VLOOKUP(C28,RA!B32:I62,8,0)</f>
        <v>27729.7127</v>
      </c>
      <c r="G28" s="16">
        <f t="shared" si="0"/>
        <v>73203.808799999999</v>
      </c>
      <c r="H28" s="27">
        <f>RA!J32</f>
        <v>27.473244059952901</v>
      </c>
      <c r="I28" s="20">
        <f>VLOOKUP(B28,RMS!B:D,3,FALSE)</f>
        <v>100933.47824132101</v>
      </c>
      <c r="J28" s="21">
        <f>VLOOKUP(B28,RMS!B:E,4,FALSE)</f>
        <v>73203.790002471302</v>
      </c>
      <c r="K28" s="22">
        <f t="shared" si="1"/>
        <v>4.3258678997517563E-2</v>
      </c>
      <c r="L28" s="22">
        <f t="shared" si="2"/>
        <v>1.8797528697177768E-2</v>
      </c>
      <c r="M28" s="32"/>
    </row>
    <row r="29" spans="1:13">
      <c r="A29" s="63"/>
      <c r="B29" s="12">
        <v>40</v>
      </c>
      <c r="C29" s="61" t="s">
        <v>31</v>
      </c>
      <c r="D29" s="61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3"/>
      <c r="B30" s="12">
        <v>42</v>
      </c>
      <c r="C30" s="61" t="s">
        <v>32</v>
      </c>
      <c r="D30" s="61"/>
      <c r="E30" s="15">
        <f>VLOOKUP(C30,RA!B34:D61,3,0)</f>
        <v>182135.73819999999</v>
      </c>
      <c r="F30" s="25">
        <f>VLOOKUP(C30,RA!B34:I65,8,0)</f>
        <v>22349.9179</v>
      </c>
      <c r="G30" s="16">
        <f t="shared" si="0"/>
        <v>159785.82029999999</v>
      </c>
      <c r="H30" s="27">
        <f>RA!J34</f>
        <v>0</v>
      </c>
      <c r="I30" s="20">
        <f>VLOOKUP(B30,RMS!B:D,3,FALSE)</f>
        <v>182135.7378</v>
      </c>
      <c r="J30" s="21">
        <f>VLOOKUP(B30,RMS!B:E,4,FALSE)</f>
        <v>159785.8112</v>
      </c>
      <c r="K30" s="22">
        <f t="shared" si="1"/>
        <v>3.9999998989515007E-4</v>
      </c>
      <c r="L30" s="22">
        <f t="shared" si="2"/>
        <v>9.09999999566935E-3</v>
      </c>
      <c r="M30" s="32"/>
    </row>
    <row r="31" spans="1:13" s="35" customFormat="1" ht="12" thickBot="1">
      <c r="A31" s="63"/>
      <c r="B31" s="12">
        <v>70</v>
      </c>
      <c r="C31" s="64" t="s">
        <v>69</v>
      </c>
      <c r="D31" s="65"/>
      <c r="E31" s="15">
        <f>VLOOKUP(C31,RA!B35:D62,3,0)</f>
        <v>95079.58</v>
      </c>
      <c r="F31" s="25">
        <f>VLOOKUP(C31,RA!B35:I66,8,0)</f>
        <v>-558.24</v>
      </c>
      <c r="G31" s="16">
        <f t="shared" si="0"/>
        <v>95637.82</v>
      </c>
      <c r="H31" s="27">
        <f>RA!J35</f>
        <v>12.271022766250301</v>
      </c>
      <c r="I31" s="20">
        <f>VLOOKUP(B31,RMS!B:D,3,FALSE)</f>
        <v>95079.58</v>
      </c>
      <c r="J31" s="21">
        <f>VLOOKUP(B31,RMS!B:E,4,FALSE)</f>
        <v>95637.82</v>
      </c>
      <c r="K31" s="22">
        <f t="shared" si="1"/>
        <v>0</v>
      </c>
      <c r="L31" s="22">
        <f t="shared" si="2"/>
        <v>0</v>
      </c>
    </row>
    <row r="32" spans="1:13">
      <c r="A32" s="63"/>
      <c r="B32" s="12">
        <v>71</v>
      </c>
      <c r="C32" s="61" t="s">
        <v>36</v>
      </c>
      <c r="D32" s="61"/>
      <c r="E32" s="15">
        <f>VLOOKUP(C32,RA!B34:D62,3,0)</f>
        <v>158385.5</v>
      </c>
      <c r="F32" s="25">
        <f>VLOOKUP(C32,RA!B34:I66,8,0)</f>
        <v>-25611.16</v>
      </c>
      <c r="G32" s="16">
        <f t="shared" si="0"/>
        <v>183996.66</v>
      </c>
      <c r="H32" s="27">
        <f>RA!J35</f>
        <v>12.271022766250301</v>
      </c>
      <c r="I32" s="20">
        <f>VLOOKUP(B32,RMS!B:D,3,FALSE)</f>
        <v>158385.5</v>
      </c>
      <c r="J32" s="21">
        <f>VLOOKUP(B32,RMS!B:E,4,FALSE)</f>
        <v>183996.66</v>
      </c>
      <c r="K32" s="22">
        <f t="shared" si="1"/>
        <v>0</v>
      </c>
      <c r="L32" s="22">
        <f t="shared" si="2"/>
        <v>0</v>
      </c>
      <c r="M32" s="32"/>
    </row>
    <row r="33" spans="1:13">
      <c r="A33" s="63"/>
      <c r="B33" s="12">
        <v>72</v>
      </c>
      <c r="C33" s="61" t="s">
        <v>37</v>
      </c>
      <c r="D33" s="61"/>
      <c r="E33" s="15">
        <f>VLOOKUP(C33,RA!B34:D63,3,0)</f>
        <v>22620.52</v>
      </c>
      <c r="F33" s="25">
        <f>VLOOKUP(C33,RA!B34:I67,8,0)</f>
        <v>-123.94</v>
      </c>
      <c r="G33" s="16">
        <f t="shared" si="0"/>
        <v>22744.46</v>
      </c>
      <c r="H33" s="27">
        <f>RA!J34</f>
        <v>0</v>
      </c>
      <c r="I33" s="20">
        <f>VLOOKUP(B33,RMS!B:D,3,FALSE)</f>
        <v>22620.52</v>
      </c>
      <c r="J33" s="21">
        <f>VLOOKUP(B33,RMS!B:E,4,FALSE)</f>
        <v>22744.46</v>
      </c>
      <c r="K33" s="22">
        <f t="shared" si="1"/>
        <v>0</v>
      </c>
      <c r="L33" s="22">
        <f t="shared" si="2"/>
        <v>0</v>
      </c>
      <c r="M33" s="32"/>
    </row>
    <row r="34" spans="1:13">
      <c r="A34" s="63"/>
      <c r="B34" s="12">
        <v>73</v>
      </c>
      <c r="C34" s="61" t="s">
        <v>38</v>
      </c>
      <c r="D34" s="61"/>
      <c r="E34" s="15">
        <f>VLOOKUP(C34,RA!B35:D64,3,0)</f>
        <v>87714.72</v>
      </c>
      <c r="F34" s="25">
        <f>VLOOKUP(C34,RA!B35:I68,8,0)</f>
        <v>-19157.96</v>
      </c>
      <c r="G34" s="16">
        <f t="shared" si="0"/>
        <v>106872.68</v>
      </c>
      <c r="H34" s="27">
        <f>RA!J35</f>
        <v>12.271022766250301</v>
      </c>
      <c r="I34" s="20">
        <f>VLOOKUP(B34,RMS!B:D,3,FALSE)</f>
        <v>87714.72</v>
      </c>
      <c r="J34" s="21">
        <f>VLOOKUP(B34,RMS!B:E,4,FALSE)</f>
        <v>106872.68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3"/>
      <c r="B35" s="12">
        <v>74</v>
      </c>
      <c r="C35" s="61" t="s">
        <v>71</v>
      </c>
      <c r="D35" s="61"/>
      <c r="E35" s="15">
        <f>VLOOKUP(C35,RA!B36:D65,3,0)</f>
        <v>19.05</v>
      </c>
      <c r="F35" s="25">
        <f>VLOOKUP(C35,RA!B36:I69,8,0)</f>
        <v>-1421.98</v>
      </c>
      <c r="G35" s="16">
        <f t="shared" si="0"/>
        <v>1441.03</v>
      </c>
      <c r="H35" s="27">
        <f>RA!J36</f>
        <v>-0.58712922375130405</v>
      </c>
      <c r="I35" s="20">
        <f>VLOOKUP(B35,RMS!B:D,3,FALSE)</f>
        <v>19.05</v>
      </c>
      <c r="J35" s="21">
        <f>VLOOKUP(B35,RMS!B:E,4,FALSE)</f>
        <v>1441.03</v>
      </c>
      <c r="K35" s="22">
        <f t="shared" si="1"/>
        <v>0</v>
      </c>
      <c r="L35" s="22">
        <f t="shared" si="2"/>
        <v>0</v>
      </c>
    </row>
    <row r="36" spans="1:13" ht="11.25" customHeight="1">
      <c r="A36" s="63"/>
      <c r="B36" s="12">
        <v>75</v>
      </c>
      <c r="C36" s="61" t="s">
        <v>33</v>
      </c>
      <c r="D36" s="61"/>
      <c r="E36" s="15">
        <f>VLOOKUP(C36,RA!B8:D65,3,0)</f>
        <v>85976.921900000001</v>
      </c>
      <c r="F36" s="25">
        <f>VLOOKUP(C36,RA!B8:I69,8,0)</f>
        <v>4198.5325999999995</v>
      </c>
      <c r="G36" s="16">
        <f t="shared" si="0"/>
        <v>81778.389299999995</v>
      </c>
      <c r="H36" s="27">
        <f>RA!J36</f>
        <v>-0.58712922375130405</v>
      </c>
      <c r="I36" s="20">
        <f>VLOOKUP(B36,RMS!B:D,3,FALSE)</f>
        <v>85976.923076923107</v>
      </c>
      <c r="J36" s="21">
        <f>VLOOKUP(B36,RMS!B:E,4,FALSE)</f>
        <v>81778.388888888905</v>
      </c>
      <c r="K36" s="22">
        <f t="shared" si="1"/>
        <v>-1.1769231059588492E-3</v>
      </c>
      <c r="L36" s="22">
        <f t="shared" si="2"/>
        <v>4.1111109021585435E-4</v>
      </c>
      <c r="M36" s="32"/>
    </row>
    <row r="37" spans="1:13">
      <c r="A37" s="63"/>
      <c r="B37" s="12">
        <v>76</v>
      </c>
      <c r="C37" s="61" t="s">
        <v>34</v>
      </c>
      <c r="D37" s="61"/>
      <c r="E37" s="15">
        <f>VLOOKUP(C37,RA!B8:D66,3,0)</f>
        <v>405915.56880000001</v>
      </c>
      <c r="F37" s="25">
        <f>VLOOKUP(C37,RA!B8:I70,8,0)</f>
        <v>27675.8243</v>
      </c>
      <c r="G37" s="16">
        <f t="shared" si="0"/>
        <v>378239.74450000003</v>
      </c>
      <c r="H37" s="27">
        <f>RA!J37</f>
        <v>-16.170141837478798</v>
      </c>
      <c r="I37" s="20">
        <f>VLOOKUP(B37,RMS!B:D,3,FALSE)</f>
        <v>405915.55891111097</v>
      </c>
      <c r="J37" s="21">
        <f>VLOOKUP(B37,RMS!B:E,4,FALSE)</f>
        <v>378239.73977777798</v>
      </c>
      <c r="K37" s="22">
        <f t="shared" si="1"/>
        <v>9.8888890352100134E-3</v>
      </c>
      <c r="L37" s="22">
        <f t="shared" si="2"/>
        <v>4.7222220455296338E-3</v>
      </c>
      <c r="M37" s="32"/>
    </row>
    <row r="38" spans="1:13">
      <c r="A38" s="63"/>
      <c r="B38" s="12">
        <v>77</v>
      </c>
      <c r="C38" s="61" t="s">
        <v>39</v>
      </c>
      <c r="D38" s="61"/>
      <c r="E38" s="15">
        <f>VLOOKUP(C38,RA!B9:D67,3,0)</f>
        <v>96778.67</v>
      </c>
      <c r="F38" s="25">
        <f>VLOOKUP(C38,RA!B9:I71,8,0)</f>
        <v>-11743.6</v>
      </c>
      <c r="G38" s="16">
        <f t="shared" si="0"/>
        <v>108522.27</v>
      </c>
      <c r="H38" s="27">
        <f>RA!J38</f>
        <v>-0.54790959712685705</v>
      </c>
      <c r="I38" s="20">
        <f>VLOOKUP(B38,RMS!B:D,3,FALSE)</f>
        <v>96778.67</v>
      </c>
      <c r="J38" s="21">
        <f>VLOOKUP(B38,RMS!B:E,4,FALSE)</f>
        <v>108522.27</v>
      </c>
      <c r="K38" s="22">
        <f t="shared" si="1"/>
        <v>0</v>
      </c>
      <c r="L38" s="22">
        <f t="shared" si="2"/>
        <v>0</v>
      </c>
      <c r="M38" s="32"/>
    </row>
    <row r="39" spans="1:13">
      <c r="A39" s="63"/>
      <c r="B39" s="12">
        <v>78</v>
      </c>
      <c r="C39" s="61" t="s">
        <v>40</v>
      </c>
      <c r="D39" s="61"/>
      <c r="E39" s="15">
        <f>VLOOKUP(C39,RA!B10:D68,3,0)</f>
        <v>57035.95</v>
      </c>
      <c r="F39" s="25">
        <f>VLOOKUP(C39,RA!B10:I72,8,0)</f>
        <v>7767.99</v>
      </c>
      <c r="G39" s="16">
        <f t="shared" si="0"/>
        <v>49267.96</v>
      </c>
      <c r="H39" s="27">
        <f>RA!J39</f>
        <v>-21.841214336658702</v>
      </c>
      <c r="I39" s="20">
        <f>VLOOKUP(B39,RMS!B:D,3,FALSE)</f>
        <v>57035.95</v>
      </c>
      <c r="J39" s="21">
        <f>VLOOKUP(B39,RMS!B:E,4,FALSE)</f>
        <v>49267.96</v>
      </c>
      <c r="K39" s="22">
        <f t="shared" si="1"/>
        <v>0</v>
      </c>
      <c r="L39" s="22">
        <f t="shared" si="2"/>
        <v>0</v>
      </c>
      <c r="M39" s="32"/>
    </row>
    <row r="40" spans="1:13">
      <c r="A40" s="63"/>
      <c r="B40" s="12">
        <v>99</v>
      </c>
      <c r="C40" s="61" t="s">
        <v>35</v>
      </c>
      <c r="D40" s="61"/>
      <c r="E40" s="15">
        <f>VLOOKUP(C40,RA!B8:D69,3,0)</f>
        <v>7454.9692999999997</v>
      </c>
      <c r="F40" s="25">
        <f>VLOOKUP(C40,RA!B8:I73,8,0)</f>
        <v>602.85320000000002</v>
      </c>
      <c r="G40" s="16">
        <f t="shared" si="0"/>
        <v>6852.1160999999993</v>
      </c>
      <c r="H40" s="27">
        <f>RA!J40</f>
        <v>-7464.4619422572196</v>
      </c>
      <c r="I40" s="20">
        <f>VLOOKUP(B40,RMS!B:D,3,FALSE)</f>
        <v>7454.9693669162698</v>
      </c>
      <c r="J40" s="21">
        <f>VLOOKUP(B40,RMS!B:E,4,FALSE)</f>
        <v>6852.1159065123702</v>
      </c>
      <c r="K40" s="22">
        <f t="shared" si="1"/>
        <v>-6.691627004329348E-5</v>
      </c>
      <c r="L40" s="22">
        <f t="shared" si="2"/>
        <v>1.9348762907611672E-4</v>
      </c>
      <c r="M40" s="32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7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.5703125" style="36" customWidth="1"/>
    <col min="2" max="3" width="9.140625" style="36"/>
    <col min="4" max="5" width="11.5703125" style="36" customWidth="1"/>
    <col min="6" max="7" width="12.28515625" style="36" customWidth="1"/>
    <col min="8" max="8" width="9.140625" style="36"/>
    <col min="9" max="9" width="12.28515625" style="36" customWidth="1"/>
    <col min="10" max="10" width="9.140625" style="36"/>
    <col min="11" max="11" width="12.28515625" style="36" customWidth="1"/>
    <col min="12" max="12" width="10.5703125" style="36" customWidth="1"/>
    <col min="13" max="13" width="12.28515625" style="36" customWidth="1"/>
    <col min="14" max="15" width="14" style="36" customWidth="1"/>
    <col min="16" max="17" width="9.28515625" style="36" customWidth="1"/>
    <col min="18" max="18" width="10.5703125" style="36" customWidth="1"/>
    <col min="19" max="20" width="9.140625" style="36"/>
    <col min="21" max="21" width="10.5703125" style="36" customWidth="1"/>
    <col min="22" max="22" width="36.140625" style="36" customWidth="1"/>
    <col min="23" max="16384" width="9.140625" style="36"/>
  </cols>
  <sheetData>
    <row r="1" spans="1:23" ht="12.75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39" t="s">
        <v>46</v>
      </c>
      <c r="W1" s="68"/>
    </row>
    <row r="2" spans="1:23" ht="12.75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39"/>
      <c r="W2" s="68"/>
    </row>
    <row r="3" spans="1:23" ht="23.25" thickBot="1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40" t="s">
        <v>47</v>
      </c>
      <c r="W3" s="68"/>
    </row>
    <row r="4" spans="1:23" ht="12.75" thickTop="1" thickBot="1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W4" s="68"/>
    </row>
    <row r="5" spans="1:23" ht="22.5" thickTop="1" thickBot="1">
      <c r="A5" s="41"/>
      <c r="B5" s="42"/>
      <c r="C5" s="43"/>
      <c r="D5" s="44" t="s">
        <v>0</v>
      </c>
      <c r="E5" s="44" t="s">
        <v>59</v>
      </c>
      <c r="F5" s="44" t="s">
        <v>60</v>
      </c>
      <c r="G5" s="44" t="s">
        <v>48</v>
      </c>
      <c r="H5" s="44" t="s">
        <v>49</v>
      </c>
      <c r="I5" s="44" t="s">
        <v>1</v>
      </c>
      <c r="J5" s="44" t="s">
        <v>2</v>
      </c>
      <c r="K5" s="44" t="s">
        <v>50</v>
      </c>
      <c r="L5" s="44" t="s">
        <v>51</v>
      </c>
      <c r="M5" s="44" t="s">
        <v>52</v>
      </c>
      <c r="N5" s="44" t="s">
        <v>53</v>
      </c>
      <c r="O5" s="44" t="s">
        <v>54</v>
      </c>
      <c r="P5" s="44" t="s">
        <v>61</v>
      </c>
      <c r="Q5" s="44" t="s">
        <v>62</v>
      </c>
      <c r="R5" s="44" t="s">
        <v>55</v>
      </c>
      <c r="S5" s="44" t="s">
        <v>56</v>
      </c>
      <c r="T5" s="44" t="s">
        <v>57</v>
      </c>
      <c r="U5" s="45" t="s">
        <v>58</v>
      </c>
    </row>
    <row r="6" spans="1:23" ht="12" thickBot="1">
      <c r="A6" s="46" t="s">
        <v>3</v>
      </c>
      <c r="B6" s="69" t="s">
        <v>4</v>
      </c>
      <c r="C6" s="70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7"/>
    </row>
    <row r="7" spans="1:23" ht="12" thickBot="1">
      <c r="A7" s="71" t="s">
        <v>5</v>
      </c>
      <c r="B7" s="72"/>
      <c r="C7" s="73"/>
      <c r="D7" s="48">
        <v>14306571.8771</v>
      </c>
      <c r="E7" s="48">
        <v>16730934.166300001</v>
      </c>
      <c r="F7" s="49">
        <v>85.509701579704796</v>
      </c>
      <c r="G7" s="48">
        <v>14915350.1206</v>
      </c>
      <c r="H7" s="49">
        <v>-4.0815551668424996</v>
      </c>
      <c r="I7" s="48">
        <v>1599395.1532999999</v>
      </c>
      <c r="J7" s="49">
        <v>11.179443734247</v>
      </c>
      <c r="K7" s="48">
        <v>1531352.4916999999</v>
      </c>
      <c r="L7" s="49">
        <v>10.266956385992</v>
      </c>
      <c r="M7" s="49">
        <v>4.4433049848936999E-2</v>
      </c>
      <c r="N7" s="48">
        <v>250380849.27169999</v>
      </c>
      <c r="O7" s="48">
        <v>7546859916.3653002</v>
      </c>
      <c r="P7" s="48">
        <v>774751</v>
      </c>
      <c r="Q7" s="48">
        <v>796124</v>
      </c>
      <c r="R7" s="49">
        <v>-2.6846320422446701</v>
      </c>
      <c r="S7" s="48">
        <v>18.466025699999101</v>
      </c>
      <c r="T7" s="48">
        <v>18.622580372278701</v>
      </c>
      <c r="U7" s="50">
        <v>-0.84779841002598999</v>
      </c>
    </row>
    <row r="8" spans="1:23" ht="12" thickBot="1">
      <c r="A8" s="74">
        <v>42353</v>
      </c>
      <c r="B8" s="64" t="s">
        <v>6</v>
      </c>
      <c r="C8" s="65"/>
      <c r="D8" s="51">
        <v>530148.14009999996</v>
      </c>
      <c r="E8" s="51">
        <v>639042.46680000005</v>
      </c>
      <c r="F8" s="52">
        <v>82.959766782748005</v>
      </c>
      <c r="G8" s="51">
        <v>570888.77839999995</v>
      </c>
      <c r="H8" s="52">
        <v>-7.1363529712707896</v>
      </c>
      <c r="I8" s="51">
        <v>131925.54569999999</v>
      </c>
      <c r="J8" s="52">
        <v>24.884656895168099</v>
      </c>
      <c r="K8" s="51">
        <v>126860.1297</v>
      </c>
      <c r="L8" s="52">
        <v>22.221513979578301</v>
      </c>
      <c r="M8" s="52">
        <v>3.9929140952155003E-2</v>
      </c>
      <c r="N8" s="51">
        <v>8709216.9617999997</v>
      </c>
      <c r="O8" s="51">
        <v>269324671.24529999</v>
      </c>
      <c r="P8" s="51">
        <v>20308</v>
      </c>
      <c r="Q8" s="51">
        <v>21087</v>
      </c>
      <c r="R8" s="52">
        <v>-3.6942191871769401</v>
      </c>
      <c r="S8" s="51">
        <v>26.1053840900138</v>
      </c>
      <c r="T8" s="51">
        <v>25.8861077915303</v>
      </c>
      <c r="U8" s="53">
        <v>0.83996580064626902</v>
      </c>
    </row>
    <row r="9" spans="1:23" ht="12" thickBot="1">
      <c r="A9" s="75"/>
      <c r="B9" s="64" t="s">
        <v>7</v>
      </c>
      <c r="C9" s="65"/>
      <c r="D9" s="51">
        <v>67800.549199999994</v>
      </c>
      <c r="E9" s="51">
        <v>75075.208100000003</v>
      </c>
      <c r="F9" s="52">
        <v>90.3101715145296</v>
      </c>
      <c r="G9" s="51">
        <v>70357.0864</v>
      </c>
      <c r="H9" s="52">
        <v>-3.6336598497916301</v>
      </c>
      <c r="I9" s="51">
        <v>15913.731900000001</v>
      </c>
      <c r="J9" s="52">
        <v>23.471390848261802</v>
      </c>
      <c r="K9" s="51">
        <v>16305.1795</v>
      </c>
      <c r="L9" s="52">
        <v>23.1748930126248</v>
      </c>
      <c r="M9" s="52">
        <v>-2.4007561523625001E-2</v>
      </c>
      <c r="N9" s="51">
        <v>1297164.6640000001</v>
      </c>
      <c r="O9" s="51">
        <v>42720196.508599997</v>
      </c>
      <c r="P9" s="51">
        <v>4074</v>
      </c>
      <c r="Q9" s="51">
        <v>3908</v>
      </c>
      <c r="R9" s="52">
        <v>4.2476970317297802</v>
      </c>
      <c r="S9" s="51">
        <v>16.642255571919499</v>
      </c>
      <c r="T9" s="51">
        <v>16.970720598771798</v>
      </c>
      <c r="U9" s="53">
        <v>-1.9736809438648499</v>
      </c>
    </row>
    <row r="10" spans="1:23" ht="12" thickBot="1">
      <c r="A10" s="75"/>
      <c r="B10" s="64" t="s">
        <v>8</v>
      </c>
      <c r="C10" s="65"/>
      <c r="D10" s="51">
        <v>83004.186199999996</v>
      </c>
      <c r="E10" s="51">
        <v>82401.998600000006</v>
      </c>
      <c r="F10" s="52">
        <v>100.73079246891</v>
      </c>
      <c r="G10" s="51">
        <v>91698.899699999994</v>
      </c>
      <c r="H10" s="52">
        <v>-9.4818078825868604</v>
      </c>
      <c r="I10" s="51">
        <v>24017.713199999998</v>
      </c>
      <c r="J10" s="52">
        <v>28.935544458117899</v>
      </c>
      <c r="K10" s="51">
        <v>22130.110400000001</v>
      </c>
      <c r="L10" s="52">
        <v>24.133452497685798</v>
      </c>
      <c r="M10" s="52">
        <v>8.5295679320243997E-2</v>
      </c>
      <c r="N10" s="51">
        <v>1557015.3574999999</v>
      </c>
      <c r="O10" s="51">
        <v>64683477.792000003</v>
      </c>
      <c r="P10" s="51">
        <v>68909</v>
      </c>
      <c r="Q10" s="51">
        <v>70286</v>
      </c>
      <c r="R10" s="52">
        <v>-1.9591383774862701</v>
      </c>
      <c r="S10" s="51">
        <v>1.2045478268440999</v>
      </c>
      <c r="T10" s="51">
        <v>1.22577682326495</v>
      </c>
      <c r="U10" s="53">
        <v>-1.7624037790568401</v>
      </c>
    </row>
    <row r="11" spans="1:23" ht="12" thickBot="1">
      <c r="A11" s="75"/>
      <c r="B11" s="64" t="s">
        <v>9</v>
      </c>
      <c r="C11" s="65"/>
      <c r="D11" s="51">
        <v>70991.611900000004</v>
      </c>
      <c r="E11" s="51">
        <v>74198.8073</v>
      </c>
      <c r="F11" s="52">
        <v>95.677564752445804</v>
      </c>
      <c r="G11" s="51">
        <v>88369.372600000002</v>
      </c>
      <c r="H11" s="52">
        <v>-19.664913520049101</v>
      </c>
      <c r="I11" s="51">
        <v>16254.156000000001</v>
      </c>
      <c r="J11" s="52">
        <v>22.895882435936102</v>
      </c>
      <c r="K11" s="51">
        <v>18949.512900000002</v>
      </c>
      <c r="L11" s="52">
        <v>21.443529972509999</v>
      </c>
      <c r="M11" s="52">
        <v>-0.14223884878856199</v>
      </c>
      <c r="N11" s="51">
        <v>1164467.0915000001</v>
      </c>
      <c r="O11" s="51">
        <v>23251422.869899999</v>
      </c>
      <c r="P11" s="51">
        <v>3192</v>
      </c>
      <c r="Q11" s="51">
        <v>3257</v>
      </c>
      <c r="R11" s="52">
        <v>-1.9957015658581501</v>
      </c>
      <c r="S11" s="51">
        <v>22.240479918546399</v>
      </c>
      <c r="T11" s="51">
        <v>22.253136813018099</v>
      </c>
      <c r="U11" s="53">
        <v>-5.6909268676342002E-2</v>
      </c>
    </row>
    <row r="12" spans="1:23" ht="12" thickBot="1">
      <c r="A12" s="75"/>
      <c r="B12" s="64" t="s">
        <v>10</v>
      </c>
      <c r="C12" s="65"/>
      <c r="D12" s="51">
        <v>218557.10990000001</v>
      </c>
      <c r="E12" s="51">
        <v>371964.54430000001</v>
      </c>
      <c r="F12" s="52">
        <v>58.757511501883201</v>
      </c>
      <c r="G12" s="51">
        <v>272875.46289999998</v>
      </c>
      <c r="H12" s="52">
        <v>-19.9059132773348</v>
      </c>
      <c r="I12" s="51">
        <v>31441.386399999999</v>
      </c>
      <c r="J12" s="52">
        <v>14.385890449588199</v>
      </c>
      <c r="K12" s="51">
        <v>41541.953399999999</v>
      </c>
      <c r="L12" s="52">
        <v>15.2237775278548</v>
      </c>
      <c r="M12" s="52">
        <v>-0.24314135887505001</v>
      </c>
      <c r="N12" s="51">
        <v>3595710.9394999999</v>
      </c>
      <c r="O12" s="51">
        <v>91117849.763500005</v>
      </c>
      <c r="P12" s="51">
        <v>1943</v>
      </c>
      <c r="Q12" s="51">
        <v>1898</v>
      </c>
      <c r="R12" s="52">
        <v>2.3709167544784</v>
      </c>
      <c r="S12" s="51">
        <v>112.484359186825</v>
      </c>
      <c r="T12" s="51">
        <v>111.269357903056</v>
      </c>
      <c r="U12" s="53">
        <v>1.0801513139712799</v>
      </c>
    </row>
    <row r="13" spans="1:23" ht="12" thickBot="1">
      <c r="A13" s="75"/>
      <c r="B13" s="64" t="s">
        <v>11</v>
      </c>
      <c r="C13" s="65"/>
      <c r="D13" s="51">
        <v>258255.99059999999</v>
      </c>
      <c r="E13" s="51">
        <v>442779.18199999997</v>
      </c>
      <c r="F13" s="52">
        <v>58.326136615880898</v>
      </c>
      <c r="G13" s="51">
        <v>358478.09620000003</v>
      </c>
      <c r="H13" s="52">
        <v>-27.957665102105601</v>
      </c>
      <c r="I13" s="51">
        <v>79536.256299999994</v>
      </c>
      <c r="J13" s="52">
        <v>30.7974487310886</v>
      </c>
      <c r="K13" s="51">
        <v>76828.13</v>
      </c>
      <c r="L13" s="52">
        <v>21.431750172299601</v>
      </c>
      <c r="M13" s="52">
        <v>3.5249150278680003E-2</v>
      </c>
      <c r="N13" s="51">
        <v>5357136.8529000003</v>
      </c>
      <c r="O13" s="51">
        <v>131358634.4587</v>
      </c>
      <c r="P13" s="51">
        <v>7415</v>
      </c>
      <c r="Q13" s="51">
        <v>7643</v>
      </c>
      <c r="R13" s="52">
        <v>-2.9831218108072801</v>
      </c>
      <c r="S13" s="51">
        <v>34.828859150370903</v>
      </c>
      <c r="T13" s="51">
        <v>35.373326978934998</v>
      </c>
      <c r="U13" s="53">
        <v>-1.56326633098548</v>
      </c>
    </row>
    <row r="14" spans="1:23" ht="12" thickBot="1">
      <c r="A14" s="75"/>
      <c r="B14" s="64" t="s">
        <v>12</v>
      </c>
      <c r="C14" s="65"/>
      <c r="D14" s="51">
        <v>186198.42129999999</v>
      </c>
      <c r="E14" s="51">
        <v>216089.23749999999</v>
      </c>
      <c r="F14" s="52">
        <v>86.1673739304115</v>
      </c>
      <c r="G14" s="51">
        <v>215969.9492</v>
      </c>
      <c r="H14" s="52">
        <v>-13.785032598414899</v>
      </c>
      <c r="I14" s="51">
        <v>34600.991399999999</v>
      </c>
      <c r="J14" s="52">
        <v>18.582859703333099</v>
      </c>
      <c r="K14" s="51">
        <v>37407.298499999997</v>
      </c>
      <c r="L14" s="52">
        <v>17.320603462919198</v>
      </c>
      <c r="M14" s="52">
        <v>-7.5020309205168001E-2</v>
      </c>
      <c r="N14" s="51">
        <v>3020680.1579999998</v>
      </c>
      <c r="O14" s="51">
        <v>64930198.340999998</v>
      </c>
      <c r="P14" s="51">
        <v>2308</v>
      </c>
      <c r="Q14" s="51">
        <v>2486</v>
      </c>
      <c r="R14" s="52">
        <v>-7.1600965406275101</v>
      </c>
      <c r="S14" s="51">
        <v>80.675225866551102</v>
      </c>
      <c r="T14" s="51">
        <v>70.253504022526101</v>
      </c>
      <c r="U14" s="53">
        <v>12.9181192021254</v>
      </c>
    </row>
    <row r="15" spans="1:23" ht="12" thickBot="1">
      <c r="A15" s="75"/>
      <c r="B15" s="64" t="s">
        <v>13</v>
      </c>
      <c r="C15" s="65"/>
      <c r="D15" s="51">
        <v>98288.513600000006</v>
      </c>
      <c r="E15" s="51">
        <v>138228.5056</v>
      </c>
      <c r="F15" s="52">
        <v>71.105820882143703</v>
      </c>
      <c r="G15" s="51">
        <v>115204.8175</v>
      </c>
      <c r="H15" s="52">
        <v>-14.6836775293707</v>
      </c>
      <c r="I15" s="51">
        <v>17531.515800000001</v>
      </c>
      <c r="J15" s="52">
        <v>17.836790035656801</v>
      </c>
      <c r="K15" s="51">
        <v>17549.858800000002</v>
      </c>
      <c r="L15" s="52">
        <v>15.233615382447001</v>
      </c>
      <c r="M15" s="52">
        <v>-1.045193594378E-3</v>
      </c>
      <c r="N15" s="51">
        <v>1788317.4547999999</v>
      </c>
      <c r="O15" s="51">
        <v>51534966.499300003</v>
      </c>
      <c r="P15" s="51">
        <v>3331</v>
      </c>
      <c r="Q15" s="51">
        <v>3755</v>
      </c>
      <c r="R15" s="52">
        <v>-11.2916111850865</v>
      </c>
      <c r="S15" s="51">
        <v>29.507209126388499</v>
      </c>
      <c r="T15" s="51">
        <v>28.847551797603199</v>
      </c>
      <c r="U15" s="53">
        <v>2.2355802134988898</v>
      </c>
    </row>
    <row r="16" spans="1:23" ht="12" thickBot="1">
      <c r="A16" s="75"/>
      <c r="B16" s="64" t="s">
        <v>14</v>
      </c>
      <c r="C16" s="65"/>
      <c r="D16" s="51">
        <v>445795.76579999999</v>
      </c>
      <c r="E16" s="51">
        <v>634199.42209999997</v>
      </c>
      <c r="F16" s="52">
        <v>70.292679284357206</v>
      </c>
      <c r="G16" s="51">
        <v>508132.65350000001</v>
      </c>
      <c r="H16" s="52">
        <v>-12.267837398487501</v>
      </c>
      <c r="I16" s="51">
        <v>30160.272499999999</v>
      </c>
      <c r="J16" s="52">
        <v>6.7654910193855402</v>
      </c>
      <c r="K16" s="51">
        <v>30538.769</v>
      </c>
      <c r="L16" s="52">
        <v>6.0099993160545804</v>
      </c>
      <c r="M16" s="52">
        <v>-1.2393967156959999E-2</v>
      </c>
      <c r="N16" s="51">
        <v>8465109.6294</v>
      </c>
      <c r="O16" s="51">
        <v>368120084.91320002</v>
      </c>
      <c r="P16" s="51">
        <v>22068</v>
      </c>
      <c r="Q16" s="51">
        <v>22140</v>
      </c>
      <c r="R16" s="52">
        <v>-0.32520325203252398</v>
      </c>
      <c r="S16" s="51">
        <v>20.201004431756399</v>
      </c>
      <c r="T16" s="51">
        <v>19.615950921409201</v>
      </c>
      <c r="U16" s="53">
        <v>2.8961604969872501</v>
      </c>
    </row>
    <row r="17" spans="1:21" ht="12" thickBot="1">
      <c r="A17" s="75"/>
      <c r="B17" s="64" t="s">
        <v>15</v>
      </c>
      <c r="C17" s="65"/>
      <c r="D17" s="51">
        <v>535540.84840000002</v>
      </c>
      <c r="E17" s="51">
        <v>547856.30169999995</v>
      </c>
      <c r="F17" s="52">
        <v>97.752065046658203</v>
      </c>
      <c r="G17" s="51">
        <v>469361.10489999998</v>
      </c>
      <c r="H17" s="52">
        <v>14.0999632924633</v>
      </c>
      <c r="I17" s="51">
        <v>41166.253400000001</v>
      </c>
      <c r="J17" s="52">
        <v>7.6868559182720997</v>
      </c>
      <c r="K17" s="51">
        <v>53882.792200000004</v>
      </c>
      <c r="L17" s="52">
        <v>11.480029264776899</v>
      </c>
      <c r="M17" s="52">
        <v>-0.236003708805573</v>
      </c>
      <c r="N17" s="51">
        <v>7343842.5919000003</v>
      </c>
      <c r="O17" s="51">
        <v>347396644.96240002</v>
      </c>
      <c r="P17" s="51">
        <v>8216</v>
      </c>
      <c r="Q17" s="51">
        <v>8006</v>
      </c>
      <c r="R17" s="52">
        <v>2.6230327254559</v>
      </c>
      <c r="S17" s="51">
        <v>65.182673855890897</v>
      </c>
      <c r="T17" s="51">
        <v>88.619686834873903</v>
      </c>
      <c r="U17" s="53">
        <v>-35.9558937867425</v>
      </c>
    </row>
    <row r="18" spans="1:21" ht="12" customHeight="1" thickBot="1">
      <c r="A18" s="75"/>
      <c r="B18" s="64" t="s">
        <v>16</v>
      </c>
      <c r="C18" s="65"/>
      <c r="D18" s="51">
        <v>1211604.6355000001</v>
      </c>
      <c r="E18" s="51">
        <v>1458396.5824</v>
      </c>
      <c r="F18" s="52">
        <v>83.0778575678045</v>
      </c>
      <c r="G18" s="51">
        <v>1268752.7642000001</v>
      </c>
      <c r="H18" s="52">
        <v>-4.5042761925357597</v>
      </c>
      <c r="I18" s="51">
        <v>188941.48550000001</v>
      </c>
      <c r="J18" s="52">
        <v>15.594318473536401</v>
      </c>
      <c r="K18" s="51">
        <v>170821.17360000001</v>
      </c>
      <c r="L18" s="52">
        <v>13.4637084875799</v>
      </c>
      <c r="M18" s="52">
        <v>0.10607766893366</v>
      </c>
      <c r="N18" s="51">
        <v>21951950.9531</v>
      </c>
      <c r="O18" s="51">
        <v>764666242.49979997</v>
      </c>
      <c r="P18" s="51">
        <v>58183</v>
      </c>
      <c r="Q18" s="51">
        <v>58546</v>
      </c>
      <c r="R18" s="52">
        <v>-0.62002527926758899</v>
      </c>
      <c r="S18" s="51">
        <v>20.8240316845127</v>
      </c>
      <c r="T18" s="51">
        <v>20.4242549175008</v>
      </c>
      <c r="U18" s="53">
        <v>1.91978562589882</v>
      </c>
    </row>
    <row r="19" spans="1:21" ht="12" customHeight="1" thickBot="1">
      <c r="A19" s="75"/>
      <c r="B19" s="64" t="s">
        <v>17</v>
      </c>
      <c r="C19" s="65"/>
      <c r="D19" s="51">
        <v>516693.99400000001</v>
      </c>
      <c r="E19" s="51">
        <v>669557.42130000005</v>
      </c>
      <c r="F19" s="52">
        <v>77.169482043346903</v>
      </c>
      <c r="G19" s="51">
        <v>498480.15970000002</v>
      </c>
      <c r="H19" s="52">
        <v>3.6538734682964198</v>
      </c>
      <c r="I19" s="51">
        <v>40772.9859</v>
      </c>
      <c r="J19" s="52">
        <v>7.8911282835619696</v>
      </c>
      <c r="K19" s="51">
        <v>53764.1374</v>
      </c>
      <c r="L19" s="52">
        <v>10.7856122964567</v>
      </c>
      <c r="M19" s="52">
        <v>-0.241632287399072</v>
      </c>
      <c r="N19" s="51">
        <v>8971462.4099000003</v>
      </c>
      <c r="O19" s="51">
        <v>245137459.7793</v>
      </c>
      <c r="P19" s="51">
        <v>11556</v>
      </c>
      <c r="Q19" s="51">
        <v>11706</v>
      </c>
      <c r="R19" s="52">
        <v>-1.2813941568426399</v>
      </c>
      <c r="S19" s="51">
        <v>44.712183627552797</v>
      </c>
      <c r="T19" s="51">
        <v>49.175721057577299</v>
      </c>
      <c r="U19" s="53">
        <v>-9.9828213875781096</v>
      </c>
    </row>
    <row r="20" spans="1:21" ht="12" thickBot="1">
      <c r="A20" s="75"/>
      <c r="B20" s="64" t="s">
        <v>18</v>
      </c>
      <c r="C20" s="65"/>
      <c r="D20" s="51">
        <v>996147.27859999996</v>
      </c>
      <c r="E20" s="51">
        <v>1401801.5921</v>
      </c>
      <c r="F20" s="52">
        <v>71.061930890497806</v>
      </c>
      <c r="G20" s="51">
        <v>1032392.2045</v>
      </c>
      <c r="H20" s="52">
        <v>-3.5107709785113901</v>
      </c>
      <c r="I20" s="51">
        <v>70630.902600000001</v>
      </c>
      <c r="J20" s="52">
        <v>7.0904076251922996</v>
      </c>
      <c r="K20" s="51">
        <v>66214.858699999997</v>
      </c>
      <c r="L20" s="52">
        <v>6.4137309843470396</v>
      </c>
      <c r="M20" s="52">
        <v>6.6692642508048003E-2</v>
      </c>
      <c r="N20" s="51">
        <v>15470073.4506</v>
      </c>
      <c r="O20" s="51">
        <v>427838497.07209998</v>
      </c>
      <c r="P20" s="51">
        <v>37789</v>
      </c>
      <c r="Q20" s="51">
        <v>39234</v>
      </c>
      <c r="R20" s="52">
        <v>-3.6830300249783399</v>
      </c>
      <c r="S20" s="51">
        <v>26.360773733096899</v>
      </c>
      <c r="T20" s="51">
        <v>27.689865537544001</v>
      </c>
      <c r="U20" s="53">
        <v>-5.0419301720962304</v>
      </c>
    </row>
    <row r="21" spans="1:21" ht="12" customHeight="1" thickBot="1">
      <c r="A21" s="75"/>
      <c r="B21" s="64" t="s">
        <v>19</v>
      </c>
      <c r="C21" s="65"/>
      <c r="D21" s="51">
        <v>317294.42719999998</v>
      </c>
      <c r="E21" s="51">
        <v>340340.19270000001</v>
      </c>
      <c r="F21" s="52">
        <v>93.228608905350697</v>
      </c>
      <c r="G21" s="51">
        <v>307075.80550000002</v>
      </c>
      <c r="H21" s="52">
        <v>3.32771957835021</v>
      </c>
      <c r="I21" s="51">
        <v>38367.583100000003</v>
      </c>
      <c r="J21" s="52">
        <v>12.092107459490901</v>
      </c>
      <c r="K21" s="51">
        <v>29729.785500000002</v>
      </c>
      <c r="L21" s="52">
        <v>9.6815786094225498</v>
      </c>
      <c r="M21" s="52">
        <v>0.29054355605761101</v>
      </c>
      <c r="N21" s="51">
        <v>5026671.2006000001</v>
      </c>
      <c r="O21" s="51">
        <v>150394544.33199999</v>
      </c>
      <c r="P21" s="51">
        <v>27803</v>
      </c>
      <c r="Q21" s="51">
        <v>28980</v>
      </c>
      <c r="R21" s="52">
        <v>-4.0614216701173298</v>
      </c>
      <c r="S21" s="51">
        <v>11.4122370679423</v>
      </c>
      <c r="T21" s="51">
        <v>11.5563291373361</v>
      </c>
      <c r="U21" s="53">
        <v>-1.2626102011020199</v>
      </c>
    </row>
    <row r="22" spans="1:21" ht="12" customHeight="1" thickBot="1">
      <c r="A22" s="75"/>
      <c r="B22" s="64" t="s">
        <v>20</v>
      </c>
      <c r="C22" s="65"/>
      <c r="D22" s="51">
        <v>884783.81220000004</v>
      </c>
      <c r="E22" s="51">
        <v>919408.62840000005</v>
      </c>
      <c r="F22" s="52">
        <v>96.234012262832906</v>
      </c>
      <c r="G22" s="51">
        <v>848266.36419999995</v>
      </c>
      <c r="H22" s="52">
        <v>4.3049506076360302</v>
      </c>
      <c r="I22" s="51">
        <v>104457.4252</v>
      </c>
      <c r="J22" s="52">
        <v>11.805982858148001</v>
      </c>
      <c r="K22" s="51">
        <v>41507.712899999999</v>
      </c>
      <c r="L22" s="52">
        <v>4.89324045509525</v>
      </c>
      <c r="M22" s="52">
        <v>1.5165786766343401</v>
      </c>
      <c r="N22" s="51">
        <v>15100382.987</v>
      </c>
      <c r="O22" s="51">
        <v>486619032.86110002</v>
      </c>
      <c r="P22" s="51">
        <v>52686</v>
      </c>
      <c r="Q22" s="51">
        <v>52497</v>
      </c>
      <c r="R22" s="52">
        <v>0.36002057260415798</v>
      </c>
      <c r="S22" s="51">
        <v>16.7935279239267</v>
      </c>
      <c r="T22" s="51">
        <v>16.759411770196401</v>
      </c>
      <c r="U22" s="53">
        <v>0.20315060590488601</v>
      </c>
    </row>
    <row r="23" spans="1:21" ht="12" thickBot="1">
      <c r="A23" s="75"/>
      <c r="B23" s="64" t="s">
        <v>21</v>
      </c>
      <c r="C23" s="65"/>
      <c r="D23" s="51">
        <v>2083305.1677999999</v>
      </c>
      <c r="E23" s="51">
        <v>2587640.1324</v>
      </c>
      <c r="F23" s="52">
        <v>80.509849175501998</v>
      </c>
      <c r="G23" s="51">
        <v>2165805.6183000002</v>
      </c>
      <c r="H23" s="52">
        <v>-3.8092269132054999</v>
      </c>
      <c r="I23" s="51">
        <v>193996.2083</v>
      </c>
      <c r="J23" s="52">
        <v>9.3119438908157104</v>
      </c>
      <c r="K23" s="51">
        <v>252369.9037</v>
      </c>
      <c r="L23" s="52">
        <v>11.652472482645599</v>
      </c>
      <c r="M23" s="52">
        <v>-0.231302126537999</v>
      </c>
      <c r="N23" s="51">
        <v>35622106.795999996</v>
      </c>
      <c r="O23" s="51">
        <v>1095401540.8164999</v>
      </c>
      <c r="P23" s="51">
        <v>65935</v>
      </c>
      <c r="Q23" s="51">
        <v>67191</v>
      </c>
      <c r="R23" s="52">
        <v>-1.8692979714545099</v>
      </c>
      <c r="S23" s="51">
        <v>31.596347430044698</v>
      </c>
      <c r="T23" s="51">
        <v>31.9442918545639</v>
      </c>
      <c r="U23" s="53">
        <v>-1.10121723813005</v>
      </c>
    </row>
    <row r="24" spans="1:21" ht="12" thickBot="1">
      <c r="A24" s="75"/>
      <c r="B24" s="64" t="s">
        <v>22</v>
      </c>
      <c r="C24" s="65"/>
      <c r="D24" s="51">
        <v>226376.00810000001</v>
      </c>
      <c r="E24" s="51">
        <v>266153.6128</v>
      </c>
      <c r="F24" s="52">
        <v>85.054644090106507</v>
      </c>
      <c r="G24" s="51">
        <v>222806.47270000001</v>
      </c>
      <c r="H24" s="52">
        <v>1.6020788609701899</v>
      </c>
      <c r="I24" s="51">
        <v>55891.592199999999</v>
      </c>
      <c r="J24" s="52">
        <v>24.6897154292562</v>
      </c>
      <c r="K24" s="51">
        <v>34195.505899999996</v>
      </c>
      <c r="L24" s="52">
        <v>15.3476267927112</v>
      </c>
      <c r="M24" s="52">
        <v>0.63447186198815697</v>
      </c>
      <c r="N24" s="51">
        <v>4109889.4948999998</v>
      </c>
      <c r="O24" s="51">
        <v>101920155.66419999</v>
      </c>
      <c r="P24" s="51">
        <v>23526</v>
      </c>
      <c r="Q24" s="51">
        <v>23691</v>
      </c>
      <c r="R24" s="52">
        <v>-0.69646701278967005</v>
      </c>
      <c r="S24" s="51">
        <v>9.6223755887103604</v>
      </c>
      <c r="T24" s="51">
        <v>9.73872803174201</v>
      </c>
      <c r="U24" s="53">
        <v>-1.2091862550882</v>
      </c>
    </row>
    <row r="25" spans="1:21" ht="12" thickBot="1">
      <c r="A25" s="75"/>
      <c r="B25" s="64" t="s">
        <v>23</v>
      </c>
      <c r="C25" s="65"/>
      <c r="D25" s="51">
        <v>309538.28850000002</v>
      </c>
      <c r="E25" s="51">
        <v>301176.54690000002</v>
      </c>
      <c r="F25" s="52">
        <v>102.776358812154</v>
      </c>
      <c r="G25" s="51">
        <v>323880.65360000002</v>
      </c>
      <c r="H25" s="52">
        <v>-4.4282870682708797</v>
      </c>
      <c r="I25" s="51">
        <v>21559.454600000001</v>
      </c>
      <c r="J25" s="52">
        <v>6.9650364433025498</v>
      </c>
      <c r="K25" s="51">
        <v>20509.765200000002</v>
      </c>
      <c r="L25" s="52">
        <v>6.3325070429584898</v>
      </c>
      <c r="M25" s="52">
        <v>5.1179981329088998E-2</v>
      </c>
      <c r="N25" s="51">
        <v>5565849.6184</v>
      </c>
      <c r="O25" s="51">
        <v>116498608.97149999</v>
      </c>
      <c r="P25" s="51">
        <v>18436</v>
      </c>
      <c r="Q25" s="51">
        <v>19142</v>
      </c>
      <c r="R25" s="52">
        <v>-3.68822484588862</v>
      </c>
      <c r="S25" s="51">
        <v>16.7898832989803</v>
      </c>
      <c r="T25" s="51">
        <v>16.339831349911201</v>
      </c>
      <c r="U25" s="53">
        <v>2.6804948018691799</v>
      </c>
    </row>
    <row r="26" spans="1:21" ht="12" thickBot="1">
      <c r="A26" s="75"/>
      <c r="B26" s="64" t="s">
        <v>24</v>
      </c>
      <c r="C26" s="65"/>
      <c r="D26" s="51">
        <v>593174.11569999997</v>
      </c>
      <c r="E26" s="51">
        <v>563835.26040000003</v>
      </c>
      <c r="F26" s="52">
        <v>105.20344458045901</v>
      </c>
      <c r="G26" s="51">
        <v>505348.9767</v>
      </c>
      <c r="H26" s="52">
        <v>17.379106923993501</v>
      </c>
      <c r="I26" s="51">
        <v>127221.8426</v>
      </c>
      <c r="J26" s="52">
        <v>21.447638936480999</v>
      </c>
      <c r="K26" s="51">
        <v>113163.3786</v>
      </c>
      <c r="L26" s="52">
        <v>22.3931152169285</v>
      </c>
      <c r="M26" s="52">
        <v>0.124231568321167</v>
      </c>
      <c r="N26" s="51">
        <v>9363499.2833999991</v>
      </c>
      <c r="O26" s="51">
        <v>227998358.47350001</v>
      </c>
      <c r="P26" s="51">
        <v>40916</v>
      </c>
      <c r="Q26" s="51">
        <v>42065</v>
      </c>
      <c r="R26" s="52">
        <v>-2.7314869844288499</v>
      </c>
      <c r="S26" s="51">
        <v>14.497363273535999</v>
      </c>
      <c r="T26" s="51">
        <v>13.1923317128254</v>
      </c>
      <c r="U26" s="53">
        <v>9.0018545861569308</v>
      </c>
    </row>
    <row r="27" spans="1:21" ht="12" thickBot="1">
      <c r="A27" s="75"/>
      <c r="B27" s="64" t="s">
        <v>25</v>
      </c>
      <c r="C27" s="65"/>
      <c r="D27" s="51">
        <v>224548.00440000001</v>
      </c>
      <c r="E27" s="51">
        <v>262160.00750000001</v>
      </c>
      <c r="F27" s="52">
        <v>85.653035541662504</v>
      </c>
      <c r="G27" s="51">
        <v>223316.45490000001</v>
      </c>
      <c r="H27" s="52">
        <v>0.55148175290149504</v>
      </c>
      <c r="I27" s="51">
        <v>60938.746700000003</v>
      </c>
      <c r="J27" s="52">
        <v>27.138404931644999</v>
      </c>
      <c r="K27" s="51">
        <v>60522.9925</v>
      </c>
      <c r="L27" s="52">
        <v>27.1018956158434</v>
      </c>
      <c r="M27" s="52">
        <v>6.8693596074250003E-3</v>
      </c>
      <c r="N27" s="51">
        <v>3744721.9728999999</v>
      </c>
      <c r="O27" s="51">
        <v>92949396.316</v>
      </c>
      <c r="P27" s="51">
        <v>29251</v>
      </c>
      <c r="Q27" s="51">
        <v>29339</v>
      </c>
      <c r="R27" s="52">
        <v>-0.29994205664814999</v>
      </c>
      <c r="S27" s="51">
        <v>7.6765924036785096</v>
      </c>
      <c r="T27" s="51">
        <v>7.7392466034970502</v>
      </c>
      <c r="U27" s="53">
        <v>-0.81617202690768398</v>
      </c>
    </row>
    <row r="28" spans="1:21" ht="12" thickBot="1">
      <c r="A28" s="75"/>
      <c r="B28" s="64" t="s">
        <v>26</v>
      </c>
      <c r="C28" s="65"/>
      <c r="D28" s="51">
        <v>1090601.4586</v>
      </c>
      <c r="E28" s="51">
        <v>1064943.7208</v>
      </c>
      <c r="F28" s="52">
        <v>102.409304576276</v>
      </c>
      <c r="G28" s="51">
        <v>1125768.7682</v>
      </c>
      <c r="H28" s="52">
        <v>-3.1238483952818599</v>
      </c>
      <c r="I28" s="51">
        <v>39512.027300000002</v>
      </c>
      <c r="J28" s="52">
        <v>3.6229574963819902</v>
      </c>
      <c r="K28" s="51">
        <v>56288.644399999997</v>
      </c>
      <c r="L28" s="52">
        <v>5.0000182977184799</v>
      </c>
      <c r="M28" s="52">
        <v>-0.29804620947666699</v>
      </c>
      <c r="N28" s="51">
        <v>18468880.805399999</v>
      </c>
      <c r="O28" s="51">
        <v>354296583.97310001</v>
      </c>
      <c r="P28" s="51">
        <v>43874</v>
      </c>
      <c r="Q28" s="51">
        <v>44860</v>
      </c>
      <c r="R28" s="52">
        <v>-2.1979491752117699</v>
      </c>
      <c r="S28" s="51">
        <v>24.857579855951101</v>
      </c>
      <c r="T28" s="51">
        <v>24.407433840838198</v>
      </c>
      <c r="U28" s="53">
        <v>1.8109004083324001</v>
      </c>
    </row>
    <row r="29" spans="1:21" ht="12" thickBot="1">
      <c r="A29" s="75"/>
      <c r="B29" s="64" t="s">
        <v>27</v>
      </c>
      <c r="C29" s="65"/>
      <c r="D29" s="51">
        <v>668254.15049999999</v>
      </c>
      <c r="E29" s="51">
        <v>664996.19189999998</v>
      </c>
      <c r="F29" s="52">
        <v>100.489921391984</v>
      </c>
      <c r="G29" s="51">
        <v>644639.23289999994</v>
      </c>
      <c r="H29" s="52">
        <v>3.66327651107505</v>
      </c>
      <c r="I29" s="51">
        <v>90974.3416</v>
      </c>
      <c r="J29" s="52">
        <v>13.6137338663638</v>
      </c>
      <c r="K29" s="51">
        <v>61603.892</v>
      </c>
      <c r="L29" s="52">
        <v>9.5563361421343007</v>
      </c>
      <c r="M29" s="52">
        <v>0.47676289024076601</v>
      </c>
      <c r="N29" s="51">
        <v>10998384.7489</v>
      </c>
      <c r="O29" s="51">
        <v>247038708.03510001</v>
      </c>
      <c r="P29" s="51">
        <v>101967</v>
      </c>
      <c r="Q29" s="51">
        <v>107876</v>
      </c>
      <c r="R29" s="52">
        <v>-5.4775853758018398</v>
      </c>
      <c r="S29" s="51">
        <v>6.55363157197917</v>
      </c>
      <c r="T29" s="51">
        <v>6.6462939198709599</v>
      </c>
      <c r="U29" s="53">
        <v>-1.4139084090106999</v>
      </c>
    </row>
    <row r="30" spans="1:21" ht="12" thickBot="1">
      <c r="A30" s="75"/>
      <c r="B30" s="64" t="s">
        <v>28</v>
      </c>
      <c r="C30" s="65"/>
      <c r="D30" s="51">
        <v>646327.60869999998</v>
      </c>
      <c r="E30" s="51">
        <v>743482.87320000003</v>
      </c>
      <c r="F30" s="52">
        <v>86.932413912665197</v>
      </c>
      <c r="G30" s="51">
        <v>595485.21620000002</v>
      </c>
      <c r="H30" s="52">
        <v>8.5379772858918503</v>
      </c>
      <c r="I30" s="51">
        <v>77958.929499999998</v>
      </c>
      <c r="J30" s="52">
        <v>12.0618287770197</v>
      </c>
      <c r="K30" s="51">
        <v>59359.628199999999</v>
      </c>
      <c r="L30" s="52">
        <v>9.9682790748013197</v>
      </c>
      <c r="M30" s="52">
        <v>0.31333251005773599</v>
      </c>
      <c r="N30" s="51">
        <v>11800885.5584</v>
      </c>
      <c r="O30" s="51">
        <v>421900348.5492</v>
      </c>
      <c r="P30" s="51">
        <v>59274</v>
      </c>
      <c r="Q30" s="51">
        <v>63488</v>
      </c>
      <c r="R30" s="52">
        <v>-6.6374747983870996</v>
      </c>
      <c r="S30" s="51">
        <v>10.9040660103924</v>
      </c>
      <c r="T30" s="51">
        <v>10.9932225948211</v>
      </c>
      <c r="U30" s="53">
        <v>-0.81764531087468495</v>
      </c>
    </row>
    <row r="31" spans="1:21" ht="12" thickBot="1">
      <c r="A31" s="75"/>
      <c r="B31" s="64" t="s">
        <v>29</v>
      </c>
      <c r="C31" s="65"/>
      <c r="D31" s="51">
        <v>743291.08059999999</v>
      </c>
      <c r="E31" s="51">
        <v>1228908.0392</v>
      </c>
      <c r="F31" s="52">
        <v>60.483865097332298</v>
      </c>
      <c r="G31" s="51">
        <v>668198.34900000005</v>
      </c>
      <c r="H31" s="52">
        <v>11.238089964212101</v>
      </c>
      <c r="I31" s="51">
        <v>33915.854899999998</v>
      </c>
      <c r="J31" s="52">
        <v>4.5629304299767002</v>
      </c>
      <c r="K31" s="51">
        <v>30210.8158</v>
      </c>
      <c r="L31" s="52">
        <v>4.5212347269657798</v>
      </c>
      <c r="M31" s="52">
        <v>0.12263949191335601</v>
      </c>
      <c r="N31" s="51">
        <v>11416694.488500001</v>
      </c>
      <c r="O31" s="51">
        <v>427572319.9307</v>
      </c>
      <c r="P31" s="51">
        <v>25865</v>
      </c>
      <c r="Q31" s="51">
        <v>27725</v>
      </c>
      <c r="R31" s="52">
        <v>-6.7087466185752902</v>
      </c>
      <c r="S31" s="51">
        <v>28.737331552290701</v>
      </c>
      <c r="T31" s="51">
        <v>28.512911444544599</v>
      </c>
      <c r="U31" s="53">
        <v>0.78093579196018503</v>
      </c>
    </row>
    <row r="32" spans="1:21" ht="12" thickBot="1">
      <c r="A32" s="75"/>
      <c r="B32" s="64" t="s">
        <v>30</v>
      </c>
      <c r="C32" s="65"/>
      <c r="D32" s="51">
        <v>100933.5215</v>
      </c>
      <c r="E32" s="51">
        <v>116993.8287</v>
      </c>
      <c r="F32" s="52">
        <v>86.272517637505103</v>
      </c>
      <c r="G32" s="51">
        <v>106880.46060000001</v>
      </c>
      <c r="H32" s="52">
        <v>-5.5641031734101603</v>
      </c>
      <c r="I32" s="51">
        <v>27729.7127</v>
      </c>
      <c r="J32" s="52">
        <v>27.473244059952901</v>
      </c>
      <c r="K32" s="51">
        <v>31482.653200000001</v>
      </c>
      <c r="L32" s="52">
        <v>29.455948283965402</v>
      </c>
      <c r="M32" s="52">
        <v>-0.119206614390429</v>
      </c>
      <c r="N32" s="51">
        <v>1629606.4645</v>
      </c>
      <c r="O32" s="51">
        <v>43268394.146399997</v>
      </c>
      <c r="P32" s="51">
        <v>21343</v>
      </c>
      <c r="Q32" s="51">
        <v>20943</v>
      </c>
      <c r="R32" s="52">
        <v>1.9099460440242599</v>
      </c>
      <c r="S32" s="51">
        <v>4.7291159396523499</v>
      </c>
      <c r="T32" s="51">
        <v>4.8474815881201403</v>
      </c>
      <c r="U32" s="53">
        <v>-2.5029128060770698</v>
      </c>
    </row>
    <row r="33" spans="1:21" ht="12" thickBot="1">
      <c r="A33" s="75"/>
      <c r="B33" s="64" t="s">
        <v>31</v>
      </c>
      <c r="C33" s="65"/>
      <c r="D33" s="51">
        <v>0</v>
      </c>
      <c r="E33" s="54"/>
      <c r="F33" s="54"/>
      <c r="G33" s="54"/>
      <c r="H33" s="54"/>
      <c r="I33" s="51">
        <v>0</v>
      </c>
      <c r="J33" s="54"/>
      <c r="K33" s="54"/>
      <c r="L33" s="54"/>
      <c r="M33" s="54"/>
      <c r="N33" s="51">
        <v>2.2566000000000002</v>
      </c>
      <c r="O33" s="51">
        <v>316.69069999999999</v>
      </c>
      <c r="P33" s="51">
        <v>2</v>
      </c>
      <c r="Q33" s="54"/>
      <c r="R33" s="54"/>
      <c r="S33" s="51">
        <v>0</v>
      </c>
      <c r="T33" s="54"/>
      <c r="U33" s="55"/>
    </row>
    <row r="34" spans="1:21" ht="12" thickBot="1">
      <c r="A34" s="75"/>
      <c r="B34" s="64" t="s">
        <v>70</v>
      </c>
      <c r="C34" s="65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1">
        <v>1</v>
      </c>
      <c r="P34" s="54"/>
      <c r="Q34" s="54"/>
      <c r="R34" s="54"/>
      <c r="S34" s="54"/>
      <c r="T34" s="54"/>
      <c r="U34" s="55"/>
    </row>
    <row r="35" spans="1:21" ht="12" thickBot="1">
      <c r="A35" s="75"/>
      <c r="B35" s="64" t="s">
        <v>32</v>
      </c>
      <c r="C35" s="65"/>
      <c r="D35" s="51">
        <v>182135.73819999999</v>
      </c>
      <c r="E35" s="51">
        <v>201815.43419999999</v>
      </c>
      <c r="F35" s="52">
        <v>90.248666521462695</v>
      </c>
      <c r="G35" s="51">
        <v>209996.9621</v>
      </c>
      <c r="H35" s="52">
        <v>-13.267441405525</v>
      </c>
      <c r="I35" s="51">
        <v>22349.9179</v>
      </c>
      <c r="J35" s="52">
        <v>12.271022766250301</v>
      </c>
      <c r="K35" s="51">
        <v>15635.2323</v>
      </c>
      <c r="L35" s="52">
        <v>7.4454564216764902</v>
      </c>
      <c r="M35" s="52">
        <v>0.42945864002289202</v>
      </c>
      <c r="N35" s="51">
        <v>3374278.2012999998</v>
      </c>
      <c r="O35" s="51">
        <v>70179090.807799995</v>
      </c>
      <c r="P35" s="51">
        <v>12013</v>
      </c>
      <c r="Q35" s="51">
        <v>11812</v>
      </c>
      <c r="R35" s="52">
        <v>1.7016593294954201</v>
      </c>
      <c r="S35" s="51">
        <v>15.161553167401999</v>
      </c>
      <c r="T35" s="51">
        <v>15.276673933288199</v>
      </c>
      <c r="U35" s="53">
        <v>-0.759294015693039</v>
      </c>
    </row>
    <row r="36" spans="1:21" ht="12" customHeight="1" thickBot="1">
      <c r="A36" s="75"/>
      <c r="B36" s="64" t="s">
        <v>69</v>
      </c>
      <c r="C36" s="65"/>
      <c r="D36" s="51">
        <v>95079.58</v>
      </c>
      <c r="E36" s="54"/>
      <c r="F36" s="54"/>
      <c r="G36" s="51">
        <v>8365.82</v>
      </c>
      <c r="H36" s="52">
        <v>1036.5243335381399</v>
      </c>
      <c r="I36" s="51">
        <v>-558.24</v>
      </c>
      <c r="J36" s="52">
        <v>-0.58712922375130405</v>
      </c>
      <c r="K36" s="51">
        <v>135.05000000000001</v>
      </c>
      <c r="L36" s="52">
        <v>1.6143067864238101</v>
      </c>
      <c r="M36" s="52">
        <v>-5.1335801554979597</v>
      </c>
      <c r="N36" s="51">
        <v>1647664</v>
      </c>
      <c r="O36" s="51">
        <v>34338513.390000001</v>
      </c>
      <c r="P36" s="51">
        <v>55</v>
      </c>
      <c r="Q36" s="51">
        <v>60</v>
      </c>
      <c r="R36" s="52">
        <v>-8.3333333333333393</v>
      </c>
      <c r="S36" s="51">
        <v>1728.7196363636399</v>
      </c>
      <c r="T36" s="51">
        <v>1664.0606666666699</v>
      </c>
      <c r="U36" s="53">
        <v>3.7402808608676401</v>
      </c>
    </row>
    <row r="37" spans="1:21" ht="12" thickBot="1">
      <c r="A37" s="75"/>
      <c r="B37" s="64" t="s">
        <v>36</v>
      </c>
      <c r="C37" s="65"/>
      <c r="D37" s="51">
        <v>158385.5</v>
      </c>
      <c r="E37" s="51">
        <v>133127.48439999999</v>
      </c>
      <c r="F37" s="52">
        <v>118.972803184734</v>
      </c>
      <c r="G37" s="51">
        <v>265702.59999999998</v>
      </c>
      <c r="H37" s="52">
        <v>-40.389932202394697</v>
      </c>
      <c r="I37" s="51">
        <v>-25611.16</v>
      </c>
      <c r="J37" s="52">
        <v>-16.170141837478798</v>
      </c>
      <c r="K37" s="51">
        <v>-21552.240000000002</v>
      </c>
      <c r="L37" s="52">
        <v>-8.1114147923279702</v>
      </c>
      <c r="M37" s="52">
        <v>0.188329380147957</v>
      </c>
      <c r="N37" s="51">
        <v>5828113.2699999996</v>
      </c>
      <c r="O37" s="51">
        <v>169373130.94999999</v>
      </c>
      <c r="P37" s="51">
        <v>85</v>
      </c>
      <c r="Q37" s="51">
        <v>82</v>
      </c>
      <c r="R37" s="52">
        <v>3.65853658536586</v>
      </c>
      <c r="S37" s="51">
        <v>1863.3588235294101</v>
      </c>
      <c r="T37" s="51">
        <v>2506.2232926829302</v>
      </c>
      <c r="U37" s="53">
        <v>-34.500304559476</v>
      </c>
    </row>
    <row r="38" spans="1:21" ht="12" thickBot="1">
      <c r="A38" s="75"/>
      <c r="B38" s="64" t="s">
        <v>37</v>
      </c>
      <c r="C38" s="65"/>
      <c r="D38" s="51">
        <v>22620.52</v>
      </c>
      <c r="E38" s="51">
        <v>70460.019700000004</v>
      </c>
      <c r="F38" s="52">
        <v>32.104050064578701</v>
      </c>
      <c r="G38" s="51">
        <v>151739.32999999999</v>
      </c>
      <c r="H38" s="52">
        <v>-85.092513588929094</v>
      </c>
      <c r="I38" s="51">
        <v>-123.94</v>
      </c>
      <c r="J38" s="52">
        <v>-0.54790959712685705</v>
      </c>
      <c r="K38" s="51">
        <v>-10732.5</v>
      </c>
      <c r="L38" s="52">
        <v>-7.0729849670484297</v>
      </c>
      <c r="M38" s="52">
        <v>-0.98845189843932002</v>
      </c>
      <c r="N38" s="51">
        <v>2596989.4</v>
      </c>
      <c r="O38" s="51">
        <v>145189870.62</v>
      </c>
      <c r="P38" s="51">
        <v>13</v>
      </c>
      <c r="Q38" s="51">
        <v>21</v>
      </c>
      <c r="R38" s="52">
        <v>-38.095238095238102</v>
      </c>
      <c r="S38" s="51">
        <v>1740.04</v>
      </c>
      <c r="T38" s="51">
        <v>1430.85142857143</v>
      </c>
      <c r="U38" s="53">
        <v>17.769049644178899</v>
      </c>
    </row>
    <row r="39" spans="1:21" ht="12" thickBot="1">
      <c r="A39" s="75"/>
      <c r="B39" s="64" t="s">
        <v>38</v>
      </c>
      <c r="C39" s="65"/>
      <c r="D39" s="51">
        <v>87714.72</v>
      </c>
      <c r="E39" s="51">
        <v>77069.596000000005</v>
      </c>
      <c r="F39" s="52">
        <v>113.812352149867</v>
      </c>
      <c r="G39" s="51">
        <v>84854.76</v>
      </c>
      <c r="H39" s="52">
        <v>3.37041787638077</v>
      </c>
      <c r="I39" s="51">
        <v>-19157.96</v>
      </c>
      <c r="J39" s="52">
        <v>-21.841214336658702</v>
      </c>
      <c r="K39" s="51">
        <v>-10252.17</v>
      </c>
      <c r="L39" s="52">
        <v>-12.0820210910973</v>
      </c>
      <c r="M39" s="52">
        <v>0.86867365640640004</v>
      </c>
      <c r="N39" s="51">
        <v>2486461.59</v>
      </c>
      <c r="O39" s="51">
        <v>110396723.98999999</v>
      </c>
      <c r="P39" s="51">
        <v>51</v>
      </c>
      <c r="Q39" s="51">
        <v>44</v>
      </c>
      <c r="R39" s="52">
        <v>15.909090909090899</v>
      </c>
      <c r="S39" s="51">
        <v>1719.8964705882399</v>
      </c>
      <c r="T39" s="51">
        <v>1310.70272727273</v>
      </c>
      <c r="U39" s="53">
        <v>23.791765976213501</v>
      </c>
    </row>
    <row r="40" spans="1:21" ht="12" thickBot="1">
      <c r="A40" s="75"/>
      <c r="B40" s="64" t="s">
        <v>72</v>
      </c>
      <c r="C40" s="65"/>
      <c r="D40" s="51">
        <v>19.05</v>
      </c>
      <c r="E40" s="54"/>
      <c r="F40" s="54"/>
      <c r="G40" s="51">
        <v>23.08</v>
      </c>
      <c r="H40" s="52">
        <v>-17.461005199306701</v>
      </c>
      <c r="I40" s="51">
        <v>-1421.98</v>
      </c>
      <c r="J40" s="52">
        <v>-7464.4619422572196</v>
      </c>
      <c r="K40" s="51">
        <v>-858.22</v>
      </c>
      <c r="L40" s="52">
        <v>-3718.4575389948</v>
      </c>
      <c r="M40" s="52">
        <v>0.65689450257509696</v>
      </c>
      <c r="N40" s="51">
        <v>298.89999999999998</v>
      </c>
      <c r="O40" s="51">
        <v>4925.82</v>
      </c>
      <c r="P40" s="51">
        <v>8</v>
      </c>
      <c r="Q40" s="51">
        <v>5</v>
      </c>
      <c r="R40" s="52">
        <v>60</v>
      </c>
      <c r="S40" s="51">
        <v>2.3812500000000001</v>
      </c>
      <c r="T40" s="51">
        <v>18.018000000000001</v>
      </c>
      <c r="U40" s="53">
        <v>-656.66141732283495</v>
      </c>
    </row>
    <row r="41" spans="1:21" ht="12" customHeight="1" thickBot="1">
      <c r="A41" s="75"/>
      <c r="B41" s="64" t="s">
        <v>33</v>
      </c>
      <c r="C41" s="65"/>
      <c r="D41" s="51">
        <v>85976.921900000001</v>
      </c>
      <c r="E41" s="51">
        <v>89521.828899999993</v>
      </c>
      <c r="F41" s="52">
        <v>96.040175850339494</v>
      </c>
      <c r="G41" s="51">
        <v>183564.10250000001</v>
      </c>
      <c r="H41" s="52">
        <v>-53.162453481339</v>
      </c>
      <c r="I41" s="51">
        <v>4198.5325999999995</v>
      </c>
      <c r="J41" s="52">
        <v>4.8833250914510797</v>
      </c>
      <c r="K41" s="51">
        <v>8888.9410000000007</v>
      </c>
      <c r="L41" s="52">
        <v>4.8424179231884397</v>
      </c>
      <c r="M41" s="52">
        <v>-0.52766785154721996</v>
      </c>
      <c r="N41" s="51">
        <v>1419767.598</v>
      </c>
      <c r="O41" s="51">
        <v>65385823.844700001</v>
      </c>
      <c r="P41" s="51">
        <v>147</v>
      </c>
      <c r="Q41" s="51">
        <v>138</v>
      </c>
      <c r="R41" s="52">
        <v>6.5217391304347903</v>
      </c>
      <c r="S41" s="51">
        <v>584.87701972789102</v>
      </c>
      <c r="T41" s="51">
        <v>416.40653405797099</v>
      </c>
      <c r="U41" s="53">
        <v>28.804428963254502</v>
      </c>
    </row>
    <row r="42" spans="1:21" ht="12" thickBot="1">
      <c r="A42" s="75"/>
      <c r="B42" s="64" t="s">
        <v>34</v>
      </c>
      <c r="C42" s="65"/>
      <c r="D42" s="51">
        <v>405915.56880000001</v>
      </c>
      <c r="E42" s="51">
        <v>277844.53230000002</v>
      </c>
      <c r="F42" s="52">
        <v>146.094495882221</v>
      </c>
      <c r="G42" s="51">
        <v>472018.47739999997</v>
      </c>
      <c r="H42" s="52">
        <v>-14.0043052899352</v>
      </c>
      <c r="I42" s="51">
        <v>27675.8243</v>
      </c>
      <c r="J42" s="52">
        <v>6.8181233801446597</v>
      </c>
      <c r="K42" s="51">
        <v>35668.635499999997</v>
      </c>
      <c r="L42" s="52">
        <v>7.5566184816476003</v>
      </c>
      <c r="M42" s="52">
        <v>-0.224085140571189</v>
      </c>
      <c r="N42" s="51">
        <v>6419383.4364</v>
      </c>
      <c r="O42" s="51">
        <v>170781260.2798</v>
      </c>
      <c r="P42" s="51">
        <v>2068</v>
      </c>
      <c r="Q42" s="51">
        <v>2065</v>
      </c>
      <c r="R42" s="52">
        <v>0.145278450363207</v>
      </c>
      <c r="S42" s="51">
        <v>196.28412417794999</v>
      </c>
      <c r="T42" s="51">
        <v>189.57521423728801</v>
      </c>
      <c r="U42" s="53">
        <v>3.4179585174088398</v>
      </c>
    </row>
    <row r="43" spans="1:21" ht="12" thickBot="1">
      <c r="A43" s="75"/>
      <c r="B43" s="64" t="s">
        <v>39</v>
      </c>
      <c r="C43" s="65"/>
      <c r="D43" s="51">
        <v>96778.67</v>
      </c>
      <c r="E43" s="51">
        <v>57332.223299999998</v>
      </c>
      <c r="F43" s="52">
        <v>168.80327402199299</v>
      </c>
      <c r="G43" s="51">
        <v>163839.31</v>
      </c>
      <c r="H43" s="52">
        <v>-40.930738783018597</v>
      </c>
      <c r="I43" s="51">
        <v>-11743.6</v>
      </c>
      <c r="J43" s="52">
        <v>-12.1344920321802</v>
      </c>
      <c r="K43" s="51">
        <v>-17501.78</v>
      </c>
      <c r="L43" s="52">
        <v>-10.682283757176499</v>
      </c>
      <c r="M43" s="52">
        <v>-0.32900539259435302</v>
      </c>
      <c r="N43" s="51">
        <v>2966968.96</v>
      </c>
      <c r="O43" s="51">
        <v>81091996.299999997</v>
      </c>
      <c r="P43" s="51">
        <v>71</v>
      </c>
      <c r="Q43" s="51">
        <v>82</v>
      </c>
      <c r="R43" s="52">
        <v>-13.4146341463415</v>
      </c>
      <c r="S43" s="51">
        <v>1363.0798591549301</v>
      </c>
      <c r="T43" s="51">
        <v>1419.7312195121999</v>
      </c>
      <c r="U43" s="53">
        <v>-4.1561292228606099</v>
      </c>
    </row>
    <row r="44" spans="1:21" ht="12" thickBot="1">
      <c r="A44" s="75"/>
      <c r="B44" s="64" t="s">
        <v>40</v>
      </c>
      <c r="C44" s="65"/>
      <c r="D44" s="51">
        <v>57035.95</v>
      </c>
      <c r="E44" s="51">
        <v>12132.7428</v>
      </c>
      <c r="F44" s="52">
        <v>470.09939088134303</v>
      </c>
      <c r="G44" s="51">
        <v>60914.58</v>
      </c>
      <c r="H44" s="52">
        <v>-6.3673261803660202</v>
      </c>
      <c r="I44" s="51">
        <v>7767.99</v>
      </c>
      <c r="J44" s="52">
        <v>13.619462812489299</v>
      </c>
      <c r="K44" s="51">
        <v>6742.79</v>
      </c>
      <c r="L44" s="52">
        <v>11.069254684182299</v>
      </c>
      <c r="M44" s="52">
        <v>0.152043886877687</v>
      </c>
      <c r="N44" s="51">
        <v>1903227.3</v>
      </c>
      <c r="O44" s="51">
        <v>33242877</v>
      </c>
      <c r="P44" s="51">
        <v>50</v>
      </c>
      <c r="Q44" s="51">
        <v>47</v>
      </c>
      <c r="R44" s="52">
        <v>6.3829787234042499</v>
      </c>
      <c r="S44" s="51">
        <v>1140.7190000000001</v>
      </c>
      <c r="T44" s="51">
        <v>1057.5021276595701</v>
      </c>
      <c r="U44" s="53">
        <v>7.2951245960158202</v>
      </c>
    </row>
    <row r="45" spans="1:21" ht="12" thickBot="1">
      <c r="A45" s="75"/>
      <c r="B45" s="64" t="s">
        <v>75</v>
      </c>
      <c r="C45" s="65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1">
        <v>-427.35039999999998</v>
      </c>
      <c r="O45" s="51">
        <v>-435.8974</v>
      </c>
      <c r="P45" s="54"/>
      <c r="Q45" s="54"/>
      <c r="R45" s="54"/>
      <c r="S45" s="54"/>
      <c r="T45" s="54"/>
      <c r="U45" s="55"/>
    </row>
    <row r="46" spans="1:21" ht="12" thickBot="1">
      <c r="A46" s="76"/>
      <c r="B46" s="64" t="s">
        <v>35</v>
      </c>
      <c r="C46" s="65"/>
      <c r="D46" s="56">
        <v>7454.9692999999997</v>
      </c>
      <c r="E46" s="57"/>
      <c r="F46" s="57"/>
      <c r="G46" s="56">
        <v>15897.376099999999</v>
      </c>
      <c r="H46" s="58">
        <v>-53.105661883409802</v>
      </c>
      <c r="I46" s="56">
        <v>602.85320000000002</v>
      </c>
      <c r="J46" s="58">
        <v>8.0865953398359398</v>
      </c>
      <c r="K46" s="56">
        <v>1440.1709000000001</v>
      </c>
      <c r="L46" s="58">
        <v>9.0591736079012399</v>
      </c>
      <c r="M46" s="58">
        <v>-0.58140162393227102</v>
      </c>
      <c r="N46" s="56">
        <v>198399.77600000001</v>
      </c>
      <c r="O46" s="56">
        <v>8937482.7952999994</v>
      </c>
      <c r="P46" s="56">
        <v>20</v>
      </c>
      <c r="Q46" s="56">
        <v>19</v>
      </c>
      <c r="R46" s="58">
        <v>5.2631578947368398</v>
      </c>
      <c r="S46" s="56">
        <v>372.74846500000001</v>
      </c>
      <c r="T46" s="56">
        <v>623.28542105263205</v>
      </c>
      <c r="U46" s="59">
        <v>-67.213410537487107</v>
      </c>
    </row>
  </sheetData>
  <mergeCells count="44"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43:C43"/>
    <mergeCell ref="B23:C23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18:C18"/>
    <mergeCell ref="B19:C19"/>
    <mergeCell ref="B20:C20"/>
    <mergeCell ref="B21:C21"/>
    <mergeCell ref="B22:C22"/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</mergeCells>
  <phoneticPr fontId="7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topLeftCell="A13" workbookViewId="0">
      <selection activeCell="J28" sqref="J28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74</v>
      </c>
      <c r="B1" s="38" t="s">
        <v>63</v>
      </c>
      <c r="C1" s="38" t="s">
        <v>64</v>
      </c>
      <c r="D1" s="38" t="s">
        <v>65</v>
      </c>
      <c r="E1" s="38" t="s">
        <v>66</v>
      </c>
      <c r="F1" s="38" t="s">
        <v>67</v>
      </c>
      <c r="G1" s="38" t="s">
        <v>66</v>
      </c>
      <c r="H1" s="38" t="s">
        <v>68</v>
      </c>
    </row>
    <row r="2" spans="1:8">
      <c r="A2" s="37">
        <v>1</v>
      </c>
      <c r="B2" s="37">
        <v>12</v>
      </c>
      <c r="C2" s="37">
        <v>61919</v>
      </c>
      <c r="D2" s="37">
        <v>530148.79492991499</v>
      </c>
      <c r="E2" s="37">
        <v>398222.60584700899</v>
      </c>
      <c r="F2" s="37">
        <v>131926.189082906</v>
      </c>
      <c r="G2" s="37">
        <v>398222.60584700899</v>
      </c>
      <c r="H2" s="37">
        <v>0.24884747517033701</v>
      </c>
    </row>
    <row r="3" spans="1:8">
      <c r="A3" s="37">
        <v>2</v>
      </c>
      <c r="B3" s="37">
        <v>13</v>
      </c>
      <c r="C3" s="37">
        <v>7385</v>
      </c>
      <c r="D3" s="37">
        <v>67800.602649126406</v>
      </c>
      <c r="E3" s="37">
        <v>51886.818731714702</v>
      </c>
      <c r="F3" s="37">
        <v>15913.7839174117</v>
      </c>
      <c r="G3" s="37">
        <v>51886.818731714702</v>
      </c>
      <c r="H3" s="37">
        <v>0.234714490662669</v>
      </c>
    </row>
    <row r="4" spans="1:8">
      <c r="A4" s="37">
        <v>3</v>
      </c>
      <c r="B4" s="37">
        <v>14</v>
      </c>
      <c r="C4" s="37">
        <v>85231</v>
      </c>
      <c r="D4" s="37">
        <v>83005.897224483793</v>
      </c>
      <c r="E4" s="37">
        <v>58986.471541761101</v>
      </c>
      <c r="F4" s="37">
        <v>24019.4256827227</v>
      </c>
      <c r="G4" s="37">
        <v>58986.471541761101</v>
      </c>
      <c r="H4" s="37">
        <v>0.28937011087012099</v>
      </c>
    </row>
    <row r="5" spans="1:8">
      <c r="A5" s="37">
        <v>4</v>
      </c>
      <c r="B5" s="37">
        <v>15</v>
      </c>
      <c r="C5" s="37">
        <v>4114</v>
      </c>
      <c r="D5" s="37">
        <v>70991.655467370103</v>
      </c>
      <c r="E5" s="37">
        <v>54737.455532357599</v>
      </c>
      <c r="F5" s="37">
        <v>16254.199935012501</v>
      </c>
      <c r="G5" s="37">
        <v>54737.455532357599</v>
      </c>
      <c r="H5" s="37">
        <v>0.22895930272373199</v>
      </c>
    </row>
    <row r="6" spans="1:8">
      <c r="A6" s="37">
        <v>5</v>
      </c>
      <c r="B6" s="37">
        <v>16</v>
      </c>
      <c r="C6" s="37">
        <v>3330</v>
      </c>
      <c r="D6" s="37">
        <v>218557.103054701</v>
      </c>
      <c r="E6" s="37">
        <v>187115.724951282</v>
      </c>
      <c r="F6" s="37">
        <v>31441.3781034188</v>
      </c>
      <c r="G6" s="37">
        <v>187115.724951282</v>
      </c>
      <c r="H6" s="37">
        <v>0.1438588710409</v>
      </c>
    </row>
    <row r="7" spans="1:8">
      <c r="A7" s="37">
        <v>6</v>
      </c>
      <c r="B7" s="37">
        <v>17</v>
      </c>
      <c r="C7" s="37">
        <v>14288</v>
      </c>
      <c r="D7" s="37">
        <v>258256.13167179501</v>
      </c>
      <c r="E7" s="37">
        <v>178719.733562393</v>
      </c>
      <c r="F7" s="37">
        <v>79536.398109401707</v>
      </c>
      <c r="G7" s="37">
        <v>178719.733562393</v>
      </c>
      <c r="H7" s="37">
        <v>0.307974868184275</v>
      </c>
    </row>
    <row r="8" spans="1:8">
      <c r="A8" s="37">
        <v>7</v>
      </c>
      <c r="B8" s="37">
        <v>18</v>
      </c>
      <c r="C8" s="37">
        <v>107724</v>
      </c>
      <c r="D8" s="37">
        <v>186198.41988717901</v>
      </c>
      <c r="E8" s="37">
        <v>151597.434517949</v>
      </c>
      <c r="F8" s="37">
        <v>34600.985369230802</v>
      </c>
      <c r="G8" s="37">
        <v>151597.434517949</v>
      </c>
      <c r="H8" s="37">
        <v>0.18582856605440601</v>
      </c>
    </row>
    <row r="9" spans="1:8">
      <c r="A9" s="37">
        <v>8</v>
      </c>
      <c r="B9" s="37">
        <v>19</v>
      </c>
      <c r="C9" s="37">
        <v>12216</v>
      </c>
      <c r="D9" s="37">
        <v>98288.638635042706</v>
      </c>
      <c r="E9" s="37">
        <v>80756.998792307699</v>
      </c>
      <c r="F9" s="37">
        <v>17531.639842735</v>
      </c>
      <c r="G9" s="37">
        <v>80756.998792307699</v>
      </c>
      <c r="H9" s="37">
        <v>0.17836893547617499</v>
      </c>
    </row>
    <row r="10" spans="1:8">
      <c r="A10" s="37">
        <v>9</v>
      </c>
      <c r="B10" s="37">
        <v>21</v>
      </c>
      <c r="C10" s="37">
        <v>102109</v>
      </c>
      <c r="D10" s="37">
        <v>445795.48365811998</v>
      </c>
      <c r="E10" s="37">
        <v>415635.49332991499</v>
      </c>
      <c r="F10" s="37">
        <v>30159.990328205098</v>
      </c>
      <c r="G10" s="37">
        <v>415635.49332991499</v>
      </c>
      <c r="H10" s="37">
        <v>6.7654320049897201E-2</v>
      </c>
    </row>
    <row r="11" spans="1:8">
      <c r="A11" s="37">
        <v>10</v>
      </c>
      <c r="B11" s="37">
        <v>22</v>
      </c>
      <c r="C11" s="37">
        <v>46531</v>
      </c>
      <c r="D11" s="37">
        <v>535540.82094273495</v>
      </c>
      <c r="E11" s="37">
        <v>494374.59678974398</v>
      </c>
      <c r="F11" s="37">
        <v>41166.224152991497</v>
      </c>
      <c r="G11" s="37">
        <v>494374.59678974398</v>
      </c>
      <c r="H11" s="37">
        <v>7.6868508511685099E-2</v>
      </c>
    </row>
    <row r="12" spans="1:8">
      <c r="A12" s="37">
        <v>11</v>
      </c>
      <c r="B12" s="37">
        <v>23</v>
      </c>
      <c r="C12" s="37">
        <v>119850.736</v>
      </c>
      <c r="D12" s="37">
        <v>1211604.6259188</v>
      </c>
      <c r="E12" s="37">
        <v>1022663.15866154</v>
      </c>
      <c r="F12" s="37">
        <v>188941.467257265</v>
      </c>
      <c r="G12" s="37">
        <v>1022663.15866154</v>
      </c>
      <c r="H12" s="37">
        <v>0.15594317091186699</v>
      </c>
    </row>
    <row r="13" spans="1:8">
      <c r="A13" s="37">
        <v>12</v>
      </c>
      <c r="B13" s="37">
        <v>24</v>
      </c>
      <c r="C13" s="37">
        <v>28144</v>
      </c>
      <c r="D13" s="37">
        <v>516693.96214615402</v>
      </c>
      <c r="E13" s="37">
        <v>475921.00756495702</v>
      </c>
      <c r="F13" s="37">
        <v>40772.954581196602</v>
      </c>
      <c r="G13" s="37">
        <v>475921.00756495702</v>
      </c>
      <c r="H13" s="37">
        <v>7.8911227086612301E-2</v>
      </c>
    </row>
    <row r="14" spans="1:8">
      <c r="A14" s="37">
        <v>13</v>
      </c>
      <c r="B14" s="37">
        <v>25</v>
      </c>
      <c r="C14" s="37">
        <v>79250</v>
      </c>
      <c r="D14" s="37">
        <v>996147.28610000003</v>
      </c>
      <c r="E14" s="37">
        <v>925516.37600000005</v>
      </c>
      <c r="F14" s="37">
        <v>70630.910099999994</v>
      </c>
      <c r="G14" s="37">
        <v>925516.37600000005</v>
      </c>
      <c r="H14" s="37">
        <v>7.0904083247092797E-2</v>
      </c>
    </row>
    <row r="15" spans="1:8">
      <c r="A15" s="37">
        <v>14</v>
      </c>
      <c r="B15" s="37">
        <v>26</v>
      </c>
      <c r="C15" s="37">
        <v>59382</v>
      </c>
      <c r="D15" s="37">
        <v>317294.48520063498</v>
      </c>
      <c r="E15" s="37">
        <v>278926.84400047699</v>
      </c>
      <c r="F15" s="37">
        <v>38367.641200158803</v>
      </c>
      <c r="G15" s="37">
        <v>278926.84400047699</v>
      </c>
      <c r="H15" s="37">
        <v>0.120921235601992</v>
      </c>
    </row>
    <row r="16" spans="1:8">
      <c r="A16" s="37">
        <v>15</v>
      </c>
      <c r="B16" s="37">
        <v>27</v>
      </c>
      <c r="C16" s="37">
        <v>106664.822</v>
      </c>
      <c r="D16" s="37">
        <v>884784.6629</v>
      </c>
      <c r="E16" s="37">
        <v>780326.38470000005</v>
      </c>
      <c r="F16" s="37">
        <v>104458.2782</v>
      </c>
      <c r="G16" s="37">
        <v>780326.38470000005</v>
      </c>
      <c r="H16" s="37">
        <v>0.11806067914606901</v>
      </c>
    </row>
    <row r="17" spans="1:8">
      <c r="A17" s="37">
        <v>16</v>
      </c>
      <c r="B17" s="37">
        <v>29</v>
      </c>
      <c r="C17" s="37">
        <v>155015</v>
      </c>
      <c r="D17" s="37">
        <v>2083306.61968974</v>
      </c>
      <c r="E17" s="37">
        <v>1889308.97983248</v>
      </c>
      <c r="F17" s="37">
        <v>193997.63985726499</v>
      </c>
      <c r="G17" s="37">
        <v>1889308.97983248</v>
      </c>
      <c r="H17" s="37">
        <v>9.3120061168027193E-2</v>
      </c>
    </row>
    <row r="18" spans="1:8">
      <c r="A18" s="37">
        <v>17</v>
      </c>
      <c r="B18" s="37">
        <v>31</v>
      </c>
      <c r="C18" s="37">
        <v>22657.094000000001</v>
      </c>
      <c r="D18" s="37">
        <v>226376.04584424</v>
      </c>
      <c r="E18" s="37">
        <v>170484.40417311899</v>
      </c>
      <c r="F18" s="37">
        <v>55891.641671121397</v>
      </c>
      <c r="G18" s="37">
        <v>170484.40417311899</v>
      </c>
      <c r="H18" s="37">
        <v>0.24689733166192901</v>
      </c>
    </row>
    <row r="19" spans="1:8">
      <c r="A19" s="37">
        <v>18</v>
      </c>
      <c r="B19" s="37">
        <v>32</v>
      </c>
      <c r="C19" s="37">
        <v>21271.550999999999</v>
      </c>
      <c r="D19" s="37">
        <v>309538.29308282997</v>
      </c>
      <c r="E19" s="37">
        <v>287978.83109616698</v>
      </c>
      <c r="F19" s="37">
        <v>21559.461986663799</v>
      </c>
      <c r="G19" s="37">
        <v>287978.83109616698</v>
      </c>
      <c r="H19" s="37">
        <v>6.9650387265315195E-2</v>
      </c>
    </row>
    <row r="20" spans="1:8">
      <c r="A20" s="37">
        <v>19</v>
      </c>
      <c r="B20" s="37">
        <v>33</v>
      </c>
      <c r="C20" s="37">
        <v>38240.275000000001</v>
      </c>
      <c r="D20" s="37">
        <v>593174.08518757997</v>
      </c>
      <c r="E20" s="37">
        <v>465952.22703939403</v>
      </c>
      <c r="F20" s="37">
        <v>127221.858148186</v>
      </c>
      <c r="G20" s="37">
        <v>465952.22703939403</v>
      </c>
      <c r="H20" s="37">
        <v>0.214476426609154</v>
      </c>
    </row>
    <row r="21" spans="1:8">
      <c r="A21" s="37">
        <v>20</v>
      </c>
      <c r="B21" s="37">
        <v>34</v>
      </c>
      <c r="C21" s="37">
        <v>34685.014999999999</v>
      </c>
      <c r="D21" s="37">
        <v>224547.785403744</v>
      </c>
      <c r="E21" s="37">
        <v>163609.25807903</v>
      </c>
      <c r="F21" s="37">
        <v>60938.527324713599</v>
      </c>
      <c r="G21" s="37">
        <v>163609.25807903</v>
      </c>
      <c r="H21" s="37">
        <v>0.27138333702621098</v>
      </c>
    </row>
    <row r="22" spans="1:8">
      <c r="A22" s="37">
        <v>21</v>
      </c>
      <c r="B22" s="37">
        <v>35</v>
      </c>
      <c r="C22" s="37">
        <v>39382.561000000002</v>
      </c>
      <c r="D22" s="37">
        <v>1090601.4585309699</v>
      </c>
      <c r="E22" s="37">
        <v>1051089.4360708001</v>
      </c>
      <c r="F22" s="37">
        <v>39512.022460177002</v>
      </c>
      <c r="G22" s="37">
        <v>1051089.4360708001</v>
      </c>
      <c r="H22" s="37">
        <v>3.6229570528357097E-2</v>
      </c>
    </row>
    <row r="23" spans="1:8">
      <c r="A23" s="37">
        <v>22</v>
      </c>
      <c r="B23" s="37">
        <v>36</v>
      </c>
      <c r="C23" s="37">
        <v>138478.024</v>
      </c>
      <c r="D23" s="37">
        <v>668254.28670265502</v>
      </c>
      <c r="E23" s="37">
        <v>577279.79006742605</v>
      </c>
      <c r="F23" s="37">
        <v>90974.496635228395</v>
      </c>
      <c r="G23" s="37">
        <v>577279.79006742605</v>
      </c>
      <c r="H23" s="37">
        <v>0.13613754291666499</v>
      </c>
    </row>
    <row r="24" spans="1:8">
      <c r="A24" s="37">
        <v>23</v>
      </c>
      <c r="B24" s="37">
        <v>37</v>
      </c>
      <c r="C24" s="37">
        <v>98219.528999999995</v>
      </c>
      <c r="D24" s="37">
        <v>646327.61001761595</v>
      </c>
      <c r="E24" s="37">
        <v>568368.68046158901</v>
      </c>
      <c r="F24" s="37">
        <v>77958.929556027302</v>
      </c>
      <c r="G24" s="37">
        <v>568368.68046158901</v>
      </c>
      <c r="H24" s="37">
        <v>0.120618287610988</v>
      </c>
    </row>
    <row r="25" spans="1:8">
      <c r="A25" s="37">
        <v>24</v>
      </c>
      <c r="B25" s="37">
        <v>38</v>
      </c>
      <c r="C25" s="37">
        <v>156943.99900000001</v>
      </c>
      <c r="D25" s="37">
        <v>743290.99524601805</v>
      </c>
      <c r="E25" s="37">
        <v>709375.22470530996</v>
      </c>
      <c r="F25" s="37">
        <v>33915.770540707999</v>
      </c>
      <c r="G25" s="37">
        <v>709375.22470530996</v>
      </c>
      <c r="H25" s="37">
        <v>4.5629196045194102E-2</v>
      </c>
    </row>
    <row r="26" spans="1:8">
      <c r="A26" s="37">
        <v>25</v>
      </c>
      <c r="B26" s="37">
        <v>39</v>
      </c>
      <c r="C26" s="37">
        <v>65271.105000000003</v>
      </c>
      <c r="D26" s="37">
        <v>100933.47824132101</v>
      </c>
      <c r="E26" s="37">
        <v>73203.790002471302</v>
      </c>
      <c r="F26" s="37">
        <v>27729.688238849401</v>
      </c>
      <c r="G26" s="37">
        <v>73203.790002471302</v>
      </c>
      <c r="H26" s="37">
        <v>0.27473231599678699</v>
      </c>
    </row>
    <row r="27" spans="1:8">
      <c r="A27" s="37">
        <v>26</v>
      </c>
      <c r="B27" s="37">
        <v>40</v>
      </c>
      <c r="C27" s="37">
        <v>0</v>
      </c>
      <c r="D27" s="37">
        <v>0</v>
      </c>
      <c r="E27" s="37">
        <v>0</v>
      </c>
      <c r="F27" s="37">
        <v>0</v>
      </c>
      <c r="G27" s="37">
        <v>0</v>
      </c>
      <c r="H27" s="37">
        <v>0</v>
      </c>
    </row>
    <row r="28" spans="1:8">
      <c r="A28" s="37">
        <v>27</v>
      </c>
      <c r="B28" s="37">
        <v>42</v>
      </c>
      <c r="C28" s="37">
        <v>11101.621999999999</v>
      </c>
      <c r="D28" s="37">
        <v>182135.7378</v>
      </c>
      <c r="E28" s="37">
        <v>159785.8112</v>
      </c>
      <c r="F28" s="37">
        <v>22349.926599999999</v>
      </c>
      <c r="G28" s="37">
        <v>159785.8112</v>
      </c>
      <c r="H28" s="37">
        <v>0.122710275698567</v>
      </c>
    </row>
    <row r="29" spans="1:8">
      <c r="A29" s="37">
        <v>28</v>
      </c>
      <c r="B29" s="37">
        <v>75</v>
      </c>
      <c r="C29" s="37">
        <v>270</v>
      </c>
      <c r="D29" s="37">
        <v>85976.923076923107</v>
      </c>
      <c r="E29" s="37">
        <v>81778.388888888905</v>
      </c>
      <c r="F29" s="37">
        <v>4198.5341880341903</v>
      </c>
      <c r="G29" s="37">
        <v>81778.388888888905</v>
      </c>
      <c r="H29" s="37">
        <v>4.88332687165111E-2</v>
      </c>
    </row>
    <row r="30" spans="1:8">
      <c r="A30" s="37">
        <v>29</v>
      </c>
      <c r="B30" s="37">
        <v>76</v>
      </c>
      <c r="C30" s="37">
        <v>2592</v>
      </c>
      <c r="D30" s="37">
        <v>405915.55891111097</v>
      </c>
      <c r="E30" s="37">
        <v>378239.73977777798</v>
      </c>
      <c r="F30" s="37">
        <v>27675.819133333302</v>
      </c>
      <c r="G30" s="37">
        <v>378239.73977777798</v>
      </c>
      <c r="H30" s="37">
        <v>6.8181222734046198E-2</v>
      </c>
    </row>
    <row r="31" spans="1:8">
      <c r="A31" s="30">
        <v>30</v>
      </c>
      <c r="B31" s="31">
        <v>99</v>
      </c>
      <c r="C31" s="30">
        <v>20</v>
      </c>
      <c r="D31" s="30">
        <v>7454.9693669162698</v>
      </c>
      <c r="E31" s="30">
        <v>6852.1159065123702</v>
      </c>
      <c r="F31" s="30">
        <v>602.853460403903</v>
      </c>
      <c r="G31" s="30">
        <v>6852.1159065123702</v>
      </c>
      <c r="H31" s="30">
        <v>8.0865987602746103E-2</v>
      </c>
    </row>
    <row r="32" spans="1:8">
      <c r="A32" s="30"/>
      <c r="B32" s="33">
        <v>70</v>
      </c>
      <c r="C32" s="34">
        <v>48</v>
      </c>
      <c r="D32" s="34">
        <v>95079.58</v>
      </c>
      <c r="E32" s="34">
        <v>95637.82</v>
      </c>
      <c r="F32" s="30"/>
      <c r="G32" s="30"/>
      <c r="H32" s="30"/>
    </row>
    <row r="33" spans="1:8">
      <c r="A33" s="30"/>
      <c r="B33" s="33">
        <v>71</v>
      </c>
      <c r="C33" s="34">
        <v>57</v>
      </c>
      <c r="D33" s="34">
        <v>158385.5</v>
      </c>
      <c r="E33" s="34">
        <v>183996.66</v>
      </c>
      <c r="F33" s="30"/>
      <c r="G33" s="30"/>
      <c r="H33" s="30"/>
    </row>
    <row r="34" spans="1:8">
      <c r="A34" s="30"/>
      <c r="B34" s="33">
        <v>72</v>
      </c>
      <c r="C34" s="34">
        <v>9</v>
      </c>
      <c r="D34" s="34">
        <v>22620.52</v>
      </c>
      <c r="E34" s="34">
        <v>22744.46</v>
      </c>
      <c r="F34" s="30"/>
      <c r="G34" s="30"/>
      <c r="H34" s="30"/>
    </row>
    <row r="35" spans="1:8">
      <c r="A35" s="30"/>
      <c r="B35" s="33">
        <v>73</v>
      </c>
      <c r="C35" s="34">
        <v>41</v>
      </c>
      <c r="D35" s="34">
        <v>87714.72</v>
      </c>
      <c r="E35" s="34">
        <v>106872.68</v>
      </c>
      <c r="F35" s="30"/>
      <c r="G35" s="30"/>
      <c r="H35" s="30"/>
    </row>
    <row r="36" spans="1:8">
      <c r="A36" s="30"/>
      <c r="B36" s="33">
        <v>74</v>
      </c>
      <c r="C36" s="34">
        <v>25</v>
      </c>
      <c r="D36" s="34">
        <v>19.05</v>
      </c>
      <c r="E36" s="34">
        <v>1441.03</v>
      </c>
      <c r="F36" s="30"/>
      <c r="G36" s="30"/>
      <c r="H36" s="30"/>
    </row>
    <row r="37" spans="1:8">
      <c r="A37" s="30"/>
      <c r="B37" s="33">
        <v>77</v>
      </c>
      <c r="C37" s="34">
        <v>59</v>
      </c>
      <c r="D37" s="34">
        <v>96778.67</v>
      </c>
      <c r="E37" s="34">
        <v>108522.27</v>
      </c>
      <c r="F37" s="30"/>
      <c r="G37" s="30"/>
      <c r="H37" s="30"/>
    </row>
    <row r="38" spans="1:8">
      <c r="A38" s="30"/>
      <c r="B38" s="33">
        <v>78</v>
      </c>
      <c r="C38" s="34">
        <v>46</v>
      </c>
      <c r="D38" s="34">
        <v>57035.95</v>
      </c>
      <c r="E38" s="34">
        <v>49267.96</v>
      </c>
      <c r="F38" s="34"/>
      <c r="G38" s="30"/>
      <c r="H38" s="30"/>
    </row>
    <row r="39" spans="1:8">
      <c r="A39" s="30"/>
      <c r="B39" s="31"/>
      <c r="C39" s="30"/>
      <c r="D39" s="30"/>
      <c r="E39" s="30"/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2015-12-16T00:20:18Z</dcterms:modified>
</cp:coreProperties>
</file>