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<sst xmlns="http://schemas.openxmlformats.org/spreadsheetml/2006/main" count="118" uniqueCount="76">
  <si>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</si>
  <si>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</si>
  <si>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</si>
  <si>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</si>
  <si>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</si>
  <si>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</si>
  <si>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</si>
  <si>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</si>
  <si>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</si>
  <si>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</si>
  <si>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</si>
  <si>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</si>
  <si>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</si>
  <si>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</si>
  <si>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</si>
  <si>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</si>
  <si>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</si>
  <si>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</si>
  <si>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</si>
  <si>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</si>
  <si>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</si>
  <si>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</si>
  <si>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</si>
  <si>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</si>
  <si>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</si>
  <si>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</si>
  <si>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</si>
  <si>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</si>
  <si>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</si>
  <si>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</si>
  <si>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</si>
  <si>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</si>
  <si>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</si>
  <si>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</si>
  <si>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</si>
  <si>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</si>
  <si>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</si>
  <si>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</si>
  <si>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</si>
  <si>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</si>
  <si>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</si>
  <si>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7" type="noConversion"/>
  </si>
  <si>
    <t>COST</t>
    <phoneticPr fontId="7" type="noConversion"/>
  </si>
  <si>
    <t>成本</t>
    <phoneticPr fontId="7" type="noConversion"/>
  </si>
  <si>
    <t>销售金额差异</t>
    <phoneticPr fontId="7" type="noConversion"/>
  </si>
  <si>
    <t>销售成本差异</t>
    <phoneticPr fontId="7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</si>
  <si>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</si>
  <si>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</si>
  <si>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</si>
  <si>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</si>
  <si>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</si>
  <si>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</si>
  <si>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</si>
  <si>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</si>
  <si>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</si>
  <si>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</si>
  <si>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</si>
  <si>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</si>
  <si>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</si>
  <si>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</si>
  <si>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</si>
  <si>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</si>
  <si>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</si>
  <si>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</si>
  <si>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</si>
  <si>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</si>
  <si>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</si>
  <si>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</si>
  <si>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</si>
  <si>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</si>
  <si>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</si>
  <si>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7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</si>
  <si>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</si>
  <si>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7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</si>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</sst>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  <numFmt numFmtId="182" formatCode="#,##0;[Red]#,##0"/>
  </numFmts>
  <fonts count="5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117">
    <xf numFmtId="0" fontId="0" fillId="0" borderId="0"/>
    <xf numFmtId="0" fontId="22" fillId="0" borderId="0" applyNumberFormat="0" applyFill="0" applyBorder="0" applyAlignment="0" applyProtection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6" fillId="3" borderId="0" applyNumberFormat="0" applyBorder="0" applyAlignment="0" applyProtection="0"/>
    <xf numFmtId="0" fontId="35" fillId="4" borderId="0" applyNumberFormat="0" applyBorder="0" applyAlignment="0" applyProtection="0"/>
    <xf numFmtId="0" fontId="37" fillId="5" borderId="4" applyNumberFormat="0" applyAlignment="0" applyProtection="0"/>
    <xf numFmtId="0" fontId="36" fillId="6" borderId="5" applyNumberFormat="0" applyAlignment="0" applyProtection="0"/>
    <xf numFmtId="0" fontId="30" fillId="6" borderId="4" applyNumberFormat="0" applyAlignment="0" applyProtection="0"/>
    <xf numFmtId="0" fontId="34" fillId="0" borderId="6" applyNumberFormat="0" applyFill="0" applyAlignment="0" applyProtection="0"/>
    <xf numFmtId="0" fontId="31" fillId="7" borderId="7" applyNumberFormat="0" applyAlignment="0" applyProtection="0"/>
    <xf numFmtId="0" fontId="33" fillId="0" borderId="0" applyNumberFormat="0" applyFill="0" applyBorder="0" applyAlignment="0" applyProtection="0"/>
    <xf numFmtId="0" fontId="3" fillId="8" borderId="8" applyNumberFormat="0" applyFont="0" applyAlignment="0" applyProtection="0">
      <alignment vertical="center"/>
    </xf>
    <xf numFmtId="0" fontId="32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20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20" fillId="32" borderId="0" applyNumberFormat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7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6" fillId="3" borderId="0" applyNumberFormat="0" applyBorder="0" applyAlignment="0" applyProtection="0"/>
    <xf numFmtId="0" fontId="35" fillId="4" borderId="0" applyNumberFormat="0" applyBorder="0" applyAlignment="0" applyProtection="0"/>
    <xf numFmtId="0" fontId="37" fillId="5" borderId="4" applyNumberFormat="0" applyAlignment="0" applyProtection="0"/>
    <xf numFmtId="0" fontId="36" fillId="6" borderId="5" applyNumberFormat="0" applyAlignment="0" applyProtection="0"/>
    <xf numFmtId="0" fontId="30" fillId="6" borderId="4" applyNumberFormat="0" applyAlignment="0" applyProtection="0"/>
    <xf numFmtId="0" fontId="34" fillId="0" borderId="6" applyNumberFormat="0" applyFill="0" applyAlignment="0" applyProtection="0"/>
    <xf numFmtId="0" fontId="31" fillId="7" borderId="7" applyNumberFormat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20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20" fillId="32" borderId="0" applyNumberFormat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21" fillId="38" borderId="21">
      <alignment vertical="center"/>
    </xf>
    <xf numFmtId="0" fontId="40" fillId="0" borderId="0"/>
    <xf numFmtId="180" fontId="42" fillId="0" borderId="0" applyFont="0" applyFill="0" applyBorder="0" applyAlignment="0" applyProtection="0"/>
    <xf numFmtId="181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79" fontId="42" fillId="0" borderId="0" applyFont="0" applyFill="0" applyBorder="0" applyAlignment="0" applyProtection="0"/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4" fillId="0" borderId="0" xfId="0" applyFont="1"/>
    <xf numFmtId="177" fontId="4" fillId="0" borderId="0" xfId="0" applyNumberFormat="1" applyFont="1"/>
    <xf numFmtId="0" fontId="0" fillId="0" borderId="0" xfId="0" applyAlignment="1"/>
    <xf numFmtId="0" fontId="4" fillId="0" borderId="0" xfId="0" applyNumberFormat="1" applyFont="1"/>
    <xf numFmtId="0" fontId="5" fillId="0" borderId="18" xfId="0" applyFont="1" applyBorder="1" applyAlignment="1">
      <alignment wrapText="1"/>
    </xf>
    <xf numFmtId="0" fontId="5" fillId="0" borderId="18" xfId="0" applyNumberFormat="1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18" xfId="0" applyFont="1" applyBorder="1" applyAlignment="1">
      <alignment horizontal="right" vertical="center" wrapText="1"/>
    </xf>
    <xf numFmtId="49" fontId="5" fillId="36" borderId="18" xfId="0" applyNumberFormat="1" applyFont="1" applyFill="1" applyBorder="1" applyAlignment="1">
      <alignment vertical="center" wrapText="1"/>
    </xf>
    <xf numFmtId="49" fontId="8" fillId="37" borderId="18" xfId="0" applyNumberFormat="1" applyFont="1" applyFill="1" applyBorder="1" applyAlignment="1">
      <alignment horizontal="center" vertical="center" wrapText="1"/>
    </xf>
    <xf numFmtId="0" fontId="5" fillId="33" borderId="18" xfId="0" applyFont="1" applyFill="1" applyBorder="1" applyAlignment="1">
      <alignment vertical="center" wrapText="1"/>
    </xf>
    <xf numFmtId="0" fontId="5" fillId="33" borderId="18" xfId="0" applyNumberFormat="1" applyFont="1" applyFill="1" applyBorder="1" applyAlignment="1">
      <alignment vertical="center" wrapText="1"/>
    </xf>
    <xf numFmtId="0" fontId="5" fillId="36" borderId="18" xfId="0" applyFont="1" applyFill="1" applyBorder="1" applyAlignment="1">
      <alignment vertical="center" wrapText="1"/>
    </xf>
    <xf numFmtId="0" fontId="5" fillId="37" borderId="18" xfId="0" applyFont="1" applyFill="1" applyBorder="1" applyAlignment="1">
      <alignment vertical="center" wrapText="1"/>
    </xf>
    <xf numFmtId="4" fontId="5" fillId="36" borderId="18" xfId="0" applyNumberFormat="1" applyFont="1" applyFill="1" applyBorder="1" applyAlignment="1">
      <alignment horizontal="right" vertical="top" wrapText="1"/>
    </xf>
    <xf numFmtId="4" fontId="5" fillId="37" borderId="18" xfId="0" applyNumberFormat="1" applyFont="1" applyFill="1" applyBorder="1" applyAlignment="1">
      <alignment horizontal="right" vertical="top" wrapText="1"/>
    </xf>
    <xf numFmtId="177" fontId="4" fillId="36" borderId="18" xfId="0" applyNumberFormat="1" applyFont="1" applyFill="1" applyBorder="1" applyAlignment="1">
      <alignment horizontal="center" vertical="center"/>
    </xf>
    <xf numFmtId="177" fontId="4" fillId="37" borderId="18" xfId="0" applyNumberFormat="1" applyFont="1" applyFill="1" applyBorder="1" applyAlignment="1">
      <alignment horizontal="center" vertical="center"/>
    </xf>
    <xf numFmtId="177" fontId="9" fillId="0" borderId="18" xfId="0" applyNumberFormat="1" applyFont="1" applyBorder="1"/>
    <xf numFmtId="177" fontId="4" fillId="36" borderId="18" xfId="0" applyNumberFormat="1" applyFont="1" applyFill="1" applyBorder="1"/>
    <xf numFmtId="177" fontId="4" fillId="37" borderId="18" xfId="0" applyNumberFormat="1" applyFont="1" applyFill="1" applyBorder="1"/>
    <xf numFmtId="177" fontId="4" fillId="0" borderId="18" xfId="0" applyNumberFormat="1" applyFont="1" applyBorder="1"/>
    <xf numFmtId="49" fontId="5" fillId="0" borderId="18" xfId="0" applyNumberFormat="1" applyFont="1" applyFill="1" applyBorder="1" applyAlignment="1">
      <alignment vertical="center" wrapText="1"/>
    </xf>
    <xf numFmtId="0" fontId="5" fillId="0" borderId="18" xfId="0" applyFont="1" applyFill="1" applyBorder="1" applyAlignment="1">
      <alignment vertical="center" wrapText="1"/>
    </xf>
    <xf numFmtId="4" fontId="5" fillId="0" borderId="18" xfId="0" applyNumberFormat="1" applyFont="1" applyFill="1" applyBorder="1" applyAlignment="1">
      <alignment horizontal="right" vertical="top" wrapText="1"/>
    </xf>
    <xf numFmtId="0" fontId="4" fillId="0" borderId="0" xfId="0" applyFont="1" applyFill="1"/>
    <xf numFmtId="176" fontId="5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15" fillId="0" borderId="0" xfId="0" applyNumberFormat="1" applyFont="1" applyAlignment="1"/>
    <xf numFmtId="1" fontId="15" fillId="0" borderId="0" xfId="0" applyNumberFormat="1" applyFont="1" applyAlignment="1"/>
    <xf numFmtId="0" fontId="4" fillId="0" borderId="0" xfId="0" applyFont="1"/>
    <xf numFmtId="1" fontId="39" fillId="0" borderId="0" xfId="0" applyNumberFormat="1" applyFont="1" applyAlignment="1"/>
    <xf numFmtId="0" fontId="39" fillId="0" borderId="0" xfId="0" applyNumberFormat="1" applyFont="1" applyAlignment="1"/>
    <xf numFmtId="0" fontId="4" fillId="0" borderId="0" xfId="0" applyFont="1"/>
    <xf numFmtId="0" fontId="4" fillId="0" borderId="0" xfId="0" applyFont="1"/>
    <xf numFmtId="0" fontId="40" fillId="0" borderId="0" xfId="110"/>
    <xf numFmtId="0" fontId="41" fillId="0" borderId="0" xfId="110" applyNumberFormat="1" applyFont="1"/>
    <xf numFmtId="0" fontId="10" fillId="0" borderId="0" xfId="0" applyFont="1" applyAlignment="1">
      <alignment horizontal="left" wrapText="1"/>
    </xf>
    <xf numFmtId="0" fontId="16" fillId="0" borderId="19" xfId="0" applyFont="1" applyBorder="1" applyAlignment="1">
      <alignment horizontal="left" vertical="center" wrapText="1"/>
    </xf>
    <xf numFmtId="0" fontId="5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1" xfId="0" applyFont="1" applyBorder="1" applyAlignment="1">
      <alignment horizontal="right" vertical="center" wrapText="1"/>
    </xf>
    <xf numFmtId="49" fontId="5" fillId="33" borderId="10" xfId="0" applyNumberFormat="1" applyFont="1" applyFill="1" applyBorder="1" applyAlignment="1">
      <alignment vertical="center" wrapText="1"/>
    </xf>
    <xf numFmtId="49" fontId="5" fillId="33" borderId="12" xfId="0" applyNumberFormat="1" applyFont="1" applyFill="1" applyBorder="1" applyAlignment="1">
      <alignment vertical="center" wrapText="1"/>
    </xf>
    <xf numFmtId="0" fontId="5" fillId="33" borderId="10" xfId="0" applyFont="1" applyFill="1" applyBorder="1" applyAlignment="1">
      <alignment vertical="center" wrapText="1"/>
    </xf>
    <xf numFmtId="0" fontId="5" fillId="33" borderId="12" xfId="0" applyFont="1" applyFill="1" applyBorder="1" applyAlignment="1">
      <alignment vertical="center" wrapText="1"/>
    </xf>
    <xf numFmtId="4" fontId="6" fillId="34" borderId="10" xfId="0" applyNumberFormat="1" applyFont="1" applyFill="1" applyBorder="1" applyAlignment="1">
      <alignment horizontal="right" vertical="top" wrapText="1"/>
    </xf>
    <xf numFmtId="176" fontId="6" fillId="34" borderId="10" xfId="0" applyNumberFormat="1" applyFont="1" applyFill="1" applyBorder="1" applyAlignment="1">
      <alignment horizontal="right" vertical="top" wrapText="1"/>
    </xf>
    <xf numFmtId="176" fontId="6" fillId="34" borderId="12" xfId="0" applyNumberFormat="1" applyFont="1" applyFill="1" applyBorder="1" applyAlignment="1">
      <alignment horizontal="right" vertical="top" wrapText="1"/>
    </xf>
    <xf numFmtId="4" fontId="5" fillId="35" borderId="10" xfId="0" applyNumberFormat="1" applyFont="1" applyFill="1" applyBorder="1" applyAlignment="1">
      <alignment horizontal="right" vertical="top" wrapText="1"/>
    </xf>
    <xf numFmtId="176" fontId="5" fillId="35" borderId="10" xfId="0" applyNumberFormat="1" applyFont="1" applyFill="1" applyBorder="1" applyAlignment="1">
      <alignment horizontal="right" vertical="top" wrapText="1"/>
    </xf>
    <xf numFmtId="176" fontId="5" fillId="35" borderId="12" xfId="0" applyNumberFormat="1" applyFont="1" applyFill="1" applyBorder="1" applyAlignment="1">
      <alignment horizontal="right" vertical="top" wrapText="1"/>
    </xf>
    <xf numFmtId="0" fontId="5" fillId="35" borderId="10" xfId="0" applyFont="1" applyFill="1" applyBorder="1" applyAlignment="1">
      <alignment horizontal="right" vertical="top" wrapText="1"/>
    </xf>
    <xf numFmtId="0" fontId="5" fillId="35" borderId="12" xfId="0" applyFont="1" applyFill="1" applyBorder="1" applyAlignment="1">
      <alignment horizontal="right" vertical="top" wrapText="1"/>
    </xf>
    <xf numFmtId="4" fontId="5" fillId="35" borderId="13" xfId="0" applyNumberFormat="1" applyFont="1" applyFill="1" applyBorder="1" applyAlignment="1">
      <alignment horizontal="right" vertical="top" wrapText="1"/>
    </xf>
    <xf numFmtId="0" fontId="5" fillId="35" borderId="13" xfId="0" applyFont="1" applyFill="1" applyBorder="1" applyAlignment="1">
      <alignment horizontal="right" vertical="top" wrapText="1"/>
    </xf>
    <xf numFmtId="176" fontId="5" fillId="35" borderId="13" xfId="0" applyNumberFormat="1" applyFont="1" applyFill="1" applyBorder="1" applyAlignment="1">
      <alignment horizontal="right" vertical="top" wrapText="1"/>
    </xf>
    <xf numFmtId="176" fontId="5" fillId="35" borderId="20" xfId="0" applyNumberFormat="1" applyFont="1" applyFill="1" applyBorder="1" applyAlignment="1">
      <alignment horizontal="right" vertical="top" wrapText="1"/>
    </xf>
    <xf numFmtId="0" fontId="5" fillId="33" borderId="18" xfId="0" applyFont="1" applyFill="1" applyBorder="1" applyAlignment="1">
      <alignment vertical="center" wrapText="1"/>
    </xf>
    <xf numFmtId="49" fontId="5" fillId="33" borderId="18" xfId="0" applyNumberFormat="1" applyFont="1" applyFill="1" applyBorder="1" applyAlignment="1">
      <alignment horizontal="left" vertical="top" wrapText="1"/>
    </xf>
    <xf numFmtId="49" fontId="6" fillId="33" borderId="18" xfId="0" applyNumberFormat="1" applyFont="1" applyFill="1" applyBorder="1" applyAlignment="1">
      <alignment horizontal="left" vertical="top" wrapText="1"/>
    </xf>
    <xf numFmtId="14" fontId="5" fillId="33" borderId="18" xfId="0" applyNumberFormat="1" applyFont="1" applyFill="1" applyBorder="1" applyAlignment="1">
      <alignment vertical="center" wrapText="1"/>
    </xf>
    <xf numFmtId="49" fontId="5" fillId="33" borderId="13" xfId="0" applyNumberFormat="1" applyFont="1" applyFill="1" applyBorder="1" applyAlignment="1">
      <alignment horizontal="left" vertical="top" wrapText="1"/>
    </xf>
    <xf numFmtId="49" fontId="5" fillId="33" borderId="15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19" xfId="0" applyFont="1" applyBorder="1" applyAlignment="1">
      <alignment wrapText="1"/>
    </xf>
    <xf numFmtId="0" fontId="4" fillId="0" borderId="0" xfId="0" applyFont="1" applyAlignment="1">
      <alignment horizontal="right" vertical="center" wrapText="1"/>
    </xf>
    <xf numFmtId="0" fontId="5" fillId="33" borderId="13" xfId="0" applyFont="1" applyFill="1" applyBorder="1" applyAlignment="1">
      <alignment vertical="center" wrapText="1"/>
    </xf>
    <xf numFmtId="0" fontId="5" fillId="33" borderId="15" xfId="0" applyFont="1" applyFill="1" applyBorder="1" applyAlignment="1">
      <alignment vertical="center" wrapText="1"/>
    </xf>
    <xf numFmtId="49" fontId="6" fillId="33" borderId="13" xfId="0" applyNumberFormat="1" applyFont="1" applyFill="1" applyBorder="1" applyAlignment="1">
      <alignment horizontal="left" vertical="top" wrapText="1"/>
    </xf>
    <xf numFmtId="49" fontId="6" fillId="33" borderId="14" xfId="0" applyNumberFormat="1" applyFont="1" applyFill="1" applyBorder="1" applyAlignment="1">
      <alignment horizontal="left" vertical="top" wrapText="1"/>
    </xf>
    <xf numFmtId="49" fontId="6" fillId="33" borderId="15" xfId="0" applyNumberFormat="1" applyFont="1" applyFill="1" applyBorder="1" applyAlignment="1">
      <alignment horizontal="left" vertical="top" wrapText="1"/>
    </xf>
    <xf numFmtId="14" fontId="5" fillId="33" borderId="12" xfId="0" applyNumberFormat="1" applyFont="1" applyFill="1" applyBorder="1" applyAlignment="1">
      <alignment vertical="center" wrapText="1"/>
    </xf>
    <xf numFmtId="14" fontId="5" fillId="33" borderId="16" xfId="0" applyNumberFormat="1" applyFont="1" applyFill="1" applyBorder="1" applyAlignment="1">
      <alignment vertical="center" wrapText="1"/>
    </xf>
    <xf numFmtId="14" fontId="5" fillId="33" borderId="17" xfId="0" applyNumberFormat="1" applyFont="1" applyFill="1" applyBorder="1" applyAlignment="1">
      <alignment vertical="center" wrapText="1"/>
    </xf>
  </cellXfs>
  <cellStyles count="117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2" xfId="115"/>
    <cellStyle name="注释 3" xfId="1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35" Type="http://schemas.openxmlformats.org/officeDocument/2006/relationships/hyperlink" Target="cid:a82808e2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25" Type="http://schemas.openxmlformats.org/officeDocument/2006/relationships/hyperlink" Target="cid:842f4401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536" Type="http://schemas.openxmlformats.org/officeDocument/2006/relationships/image" Target="cid:a828098c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defaultRowHeight="11.25"/>
  <cols>
    <col min="1" max="1" width="9.7109375" style="1" bestFit="1" customWidth="1"/>
    <col min="2" max="2" width="4.5703125" style="4" customWidth="1"/>
    <col min="3" max="4" width="9.140625" style="1"/>
    <col min="5" max="5" width="12.28515625" style="1" bestFit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bestFit="1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14243328.108999997</v>
      </c>
      <c r="F3" s="25">
        <f>RA!I7</f>
        <v>1543465.3988999999</v>
      </c>
      <c r="G3" s="16">
        <f>SUM(G4:G40)</f>
        <v>12699862.710099999</v>
      </c>
      <c r="H3" s="27">
        <f>RA!J7</f>
        <v>10.8364097708647</v>
      </c>
      <c r="I3" s="20">
        <f>SUM(I4:I40)</f>
        <v>14243335.316267725</v>
      </c>
      <c r="J3" s="21">
        <f>SUM(J4:J40)</f>
        <v>12699862.635824235</v>
      </c>
      <c r="K3" s="22">
        <f>E3-I3</f>
        <v>-7.2072677277028561</v>
      </c>
      <c r="L3" s="22">
        <f>G3-J3</f>
        <v>7.427576370537281E-2</v>
      </c>
    </row>
    <row r="4" spans="1:13">
      <c r="A4" s="63">
        <f>RA!A8</f>
        <v>42355</v>
      </c>
      <c r="B4" s="12">
        <v>12</v>
      </c>
      <c r="C4" s="61" t="s">
        <v>6</v>
      </c>
      <c r="D4" s="61"/>
      <c r="E4" s="15">
        <f>VLOOKUP(C4,RA!B8:D36,3,0)</f>
        <v>523213.64309999999</v>
      </c>
      <c r="F4" s="25">
        <f>VLOOKUP(C4,RA!B8:I39,8,0)</f>
        <v>134769.49660000001</v>
      </c>
      <c r="G4" s="16">
        <f t="shared" ref="G4:G40" si="0">E4-F4</f>
        <v>388444.14649999997</v>
      </c>
      <c r="H4" s="27">
        <f>RA!J8</f>
        <v>25.758024160360399</v>
      </c>
      <c r="I4" s="20">
        <f>VLOOKUP(B4,RMS!B:D,3,FALSE)</f>
        <v>523214.28780170903</v>
      </c>
      <c r="J4" s="21">
        <f>VLOOKUP(B4,RMS!B:E,4,FALSE)</f>
        <v>388444.15780512802</v>
      </c>
      <c r="K4" s="22">
        <f t="shared" ref="K4:K40" si="1">E4-I4</f>
        <v>-0.6447017090395093</v>
      </c>
      <c r="L4" s="22">
        <f t="shared" ref="L4:L40" si="2">G4-J4</f>
        <v>-1.1305128049571067E-2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63383.570800000001</v>
      </c>
      <c r="F5" s="25">
        <f>VLOOKUP(C5,RA!B9:I40,8,0)</f>
        <v>14431.925999999999</v>
      </c>
      <c r="G5" s="16">
        <f t="shared" si="0"/>
        <v>48951.644800000002</v>
      </c>
      <c r="H5" s="27">
        <f>RA!J9</f>
        <v>22.7691905297327</v>
      </c>
      <c r="I5" s="20">
        <f>VLOOKUP(B5,RMS!B:D,3,FALSE)</f>
        <v>63383.632770297299</v>
      </c>
      <c r="J5" s="21">
        <f>VLOOKUP(B5,RMS!B:E,4,FALSE)</f>
        <v>48951.637605650103</v>
      </c>
      <c r="K5" s="22">
        <f t="shared" si="1"/>
        <v>-6.1970297298103105E-2</v>
      </c>
      <c r="L5" s="22">
        <f t="shared" si="2"/>
        <v>7.1943498987820931E-3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79498.398700000005</v>
      </c>
      <c r="F6" s="25">
        <f>VLOOKUP(C6,RA!B10:I41,8,0)</f>
        <v>23778.537499999999</v>
      </c>
      <c r="G6" s="16">
        <f t="shared" si="0"/>
        <v>55719.861200000007</v>
      </c>
      <c r="H6" s="27">
        <f>RA!J10</f>
        <v>29.910712528603401</v>
      </c>
      <c r="I6" s="20">
        <f>VLOOKUP(B6,RMS!B:D,3,FALSE)</f>
        <v>79500.074322108805</v>
      </c>
      <c r="J6" s="21">
        <f>VLOOKUP(B6,RMS!B:E,4,FALSE)</f>
        <v>55719.8614398559</v>
      </c>
      <c r="K6" s="22">
        <f>E6-I6</f>
        <v>-1.6756221087998711</v>
      </c>
      <c r="L6" s="22">
        <f t="shared" si="2"/>
        <v>-2.3985589359654114E-4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112295.26949999999</v>
      </c>
      <c r="F7" s="25">
        <f>VLOOKUP(C7,RA!B11:I42,8,0)</f>
        <v>16143.895699999999</v>
      </c>
      <c r="G7" s="16">
        <f t="shared" si="0"/>
        <v>96151.373800000001</v>
      </c>
      <c r="H7" s="27">
        <f>RA!J11</f>
        <v>14.3762918704247</v>
      </c>
      <c r="I7" s="20">
        <f>VLOOKUP(B7,RMS!B:D,3,FALSE)</f>
        <v>112295.298238303</v>
      </c>
      <c r="J7" s="21">
        <f>VLOOKUP(B7,RMS!B:E,4,FALSE)</f>
        <v>96151.373615770397</v>
      </c>
      <c r="K7" s="22">
        <f t="shared" si="1"/>
        <v>-2.8738303008140065E-2</v>
      </c>
      <c r="L7" s="22">
        <f t="shared" si="2"/>
        <v>1.8422960420139134E-4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265726.52039999998</v>
      </c>
      <c r="F8" s="25">
        <f>VLOOKUP(C8,RA!B12:I43,8,0)</f>
        <v>27566.558799999999</v>
      </c>
      <c r="G8" s="16">
        <f t="shared" si="0"/>
        <v>238159.96159999998</v>
      </c>
      <c r="H8" s="27">
        <f>RA!J12</f>
        <v>10.374033708981701</v>
      </c>
      <c r="I8" s="20">
        <f>VLOOKUP(B8,RMS!B:D,3,FALSE)</f>
        <v>265726.50548803399</v>
      </c>
      <c r="J8" s="21">
        <f>VLOOKUP(B8,RMS!B:E,4,FALSE)</f>
        <v>238159.96391025599</v>
      </c>
      <c r="K8" s="22">
        <f t="shared" si="1"/>
        <v>1.4911965990904719E-2</v>
      </c>
      <c r="L8" s="22">
        <f t="shared" si="2"/>
        <v>-2.3102560080587864E-3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254768.45370000001</v>
      </c>
      <c r="F9" s="25">
        <f>VLOOKUP(C9,RA!B13:I44,8,0)</f>
        <v>59089.193299999999</v>
      </c>
      <c r="G9" s="16">
        <f t="shared" si="0"/>
        <v>195679.26040000003</v>
      </c>
      <c r="H9" s="27">
        <f>RA!J13</f>
        <v>23.193292749493999</v>
      </c>
      <c r="I9" s="20">
        <f>VLOOKUP(B9,RMS!B:D,3,FALSE)</f>
        <v>254768.62064615401</v>
      </c>
      <c r="J9" s="21">
        <f>VLOOKUP(B9,RMS!B:E,4,FALSE)</f>
        <v>195679.25836324799</v>
      </c>
      <c r="K9" s="22">
        <f t="shared" si="1"/>
        <v>-0.16694615400047041</v>
      </c>
      <c r="L9" s="22">
        <f t="shared" si="2"/>
        <v>2.03675203374587E-3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166579.46799999999</v>
      </c>
      <c r="F10" s="25">
        <f>VLOOKUP(C10,RA!B14:I44,8,0)</f>
        <v>30957.2785</v>
      </c>
      <c r="G10" s="16">
        <f t="shared" si="0"/>
        <v>135622.18949999998</v>
      </c>
      <c r="H10" s="27">
        <f>RA!J14</f>
        <v>18.584090147292301</v>
      </c>
      <c r="I10" s="20">
        <f>VLOOKUP(B10,RMS!B:D,3,FALSE)</f>
        <v>166579.47431538501</v>
      </c>
      <c r="J10" s="21">
        <f>VLOOKUP(B10,RMS!B:E,4,FALSE)</f>
        <v>135622.194029915</v>
      </c>
      <c r="K10" s="22">
        <f t="shared" si="1"/>
        <v>-6.3153850205708295E-3</v>
      </c>
      <c r="L10" s="22">
        <f t="shared" si="2"/>
        <v>-4.5299150224309415E-3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105643.4832</v>
      </c>
      <c r="F11" s="25">
        <f>VLOOKUP(C11,RA!B15:I45,8,0)</f>
        <v>-8659.1553000000004</v>
      </c>
      <c r="G11" s="16">
        <f t="shared" si="0"/>
        <v>114302.6385</v>
      </c>
      <c r="H11" s="27">
        <f>RA!J15</f>
        <v>-8.1965825413071993</v>
      </c>
      <c r="I11" s="20">
        <f>VLOOKUP(B11,RMS!B:D,3,FALSE)</f>
        <v>105643.676745299</v>
      </c>
      <c r="J11" s="21">
        <f>VLOOKUP(B11,RMS!B:E,4,FALSE)</f>
        <v>114302.637907692</v>
      </c>
      <c r="K11" s="22">
        <f t="shared" si="1"/>
        <v>-0.19354529900010675</v>
      </c>
      <c r="L11" s="22">
        <f t="shared" si="2"/>
        <v>5.9230800252407789E-4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455410.16220000002</v>
      </c>
      <c r="F12" s="25">
        <f>VLOOKUP(C12,RA!B16:I46,8,0)</f>
        <v>25046.7752</v>
      </c>
      <c r="G12" s="16">
        <f t="shared" si="0"/>
        <v>430363.38700000005</v>
      </c>
      <c r="H12" s="27">
        <f>RA!J16</f>
        <v>5.4998279087589497</v>
      </c>
      <c r="I12" s="20">
        <f>VLOOKUP(B12,RMS!B:D,3,FALSE)</f>
        <v>455409.787215385</v>
      </c>
      <c r="J12" s="21">
        <f>VLOOKUP(B12,RMS!B:E,4,FALSE)</f>
        <v>430363.386846154</v>
      </c>
      <c r="K12" s="22">
        <f t="shared" si="1"/>
        <v>0.37498461501672864</v>
      </c>
      <c r="L12" s="22">
        <f t="shared" si="2"/>
        <v>1.538460492156446E-4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674718.82270000002</v>
      </c>
      <c r="F13" s="25">
        <f>VLOOKUP(C13,RA!B17:I47,8,0)</f>
        <v>40464.228799999997</v>
      </c>
      <c r="G13" s="16">
        <f t="shared" si="0"/>
        <v>634254.59389999998</v>
      </c>
      <c r="H13" s="27">
        <f>RA!J17</f>
        <v>5.9971987498548902</v>
      </c>
      <c r="I13" s="20">
        <f>VLOOKUP(B13,RMS!B:D,3,FALSE)</f>
        <v>674718.80557521398</v>
      </c>
      <c r="J13" s="21">
        <f>VLOOKUP(B13,RMS!B:E,4,FALSE)</f>
        <v>634254.59411794902</v>
      </c>
      <c r="K13" s="22">
        <f t="shared" si="1"/>
        <v>1.7124786041676998E-2</v>
      </c>
      <c r="L13" s="22">
        <f t="shared" si="2"/>
        <v>-2.179490402340889E-4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VLOOKUP(C14,RA!B18:D44,3,0)</f>
        <v>1182982.2694999999</v>
      </c>
      <c r="F14" s="25">
        <f>VLOOKUP(C14,RA!B18:I48,8,0)</f>
        <v>180074.8297</v>
      </c>
      <c r="G14" s="16">
        <f t="shared" si="0"/>
        <v>1002907.4397999999</v>
      </c>
      <c r="H14" s="27">
        <f>RA!J18</f>
        <v>15.2221072405515</v>
      </c>
      <c r="I14" s="20">
        <f>VLOOKUP(B14,RMS!B:D,3,FALSE)</f>
        <v>1182982.2842940199</v>
      </c>
      <c r="J14" s="21">
        <f>VLOOKUP(B14,RMS!B:E,4,FALSE)</f>
        <v>1002907.44103932</v>
      </c>
      <c r="K14" s="22">
        <f t="shared" si="1"/>
        <v>-1.4794019982218742E-2</v>
      </c>
      <c r="L14" s="22">
        <f t="shared" si="2"/>
        <v>-1.2393200304359198E-3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VLOOKUP(C15,RA!B18:D45,3,0)</f>
        <v>487624.06780000002</v>
      </c>
      <c r="F15" s="25">
        <f>VLOOKUP(C15,RA!B19:I49,8,0)</f>
        <v>37962.043899999997</v>
      </c>
      <c r="G15" s="16">
        <f t="shared" si="0"/>
        <v>449662.02390000003</v>
      </c>
      <c r="H15" s="27">
        <f>RA!J19</f>
        <v>7.7851046342466903</v>
      </c>
      <c r="I15" s="20">
        <f>VLOOKUP(B15,RMS!B:D,3,FALSE)</f>
        <v>487624.19058119698</v>
      </c>
      <c r="J15" s="21">
        <f>VLOOKUP(B15,RMS!B:E,4,FALSE)</f>
        <v>449662.02469230798</v>
      </c>
      <c r="K15" s="22">
        <f t="shared" si="1"/>
        <v>-0.12278119695838541</v>
      </c>
      <c r="L15" s="22">
        <f t="shared" si="2"/>
        <v>-7.9230795381590724E-4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VLOOKUP(C16,RA!B20:D46,3,0)</f>
        <v>949705.51379999996</v>
      </c>
      <c r="F16" s="25">
        <f>VLOOKUP(C16,RA!B20:I50,8,0)</f>
        <v>72392.590100000001</v>
      </c>
      <c r="G16" s="16">
        <f t="shared" si="0"/>
        <v>877312.92369999993</v>
      </c>
      <c r="H16" s="27">
        <f>RA!J20</f>
        <v>7.6226355483964596</v>
      </c>
      <c r="I16" s="20">
        <f>VLOOKUP(B16,RMS!B:D,3,FALSE)</f>
        <v>949705.46019999997</v>
      </c>
      <c r="J16" s="21">
        <f>VLOOKUP(B16,RMS!B:E,4,FALSE)</f>
        <v>877312.92370000004</v>
      </c>
      <c r="K16" s="22">
        <f t="shared" si="1"/>
        <v>5.359999998472631E-2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VLOOKUP(C17,RA!B20:D47,3,0)</f>
        <v>294358.23930000002</v>
      </c>
      <c r="F17" s="25">
        <f>VLOOKUP(C17,RA!B21:I51,8,0)</f>
        <v>30770.667700000002</v>
      </c>
      <c r="G17" s="16">
        <f t="shared" si="0"/>
        <v>263587.57160000002</v>
      </c>
      <c r="H17" s="27">
        <f>RA!J21</f>
        <v>10.453475932310999</v>
      </c>
      <c r="I17" s="20">
        <f>VLOOKUP(B17,RMS!B:D,3,FALSE)</f>
        <v>294358.56849757198</v>
      </c>
      <c r="J17" s="21">
        <f>VLOOKUP(B17,RMS!B:E,4,FALSE)</f>
        <v>263587.57147317898</v>
      </c>
      <c r="K17" s="22">
        <f t="shared" si="1"/>
        <v>-0.3291975719621405</v>
      </c>
      <c r="L17" s="22">
        <f t="shared" si="2"/>
        <v>1.2682104716077447E-4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VLOOKUP(C18,RA!B22:D48,3,0)</f>
        <v>824880.95010000002</v>
      </c>
      <c r="F18" s="25">
        <f>VLOOKUP(C18,RA!B22:I52,8,0)</f>
        <v>97172.292400000006</v>
      </c>
      <c r="G18" s="16">
        <f t="shared" si="0"/>
        <v>727708.65769999998</v>
      </c>
      <c r="H18" s="27">
        <f>RA!J22</f>
        <v>11.780159596147801</v>
      </c>
      <c r="I18" s="20">
        <f>VLOOKUP(B18,RMS!B:D,3,FALSE)</f>
        <v>824881.82380000001</v>
      </c>
      <c r="J18" s="21">
        <f>VLOOKUP(B18,RMS!B:E,4,FALSE)</f>
        <v>727708.66189999995</v>
      </c>
      <c r="K18" s="22">
        <f t="shared" si="1"/>
        <v>-0.87369999999646097</v>
      </c>
      <c r="L18" s="22">
        <f t="shared" si="2"/>
        <v>-4.1999999666586518E-3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VLOOKUP(C19,RA!B22:D49,3,0)</f>
        <v>2132433.8067999999</v>
      </c>
      <c r="F19" s="25">
        <f>VLOOKUP(C19,RA!B23:I53,8,0)</f>
        <v>212912.79139999999</v>
      </c>
      <c r="G19" s="16">
        <f t="shared" si="0"/>
        <v>1919521.0153999999</v>
      </c>
      <c r="H19" s="27">
        <f>RA!J23</f>
        <v>9.9844970906507999</v>
      </c>
      <c r="I19" s="20">
        <f>VLOOKUP(B19,RMS!B:D,3,FALSE)</f>
        <v>2132435.5509743602</v>
      </c>
      <c r="J19" s="21">
        <f>VLOOKUP(B19,RMS!B:E,4,FALSE)</f>
        <v>1919521.0361393199</v>
      </c>
      <c r="K19" s="22">
        <f t="shared" si="1"/>
        <v>-1.7441743602976203</v>
      </c>
      <c r="L19" s="22">
        <f t="shared" si="2"/>
        <v>-2.0739319967105985E-2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VLOOKUP(C20,RA!B24:D50,3,0)</f>
        <v>226356.85010000001</v>
      </c>
      <c r="F20" s="25">
        <f>VLOOKUP(C20,RA!B24:I54,8,0)</f>
        <v>38400.724099999999</v>
      </c>
      <c r="G20" s="16">
        <f t="shared" si="0"/>
        <v>187956.12600000002</v>
      </c>
      <c r="H20" s="27">
        <f>RA!J24</f>
        <v>16.964683897587101</v>
      </c>
      <c r="I20" s="20">
        <f>VLOOKUP(B20,RMS!B:D,3,FALSE)</f>
        <v>226356.853064942</v>
      </c>
      <c r="J20" s="21">
        <f>VLOOKUP(B20,RMS!B:E,4,FALSE)</f>
        <v>187956.126270156</v>
      </c>
      <c r="K20" s="22">
        <f t="shared" si="1"/>
        <v>-2.9649419884663075E-3</v>
      </c>
      <c r="L20" s="22">
        <f t="shared" si="2"/>
        <v>-2.7015598607249558E-4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VLOOKUP(C21,RA!B24:D51,3,0)</f>
        <v>384977.59860000003</v>
      </c>
      <c r="F21" s="25">
        <f>VLOOKUP(C21,RA!B25:I55,8,0)</f>
        <v>24103.484400000001</v>
      </c>
      <c r="G21" s="16">
        <f t="shared" si="0"/>
        <v>360874.11420000001</v>
      </c>
      <c r="H21" s="27">
        <f>RA!J25</f>
        <v>6.2610095983906904</v>
      </c>
      <c r="I21" s="20">
        <f>VLOOKUP(B21,RMS!B:D,3,FALSE)</f>
        <v>384977.66647865501</v>
      </c>
      <c r="J21" s="21">
        <f>VLOOKUP(B21,RMS!B:E,4,FALSE)</f>
        <v>360874.093165931</v>
      </c>
      <c r="K21" s="22">
        <f t="shared" si="1"/>
        <v>-6.787865498336032E-2</v>
      </c>
      <c r="L21" s="22">
        <f t="shared" si="2"/>
        <v>2.1034069010056555E-2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VLOOKUP(C22,RA!B26:D52,3,0)</f>
        <v>549905.74609999999</v>
      </c>
      <c r="F22" s="25">
        <f>VLOOKUP(C22,RA!B26:I56,8,0)</f>
        <v>119243.8652</v>
      </c>
      <c r="G22" s="16">
        <f t="shared" si="0"/>
        <v>430661.88089999999</v>
      </c>
      <c r="H22" s="27">
        <f>RA!J26</f>
        <v>21.684418838263198</v>
      </c>
      <c r="I22" s="20">
        <f>VLOOKUP(B22,RMS!B:D,3,FALSE)</f>
        <v>549905.75257161295</v>
      </c>
      <c r="J22" s="21">
        <f>VLOOKUP(B22,RMS!B:E,4,FALSE)</f>
        <v>430661.86910607101</v>
      </c>
      <c r="K22" s="22">
        <f t="shared" si="1"/>
        <v>-6.4716129563748837E-3</v>
      </c>
      <c r="L22" s="22">
        <f t="shared" si="2"/>
        <v>1.1793928977567703E-2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VLOOKUP(C23,RA!B26:D53,3,0)</f>
        <v>221699.44570000001</v>
      </c>
      <c r="F23" s="25">
        <f>VLOOKUP(C23,RA!B27:I57,8,0)</f>
        <v>60487.462399999997</v>
      </c>
      <c r="G23" s="16">
        <f t="shared" si="0"/>
        <v>161211.98330000002</v>
      </c>
      <c r="H23" s="27">
        <f>RA!J27</f>
        <v>27.2835424594839</v>
      </c>
      <c r="I23" s="20">
        <f>VLOOKUP(B23,RMS!B:D,3,FALSE)</f>
        <v>221699.291671538</v>
      </c>
      <c r="J23" s="21">
        <f>VLOOKUP(B23,RMS!B:E,4,FALSE)</f>
        <v>161212.00780783</v>
      </c>
      <c r="K23" s="22">
        <f t="shared" si="1"/>
        <v>0.15402846201322973</v>
      </c>
      <c r="L23" s="22">
        <f t="shared" si="2"/>
        <v>-2.4507829977665097E-2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VLOOKUP(C24,RA!B28:D54,3,0)</f>
        <v>1170076.2213999999</v>
      </c>
      <c r="F24" s="25">
        <f>VLOOKUP(C24,RA!B28:I58,8,0)</f>
        <v>59432.961499999998</v>
      </c>
      <c r="G24" s="16">
        <f t="shared" si="0"/>
        <v>1110643.2598999999</v>
      </c>
      <c r="H24" s="27">
        <f>RA!J28</f>
        <v>5.0794093934229601</v>
      </c>
      <c r="I24" s="20">
        <f>VLOOKUP(B24,RMS!B:D,3,FALSE)</f>
        <v>1170076.22197434</v>
      </c>
      <c r="J24" s="21">
        <f>VLOOKUP(B24,RMS!B:E,4,FALSE)</f>
        <v>1110643.2516822999</v>
      </c>
      <c r="K24" s="22">
        <f t="shared" si="1"/>
        <v>-5.7434011250734329E-4</v>
      </c>
      <c r="L24" s="22">
        <f t="shared" si="2"/>
        <v>8.217700058594346E-3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VLOOKUP(C25,RA!B28:D55,3,0)</f>
        <v>617956.10049999994</v>
      </c>
      <c r="F25" s="25">
        <f>VLOOKUP(C25,RA!B29:I59,8,0)</f>
        <v>90103.626900000003</v>
      </c>
      <c r="G25" s="16">
        <f t="shared" si="0"/>
        <v>527852.47359999991</v>
      </c>
      <c r="H25" s="27">
        <f>RA!J29</f>
        <v>14.580910654833801</v>
      </c>
      <c r="I25" s="20">
        <f>VLOOKUP(B25,RMS!B:D,3,FALSE)</f>
        <v>617958.18344070797</v>
      </c>
      <c r="J25" s="21">
        <f>VLOOKUP(B25,RMS!B:E,4,FALSE)</f>
        <v>527852.481351731</v>
      </c>
      <c r="K25" s="22">
        <f t="shared" si="1"/>
        <v>-2.0829407080309466</v>
      </c>
      <c r="L25" s="22">
        <f t="shared" si="2"/>
        <v>-7.7517310855910182E-3</v>
      </c>
      <c r="M25" s="32"/>
    </row>
    <row r="26" spans="1:13">
      <c r="A26" s="63"/>
      <c r="B26" s="12">
        <v>37</v>
      </c>
      <c r="C26" s="61" t="s">
        <v>73</v>
      </c>
      <c r="D26" s="61"/>
      <c r="E26" s="15">
        <f>VLOOKUP(C26,RA!B30:D56,3,0)</f>
        <v>654017.44839999999</v>
      </c>
      <c r="F26" s="25">
        <f>VLOOKUP(C26,RA!B30:I60,8,0)</f>
        <v>76911.771399999998</v>
      </c>
      <c r="G26" s="16">
        <f t="shared" si="0"/>
        <v>577105.67700000003</v>
      </c>
      <c r="H26" s="27">
        <f>RA!J30</f>
        <v>11.7598959459198</v>
      </c>
      <c r="I26" s="20">
        <f>VLOOKUP(B26,RMS!B:D,3,FALSE)</f>
        <v>654017.41360943206</v>
      </c>
      <c r="J26" s="21">
        <f>VLOOKUP(B26,RMS!B:E,4,FALSE)</f>
        <v>577105.67585849797</v>
      </c>
      <c r="K26" s="22">
        <f t="shared" si="1"/>
        <v>3.479056793730706E-2</v>
      </c>
      <c r="L26" s="22">
        <f t="shared" si="2"/>
        <v>1.1415020562708378E-3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VLOOKUP(C27,RA!B30:D57,3,0)</f>
        <v>729983.88600000006</v>
      </c>
      <c r="F27" s="25">
        <f>VLOOKUP(C27,RA!B31:I61,8,0)</f>
        <v>33615.038399999998</v>
      </c>
      <c r="G27" s="16">
        <f t="shared" si="0"/>
        <v>696368.8476000001</v>
      </c>
      <c r="H27" s="27">
        <f>RA!J31</f>
        <v>4.6049014292899102</v>
      </c>
      <c r="I27" s="20">
        <f>VLOOKUP(B27,RMS!B:D,3,FALSE)</f>
        <v>729983.78553362796</v>
      </c>
      <c r="J27" s="21">
        <f>VLOOKUP(B27,RMS!B:E,4,FALSE)</f>
        <v>696368.757119469</v>
      </c>
      <c r="K27" s="22">
        <f t="shared" si="1"/>
        <v>0.10046637209597975</v>
      </c>
      <c r="L27" s="22">
        <f t="shared" si="2"/>
        <v>9.0480531100183725E-2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VLOOKUP(C28,RA!B32:D58,3,0)</f>
        <v>93841.188399999999</v>
      </c>
      <c r="F28" s="25">
        <f>VLOOKUP(C28,RA!B32:I62,8,0)</f>
        <v>25119.934300000001</v>
      </c>
      <c r="G28" s="16">
        <f t="shared" si="0"/>
        <v>68721.254099999991</v>
      </c>
      <c r="H28" s="27">
        <f>RA!J32</f>
        <v>26.768559444202399</v>
      </c>
      <c r="I28" s="20">
        <f>VLOOKUP(B28,RMS!B:D,3,FALSE)</f>
        <v>93841.128191067197</v>
      </c>
      <c r="J28" s="21">
        <f>VLOOKUP(B28,RMS!B:E,4,FALSE)</f>
        <v>68721.241510458101</v>
      </c>
      <c r="K28" s="22">
        <f t="shared" si="1"/>
        <v>6.0208932802197523E-2</v>
      </c>
      <c r="L28" s="22">
        <f t="shared" si="2"/>
        <v>1.25895418896107E-2</v>
      </c>
      <c r="M28" s="32"/>
    </row>
    <row r="29" spans="1:13">
      <c r="A29" s="63"/>
      <c r="B29" s="12">
        <v>40</v>
      </c>
      <c r="C29" s="61" t="s">
        <v>31</v>
      </c>
      <c r="D29" s="61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32</v>
      </c>
      <c r="D30" s="61"/>
      <c r="E30" s="15">
        <f>VLOOKUP(C30,RA!B34:D61,3,0)</f>
        <v>266630.6814</v>
      </c>
      <c r="F30" s="25">
        <f>VLOOKUP(C30,RA!B34:I65,8,0)</f>
        <v>16943.3776</v>
      </c>
      <c r="G30" s="16">
        <f t="shared" si="0"/>
        <v>249687.30379999999</v>
      </c>
      <c r="H30" s="27">
        <f>RA!J34</f>
        <v>0</v>
      </c>
      <c r="I30" s="20">
        <f>VLOOKUP(B30,RMS!B:D,3,FALSE)</f>
        <v>266630.68070000003</v>
      </c>
      <c r="J30" s="21">
        <f>VLOOKUP(B30,RMS!B:E,4,FALSE)</f>
        <v>249687.3082</v>
      </c>
      <c r="K30" s="22">
        <f t="shared" si="1"/>
        <v>6.99999975040555E-4</v>
      </c>
      <c r="L30" s="22">
        <f t="shared" si="2"/>
        <v>-4.4000000052619725E-3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67562.16</v>
      </c>
      <c r="F31" s="25">
        <f>VLOOKUP(C31,RA!B35:I66,8,0)</f>
        <v>2183.0700000000002</v>
      </c>
      <c r="G31" s="16">
        <f t="shared" si="0"/>
        <v>65379.090000000004</v>
      </c>
      <c r="H31" s="27">
        <f>RA!J35</f>
        <v>6.3546241231636396</v>
      </c>
      <c r="I31" s="20">
        <f>VLOOKUP(B31,RMS!B:D,3,FALSE)</f>
        <v>67562.16</v>
      </c>
      <c r="J31" s="21">
        <f>VLOOKUP(B31,RMS!B:E,4,FALSE)</f>
        <v>65379.09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36</v>
      </c>
      <c r="D32" s="61"/>
      <c r="E32" s="15">
        <f>VLOOKUP(C32,RA!B34:D62,3,0)</f>
        <v>116700.9</v>
      </c>
      <c r="F32" s="25">
        <f>VLOOKUP(C32,RA!B34:I66,8,0)</f>
        <v>-10341.040000000001</v>
      </c>
      <c r="G32" s="16">
        <f t="shared" si="0"/>
        <v>127041.94</v>
      </c>
      <c r="H32" s="27">
        <f>RA!J35</f>
        <v>6.3546241231636396</v>
      </c>
      <c r="I32" s="20">
        <f>VLOOKUP(B32,RMS!B:D,3,FALSE)</f>
        <v>116700.9</v>
      </c>
      <c r="J32" s="21">
        <f>VLOOKUP(B32,RMS!B:E,4,FALSE)</f>
        <v>127041.94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37</v>
      </c>
      <c r="D33" s="61"/>
      <c r="E33" s="15">
        <f>VLOOKUP(C33,RA!B34:D63,3,0)</f>
        <v>5724.8</v>
      </c>
      <c r="F33" s="25">
        <f>VLOOKUP(C33,RA!B34:I67,8,0)</f>
        <v>1084.6300000000001</v>
      </c>
      <c r="G33" s="16">
        <f t="shared" si="0"/>
        <v>4640.17</v>
      </c>
      <c r="H33" s="27">
        <f>RA!J34</f>
        <v>0</v>
      </c>
      <c r="I33" s="20">
        <f>VLOOKUP(B33,RMS!B:D,3,FALSE)</f>
        <v>5724.8</v>
      </c>
      <c r="J33" s="21">
        <f>VLOOKUP(B33,RMS!B:E,4,FALSE)</f>
        <v>4640.17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38</v>
      </c>
      <c r="D34" s="61"/>
      <c r="E34" s="15">
        <f>VLOOKUP(C34,RA!B35:D64,3,0)</f>
        <v>56007.73</v>
      </c>
      <c r="F34" s="25">
        <f>VLOOKUP(C34,RA!B35:I68,8,0)</f>
        <v>-11085.55</v>
      </c>
      <c r="G34" s="16">
        <f t="shared" si="0"/>
        <v>67093.279999999999</v>
      </c>
      <c r="H34" s="27">
        <f>RA!J35</f>
        <v>6.3546241231636396</v>
      </c>
      <c r="I34" s="20">
        <f>VLOOKUP(B34,RMS!B:D,3,FALSE)</f>
        <v>56007.73</v>
      </c>
      <c r="J34" s="21">
        <f>VLOOKUP(B34,RMS!B:E,4,FALSE)</f>
        <v>67093.279999999999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1" t="s">
        <v>71</v>
      </c>
      <c r="D35" s="61"/>
      <c r="E35" s="15">
        <f>VLOOKUP(C35,RA!B36:D65,3,0)</f>
        <v>49.49</v>
      </c>
      <c r="F35" s="25">
        <f>VLOOKUP(C35,RA!B36:I69,8,0)</f>
        <v>-6104.37</v>
      </c>
      <c r="G35" s="16">
        <f t="shared" si="0"/>
        <v>6153.86</v>
      </c>
      <c r="H35" s="27">
        <f>RA!J36</f>
        <v>3.2312021995744402</v>
      </c>
      <c r="I35" s="20">
        <f>VLOOKUP(B35,RMS!B:D,3,FALSE)</f>
        <v>49.49</v>
      </c>
      <c r="J35" s="21">
        <f>VLOOKUP(B35,RMS!B:E,4,FALSE)</f>
        <v>6153.86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33</v>
      </c>
      <c r="D36" s="61"/>
      <c r="E36" s="15">
        <f>VLOOKUP(C36,RA!B8:D65,3,0)</f>
        <v>61063.247900000002</v>
      </c>
      <c r="F36" s="25">
        <f>VLOOKUP(C36,RA!B8:I69,8,0)</f>
        <v>3098.1480000000001</v>
      </c>
      <c r="G36" s="16">
        <f t="shared" si="0"/>
        <v>57965.099900000001</v>
      </c>
      <c r="H36" s="27">
        <f>RA!J36</f>
        <v>3.2312021995744402</v>
      </c>
      <c r="I36" s="20">
        <f>VLOOKUP(B36,RMS!B:D,3,FALSE)</f>
        <v>61063.247863247903</v>
      </c>
      <c r="J36" s="21">
        <f>VLOOKUP(B36,RMS!B:E,4,FALSE)</f>
        <v>57965.098290598296</v>
      </c>
      <c r="K36" s="22">
        <f t="shared" si="1"/>
        <v>3.6752098822034895E-5</v>
      </c>
      <c r="L36" s="22">
        <f t="shared" si="2"/>
        <v>1.6094017046270892E-3</v>
      </c>
      <c r="M36" s="32"/>
    </row>
    <row r="37" spans="1:13">
      <c r="A37" s="63"/>
      <c r="B37" s="12">
        <v>76</v>
      </c>
      <c r="C37" s="61" t="s">
        <v>34</v>
      </c>
      <c r="D37" s="61"/>
      <c r="E37" s="15">
        <f>VLOOKUP(C37,RA!B8:D66,3,0)</f>
        <v>312547.61660000001</v>
      </c>
      <c r="F37" s="25">
        <f>VLOOKUP(C37,RA!B8:I70,8,0)</f>
        <v>21403.045600000001</v>
      </c>
      <c r="G37" s="16">
        <f t="shared" si="0"/>
        <v>291144.571</v>
      </c>
      <c r="H37" s="27">
        <f>RA!J37</f>
        <v>-8.8611484572955295</v>
      </c>
      <c r="I37" s="20">
        <f>VLOOKUP(B37,RMS!B:D,3,FALSE)</f>
        <v>312547.61107179499</v>
      </c>
      <c r="J37" s="21">
        <f>VLOOKUP(B37,RMS!B:E,4,FALSE)</f>
        <v>291144.571205983</v>
      </c>
      <c r="K37" s="22">
        <f t="shared" si="1"/>
        <v>5.5282050161622465E-3</v>
      </c>
      <c r="L37" s="22">
        <f t="shared" si="2"/>
        <v>-2.0598300034180284E-4</v>
      </c>
      <c r="M37" s="32"/>
    </row>
    <row r="38" spans="1:13">
      <c r="A38" s="63"/>
      <c r="B38" s="12">
        <v>77</v>
      </c>
      <c r="C38" s="61" t="s">
        <v>39</v>
      </c>
      <c r="D38" s="61"/>
      <c r="E38" s="15">
        <f>VLOOKUP(C38,RA!B9:D67,3,0)</f>
        <v>75041.95</v>
      </c>
      <c r="F38" s="25">
        <f>VLOOKUP(C38,RA!B9:I71,8,0)</f>
        <v>-5026.47</v>
      </c>
      <c r="G38" s="16">
        <f t="shared" si="0"/>
        <v>80068.42</v>
      </c>
      <c r="H38" s="27">
        <f>RA!J38</f>
        <v>18.946164058133</v>
      </c>
      <c r="I38" s="20">
        <f>VLOOKUP(B38,RMS!B:D,3,FALSE)</f>
        <v>75041.95</v>
      </c>
      <c r="J38" s="21">
        <f>VLOOKUP(B38,RMS!B:E,4,FALSE)</f>
        <v>80068.42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40</v>
      </c>
      <c r="D39" s="61"/>
      <c r="E39" s="15">
        <f>VLOOKUP(C39,RA!B10:D68,3,0)</f>
        <v>50788.12</v>
      </c>
      <c r="F39" s="25">
        <f>VLOOKUP(C39,RA!B10:I72,8,0)</f>
        <v>8362.82</v>
      </c>
      <c r="G39" s="16">
        <f t="shared" si="0"/>
        <v>42425.3</v>
      </c>
      <c r="H39" s="27">
        <f>RA!J39</f>
        <v>-19.792892873894399</v>
      </c>
      <c r="I39" s="20">
        <f>VLOOKUP(B39,RMS!B:D,3,FALSE)</f>
        <v>50788.12</v>
      </c>
      <c r="J39" s="21">
        <f>VLOOKUP(B39,RMS!B:E,4,FALSE)</f>
        <v>42425.3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35</v>
      </c>
      <c r="D40" s="61"/>
      <c r="E40" s="15">
        <f>VLOOKUP(C40,RA!B8:D69,3,0)</f>
        <v>9174.2883000000002</v>
      </c>
      <c r="F40" s="25">
        <f>VLOOKUP(C40,RA!B8:I73,8,0)</f>
        <v>654.91880000000003</v>
      </c>
      <c r="G40" s="16">
        <f t="shared" si="0"/>
        <v>8519.3695000000007</v>
      </c>
      <c r="H40" s="27">
        <f>RA!J40</f>
        <v>-12334.552434835299</v>
      </c>
      <c r="I40" s="20">
        <f>VLOOKUP(B40,RMS!B:D,3,FALSE)</f>
        <v>9174.2886317222601</v>
      </c>
      <c r="J40" s="21">
        <f>VLOOKUP(B40,RMS!B:E,4,FALSE)</f>
        <v>8519.3696694652408</v>
      </c>
      <c r="K40" s="22">
        <f t="shared" si="1"/>
        <v>-3.3172225994348992E-4</v>
      </c>
      <c r="L40" s="22">
        <f t="shared" si="2"/>
        <v>-1.6946524010563735E-4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7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5703125" style="36" customWidth="1"/>
    <col min="2" max="3" width="9.140625" style="36"/>
    <col min="4" max="5" width="11.5703125" style="36" customWidth="1"/>
    <col min="6" max="7" width="12.28515625" style="36" customWidth="1"/>
    <col min="8" max="8" width="9.140625" style="36"/>
    <col min="9" max="9" width="12.28515625" style="36" customWidth="1"/>
    <col min="10" max="10" width="9.7109375" style="36" customWidth="1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22.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14243328.108999999</v>
      </c>
      <c r="E7" s="48">
        <v>17845382.5537</v>
      </c>
      <c r="F7" s="49">
        <v>79.815201866024594</v>
      </c>
      <c r="G7" s="48">
        <v>15083252.7051</v>
      </c>
      <c r="H7" s="49">
        <v>-5.5685906251242399</v>
      </c>
      <c r="I7" s="48">
        <v>1543465.3988999999</v>
      </c>
      <c r="J7" s="49">
        <v>10.8364097708647</v>
      </c>
      <c r="K7" s="48">
        <v>1660735.4983999999</v>
      </c>
      <c r="L7" s="49">
        <v>11.010459950979101</v>
      </c>
      <c r="M7" s="49">
        <v>-7.0613351501777999E-2</v>
      </c>
      <c r="N7" s="48">
        <v>278255241.17320001</v>
      </c>
      <c r="O7" s="48">
        <v>7574734308.2667999</v>
      </c>
      <c r="P7" s="48">
        <v>763307</v>
      </c>
      <c r="Q7" s="48">
        <v>752433</v>
      </c>
      <c r="R7" s="49">
        <v>1.4451785075880501</v>
      </c>
      <c r="S7" s="48">
        <v>18.6600255323219</v>
      </c>
      <c r="T7" s="48">
        <v>18.1159834729471</v>
      </c>
      <c r="U7" s="50">
        <v>2.9155483117233501</v>
      </c>
    </row>
    <row r="8" spans="1:23" ht="12" thickBot="1">
      <c r="A8" s="74">
        <v>42355</v>
      </c>
      <c r="B8" s="64" t="s">
        <v>6</v>
      </c>
      <c r="C8" s="65"/>
      <c r="D8" s="51">
        <v>523213.64309999999</v>
      </c>
      <c r="E8" s="51">
        <v>661556.28659999999</v>
      </c>
      <c r="F8" s="52">
        <v>79.088303398793499</v>
      </c>
      <c r="G8" s="51">
        <v>581207.29590000003</v>
      </c>
      <c r="H8" s="52">
        <v>-9.9781357200956595</v>
      </c>
      <c r="I8" s="51">
        <v>134769.49660000001</v>
      </c>
      <c r="J8" s="52">
        <v>25.758024160360399</v>
      </c>
      <c r="K8" s="51">
        <v>130898.2145</v>
      </c>
      <c r="L8" s="52">
        <v>22.5217775866533</v>
      </c>
      <c r="M8" s="52">
        <v>2.9574750998609001E-2</v>
      </c>
      <c r="N8" s="51">
        <v>9729742.1144999992</v>
      </c>
      <c r="O8" s="51">
        <v>270345196.398</v>
      </c>
      <c r="P8" s="51">
        <v>19965</v>
      </c>
      <c r="Q8" s="51">
        <v>19094</v>
      </c>
      <c r="R8" s="52">
        <v>4.5616424007541596</v>
      </c>
      <c r="S8" s="51">
        <v>26.206543606311001</v>
      </c>
      <c r="T8" s="51">
        <v>26.0454336231277</v>
      </c>
      <c r="U8" s="53">
        <v>0.61477005744688695</v>
      </c>
    </row>
    <row r="9" spans="1:23" ht="12" thickBot="1">
      <c r="A9" s="75"/>
      <c r="B9" s="64" t="s">
        <v>7</v>
      </c>
      <c r="C9" s="65"/>
      <c r="D9" s="51">
        <v>63383.570800000001</v>
      </c>
      <c r="E9" s="51">
        <v>75036.935599999997</v>
      </c>
      <c r="F9" s="52">
        <v>84.469828482707896</v>
      </c>
      <c r="G9" s="51">
        <v>74301.855500000005</v>
      </c>
      <c r="H9" s="52">
        <v>-14.6944980398235</v>
      </c>
      <c r="I9" s="51">
        <v>14431.925999999999</v>
      </c>
      <c r="J9" s="52">
        <v>22.7691905297327</v>
      </c>
      <c r="K9" s="51">
        <v>16223.3339</v>
      </c>
      <c r="L9" s="52">
        <v>21.834359035623301</v>
      </c>
      <c r="M9" s="52">
        <v>-0.110421687123138</v>
      </c>
      <c r="N9" s="51">
        <v>1429151.1968</v>
      </c>
      <c r="O9" s="51">
        <v>42852183.0414</v>
      </c>
      <c r="P9" s="51">
        <v>3827</v>
      </c>
      <c r="Q9" s="51">
        <v>4099</v>
      </c>
      <c r="R9" s="52">
        <v>-6.63576482068797</v>
      </c>
      <c r="S9" s="51">
        <v>16.562208204860202</v>
      </c>
      <c r="T9" s="51">
        <v>16.7365118321542</v>
      </c>
      <c r="U9" s="53">
        <v>-1.05241780044057</v>
      </c>
    </row>
    <row r="10" spans="1:23" ht="12" thickBot="1">
      <c r="A10" s="75"/>
      <c r="B10" s="64" t="s">
        <v>8</v>
      </c>
      <c r="C10" s="65"/>
      <c r="D10" s="51">
        <v>79498.398700000005</v>
      </c>
      <c r="E10" s="51">
        <v>84216.209799999997</v>
      </c>
      <c r="F10" s="52">
        <v>94.397977406957594</v>
      </c>
      <c r="G10" s="51">
        <v>85953.883700000006</v>
      </c>
      <c r="H10" s="52">
        <v>-7.5104052569994497</v>
      </c>
      <c r="I10" s="51">
        <v>23778.537499999999</v>
      </c>
      <c r="J10" s="52">
        <v>29.910712528603401</v>
      </c>
      <c r="K10" s="51">
        <v>21934.378799999999</v>
      </c>
      <c r="L10" s="52">
        <v>25.518775715308401</v>
      </c>
      <c r="M10" s="52">
        <v>8.4076176344689002E-2</v>
      </c>
      <c r="N10" s="51">
        <v>1719363.4698999999</v>
      </c>
      <c r="O10" s="51">
        <v>64845825.904399998</v>
      </c>
      <c r="P10" s="51">
        <v>68369</v>
      </c>
      <c r="Q10" s="51">
        <v>68250</v>
      </c>
      <c r="R10" s="52">
        <v>0.17435897435897901</v>
      </c>
      <c r="S10" s="51">
        <v>1.1627842838128399</v>
      </c>
      <c r="T10" s="51">
        <v>1.2139152190476199</v>
      </c>
      <c r="U10" s="53">
        <v>-4.3972846852658103</v>
      </c>
    </row>
    <row r="11" spans="1:23" ht="12" thickBot="1">
      <c r="A11" s="75"/>
      <c r="B11" s="64" t="s">
        <v>9</v>
      </c>
      <c r="C11" s="65"/>
      <c r="D11" s="51">
        <v>112295.26949999999</v>
      </c>
      <c r="E11" s="51">
        <v>69552.343699999998</v>
      </c>
      <c r="F11" s="52">
        <v>161.45432853328899</v>
      </c>
      <c r="G11" s="51">
        <v>88355.242299999998</v>
      </c>
      <c r="H11" s="52">
        <v>27.095197270484999</v>
      </c>
      <c r="I11" s="51">
        <v>16143.895699999999</v>
      </c>
      <c r="J11" s="52">
        <v>14.3762918704247</v>
      </c>
      <c r="K11" s="51">
        <v>17379.832399999999</v>
      </c>
      <c r="L11" s="52">
        <v>19.670403190100199</v>
      </c>
      <c r="M11" s="52">
        <v>-7.1113269193551001E-2</v>
      </c>
      <c r="N11" s="51">
        <v>1346219.9668000001</v>
      </c>
      <c r="O11" s="51">
        <v>23433175.745200001</v>
      </c>
      <c r="P11" s="51">
        <v>3139</v>
      </c>
      <c r="Q11" s="51">
        <v>3053</v>
      </c>
      <c r="R11" s="52">
        <v>2.8169014084507</v>
      </c>
      <c r="S11" s="51">
        <v>35.774217744504597</v>
      </c>
      <c r="T11" s="51">
        <v>22.750607861120201</v>
      </c>
      <c r="U11" s="53">
        <v>36.405016530053999</v>
      </c>
    </row>
    <row r="12" spans="1:23" ht="12" thickBot="1">
      <c r="A12" s="75"/>
      <c r="B12" s="64" t="s">
        <v>10</v>
      </c>
      <c r="C12" s="65"/>
      <c r="D12" s="51">
        <v>265726.52039999998</v>
      </c>
      <c r="E12" s="51">
        <v>410421.71049999999</v>
      </c>
      <c r="F12" s="52">
        <v>64.744752434337897</v>
      </c>
      <c r="G12" s="51">
        <v>233723.60829999999</v>
      </c>
      <c r="H12" s="52">
        <v>13.6926313660716</v>
      </c>
      <c r="I12" s="51">
        <v>27566.558799999999</v>
      </c>
      <c r="J12" s="52">
        <v>10.374033708981701</v>
      </c>
      <c r="K12" s="51">
        <v>36318.752099999998</v>
      </c>
      <c r="L12" s="52">
        <v>15.539188515942501</v>
      </c>
      <c r="M12" s="52">
        <v>-0.24098276493370999</v>
      </c>
      <c r="N12" s="51">
        <v>4081004.9120999998</v>
      </c>
      <c r="O12" s="51">
        <v>91603143.736100003</v>
      </c>
      <c r="P12" s="51">
        <v>1983</v>
      </c>
      <c r="Q12" s="51">
        <v>1856</v>
      </c>
      <c r="R12" s="52">
        <v>6.8426724137931103</v>
      </c>
      <c r="S12" s="51">
        <v>134.00227957639899</v>
      </c>
      <c r="T12" s="51">
        <v>118.301428987069</v>
      </c>
      <c r="U12" s="53">
        <v>11.716853354258699</v>
      </c>
    </row>
    <row r="13" spans="1:23" ht="12" thickBot="1">
      <c r="A13" s="75"/>
      <c r="B13" s="64" t="s">
        <v>11</v>
      </c>
      <c r="C13" s="65"/>
      <c r="D13" s="51">
        <v>254768.45370000001</v>
      </c>
      <c r="E13" s="51">
        <v>425118.67790000001</v>
      </c>
      <c r="F13" s="52">
        <v>59.928783877129199</v>
      </c>
      <c r="G13" s="51">
        <v>342995.1545</v>
      </c>
      <c r="H13" s="52">
        <v>-25.7224335803263</v>
      </c>
      <c r="I13" s="51">
        <v>59089.193299999999</v>
      </c>
      <c r="J13" s="52">
        <v>23.193292749493999</v>
      </c>
      <c r="K13" s="51">
        <v>78658.521099999998</v>
      </c>
      <c r="L13" s="52">
        <v>22.932837408348899</v>
      </c>
      <c r="M13" s="52">
        <v>-0.24878840240488601</v>
      </c>
      <c r="N13" s="51">
        <v>5866309.4784000004</v>
      </c>
      <c r="O13" s="51">
        <v>131867807.08419999</v>
      </c>
      <c r="P13" s="51">
        <v>7660</v>
      </c>
      <c r="Q13" s="51">
        <v>7508</v>
      </c>
      <c r="R13" s="52">
        <v>2.0245071923281799</v>
      </c>
      <c r="S13" s="51">
        <v>33.259589255874701</v>
      </c>
      <c r="T13" s="51">
        <v>33.884412866276001</v>
      </c>
      <c r="U13" s="53">
        <v>-1.8786269595645799</v>
      </c>
    </row>
    <row r="14" spans="1:23" ht="12" thickBot="1">
      <c r="A14" s="75"/>
      <c r="B14" s="64" t="s">
        <v>12</v>
      </c>
      <c r="C14" s="65"/>
      <c r="D14" s="51">
        <v>166579.46799999999</v>
      </c>
      <c r="E14" s="51">
        <v>228812.91190000001</v>
      </c>
      <c r="F14" s="52">
        <v>72.801603116174505</v>
      </c>
      <c r="G14" s="51">
        <v>216372.77110000001</v>
      </c>
      <c r="H14" s="52">
        <v>-23.012739933430598</v>
      </c>
      <c r="I14" s="51">
        <v>30957.2785</v>
      </c>
      <c r="J14" s="52">
        <v>18.584090147292301</v>
      </c>
      <c r="K14" s="51">
        <v>38581.495999999999</v>
      </c>
      <c r="L14" s="52">
        <v>17.831031050653301</v>
      </c>
      <c r="M14" s="52">
        <v>-0.197613319607928</v>
      </c>
      <c r="N14" s="51">
        <v>3334099.1524999999</v>
      </c>
      <c r="O14" s="51">
        <v>65243617.335500002</v>
      </c>
      <c r="P14" s="51">
        <v>2553</v>
      </c>
      <c r="Q14" s="51">
        <v>2161</v>
      </c>
      <c r="R14" s="52">
        <v>18.1397501156872</v>
      </c>
      <c r="S14" s="51">
        <v>65.248518605562097</v>
      </c>
      <c r="T14" s="51">
        <v>67.949804025913906</v>
      </c>
      <c r="U14" s="53">
        <v>-4.1399950191690396</v>
      </c>
    </row>
    <row r="15" spans="1:23" ht="12" thickBot="1">
      <c r="A15" s="75"/>
      <c r="B15" s="64" t="s">
        <v>13</v>
      </c>
      <c r="C15" s="65"/>
      <c r="D15" s="51">
        <v>105643.4832</v>
      </c>
      <c r="E15" s="51">
        <v>184721.43119999999</v>
      </c>
      <c r="F15" s="52">
        <v>57.1907019741627</v>
      </c>
      <c r="G15" s="51">
        <v>167800.3162</v>
      </c>
      <c r="H15" s="52">
        <v>-37.042142951575698</v>
      </c>
      <c r="I15" s="51">
        <v>-8659.1553000000004</v>
      </c>
      <c r="J15" s="52">
        <v>-8.1965825413071993</v>
      </c>
      <c r="K15" s="51">
        <v>-36539.000500000002</v>
      </c>
      <c r="L15" s="52">
        <v>-21.775287036080101</v>
      </c>
      <c r="M15" s="52">
        <v>-0.76301608742691296</v>
      </c>
      <c r="N15" s="51">
        <v>1982906.6484000001</v>
      </c>
      <c r="O15" s="51">
        <v>51729555.692900002</v>
      </c>
      <c r="P15" s="51">
        <v>4309</v>
      </c>
      <c r="Q15" s="51">
        <v>2920</v>
      </c>
      <c r="R15" s="52">
        <v>47.568493150684901</v>
      </c>
      <c r="S15" s="51">
        <v>24.516937386864701</v>
      </c>
      <c r="T15" s="51">
        <v>30.460859726027401</v>
      </c>
      <c r="U15" s="53">
        <v>-24.2441469967095</v>
      </c>
    </row>
    <row r="16" spans="1:23" ht="12" thickBot="1">
      <c r="A16" s="75"/>
      <c r="B16" s="64" t="s">
        <v>14</v>
      </c>
      <c r="C16" s="65"/>
      <c r="D16" s="51">
        <v>455410.16220000002</v>
      </c>
      <c r="E16" s="51">
        <v>793884.24679999996</v>
      </c>
      <c r="F16" s="52">
        <v>57.364806523831902</v>
      </c>
      <c r="G16" s="51">
        <v>571026.19640000002</v>
      </c>
      <c r="H16" s="52">
        <v>-20.247063082025701</v>
      </c>
      <c r="I16" s="51">
        <v>25046.7752</v>
      </c>
      <c r="J16" s="52">
        <v>5.4998279087589497</v>
      </c>
      <c r="K16" s="51">
        <v>26398.359700000001</v>
      </c>
      <c r="L16" s="52">
        <v>4.6229682397106897</v>
      </c>
      <c r="M16" s="52">
        <v>-5.119956373653E-2</v>
      </c>
      <c r="N16" s="51">
        <v>9350551.7440000009</v>
      </c>
      <c r="O16" s="51">
        <v>369005527.02780002</v>
      </c>
      <c r="P16" s="51">
        <v>23095</v>
      </c>
      <c r="Q16" s="51">
        <v>22320</v>
      </c>
      <c r="R16" s="52">
        <v>3.4722222222222299</v>
      </c>
      <c r="S16" s="51">
        <v>19.718993816843501</v>
      </c>
      <c r="T16" s="51">
        <v>19.2666645340502</v>
      </c>
      <c r="U16" s="53">
        <v>2.2938760820895698</v>
      </c>
    </row>
    <row r="17" spans="1:21" ht="12" thickBot="1">
      <c r="A17" s="75"/>
      <c r="B17" s="64" t="s">
        <v>15</v>
      </c>
      <c r="C17" s="65"/>
      <c r="D17" s="51">
        <v>674718.82270000002</v>
      </c>
      <c r="E17" s="51">
        <v>559737.76159999997</v>
      </c>
      <c r="F17" s="52">
        <v>120.541951783158</v>
      </c>
      <c r="G17" s="51">
        <v>455201.06329999998</v>
      </c>
      <c r="H17" s="52">
        <v>48.224351192986298</v>
      </c>
      <c r="I17" s="51">
        <v>40464.228799999997</v>
      </c>
      <c r="J17" s="52">
        <v>5.9971987498548902</v>
      </c>
      <c r="K17" s="51">
        <v>54172.357600000003</v>
      </c>
      <c r="L17" s="52">
        <v>11.900753747646201</v>
      </c>
      <c r="M17" s="52">
        <v>-0.25304656114874402</v>
      </c>
      <c r="N17" s="51">
        <v>8584445.2620000001</v>
      </c>
      <c r="O17" s="51">
        <v>348637247.63249999</v>
      </c>
      <c r="P17" s="51">
        <v>8138</v>
      </c>
      <c r="Q17" s="51">
        <v>8183</v>
      </c>
      <c r="R17" s="52">
        <v>-0.549920567029205</v>
      </c>
      <c r="S17" s="51">
        <v>82.909661182108593</v>
      </c>
      <c r="T17" s="51">
        <v>69.153592496639405</v>
      </c>
      <c r="U17" s="53">
        <v>16.591635388853501</v>
      </c>
    </row>
    <row r="18" spans="1:21" ht="12" thickBot="1">
      <c r="A18" s="75"/>
      <c r="B18" s="64" t="s">
        <v>16</v>
      </c>
      <c r="C18" s="65"/>
      <c r="D18" s="51">
        <v>1182982.2694999999</v>
      </c>
      <c r="E18" s="51">
        <v>1461461.8696999999</v>
      </c>
      <c r="F18" s="52">
        <v>80.945134048747704</v>
      </c>
      <c r="G18" s="51">
        <v>1251697.4791999999</v>
      </c>
      <c r="H18" s="52">
        <v>-5.4897617708648001</v>
      </c>
      <c r="I18" s="51">
        <v>180074.8297</v>
      </c>
      <c r="J18" s="52">
        <v>15.2221072405515</v>
      </c>
      <c r="K18" s="51">
        <v>188612.21</v>
      </c>
      <c r="L18" s="52">
        <v>15.0685140087162</v>
      </c>
      <c r="M18" s="52">
        <v>-4.5264197370890998E-2</v>
      </c>
      <c r="N18" s="51">
        <v>24346331.823399998</v>
      </c>
      <c r="O18" s="51">
        <v>767060623.37010002</v>
      </c>
      <c r="P18" s="51">
        <v>55078</v>
      </c>
      <c r="Q18" s="51">
        <v>57941</v>
      </c>
      <c r="R18" s="52">
        <v>-4.9412333235532699</v>
      </c>
      <c r="S18" s="51">
        <v>21.4783083899198</v>
      </c>
      <c r="T18" s="51">
        <v>20.907450696398101</v>
      </c>
      <c r="U18" s="53">
        <v>2.6578335833449702</v>
      </c>
    </row>
    <row r="19" spans="1:21" ht="12" thickBot="1">
      <c r="A19" s="75"/>
      <c r="B19" s="64" t="s">
        <v>17</v>
      </c>
      <c r="C19" s="65"/>
      <c r="D19" s="51">
        <v>487624.06780000002</v>
      </c>
      <c r="E19" s="51">
        <v>762060.09019999998</v>
      </c>
      <c r="F19" s="52">
        <v>63.987613847094998</v>
      </c>
      <c r="G19" s="51">
        <v>742822.19160000002</v>
      </c>
      <c r="H19" s="52">
        <v>-34.355209993163598</v>
      </c>
      <c r="I19" s="51">
        <v>37962.043899999997</v>
      </c>
      <c r="J19" s="52">
        <v>7.7851046342466903</v>
      </c>
      <c r="K19" s="51">
        <v>40188.976699999999</v>
      </c>
      <c r="L19" s="52">
        <v>5.4103091095642997</v>
      </c>
      <c r="M19" s="52">
        <v>-5.5411532784809002E-2</v>
      </c>
      <c r="N19" s="51">
        <v>10043883.445800001</v>
      </c>
      <c r="O19" s="51">
        <v>246209880.8152</v>
      </c>
      <c r="P19" s="51">
        <v>11786</v>
      </c>
      <c r="Q19" s="51">
        <v>11839</v>
      </c>
      <c r="R19" s="52">
        <v>-0.44767294535011898</v>
      </c>
      <c r="S19" s="51">
        <v>41.373160342779599</v>
      </c>
      <c r="T19" s="51">
        <v>49.395807762479997</v>
      </c>
      <c r="U19" s="53">
        <v>-19.390946578004101</v>
      </c>
    </row>
    <row r="20" spans="1:21" ht="12" thickBot="1">
      <c r="A20" s="75"/>
      <c r="B20" s="64" t="s">
        <v>18</v>
      </c>
      <c r="C20" s="65"/>
      <c r="D20" s="51">
        <v>949705.51379999996</v>
      </c>
      <c r="E20" s="51">
        <v>1411027.9632000001</v>
      </c>
      <c r="F20" s="52">
        <v>67.305931460508404</v>
      </c>
      <c r="G20" s="51">
        <v>894077.38249999995</v>
      </c>
      <c r="H20" s="52">
        <v>6.2218475032276999</v>
      </c>
      <c r="I20" s="51">
        <v>72392.590100000001</v>
      </c>
      <c r="J20" s="52">
        <v>7.6226355483964596</v>
      </c>
      <c r="K20" s="51">
        <v>69116.761299999998</v>
      </c>
      <c r="L20" s="52">
        <v>7.7305122188346997</v>
      </c>
      <c r="M20" s="52">
        <v>4.7395577257755998E-2</v>
      </c>
      <c r="N20" s="51">
        <v>17304516.220699999</v>
      </c>
      <c r="O20" s="51">
        <v>429672939.84219998</v>
      </c>
      <c r="P20" s="51">
        <v>35512</v>
      </c>
      <c r="Q20" s="51">
        <v>35136</v>
      </c>
      <c r="R20" s="52">
        <v>1.07012750455373</v>
      </c>
      <c r="S20" s="51">
        <v>26.743228029961699</v>
      </c>
      <c r="T20" s="51">
        <v>25.1803636242031</v>
      </c>
      <c r="U20" s="53">
        <v>5.8439632044704997</v>
      </c>
    </row>
    <row r="21" spans="1:21" ht="12" thickBot="1">
      <c r="A21" s="75"/>
      <c r="B21" s="64" t="s">
        <v>19</v>
      </c>
      <c r="C21" s="65"/>
      <c r="D21" s="51">
        <v>294358.23930000002</v>
      </c>
      <c r="E21" s="51">
        <v>415209.68650000001</v>
      </c>
      <c r="F21" s="52">
        <v>70.893875762216794</v>
      </c>
      <c r="G21" s="51">
        <v>307930.27010000002</v>
      </c>
      <c r="H21" s="52">
        <v>-4.4075013461952004</v>
      </c>
      <c r="I21" s="51">
        <v>30770.667700000002</v>
      </c>
      <c r="J21" s="52">
        <v>10.453475932310999</v>
      </c>
      <c r="K21" s="51">
        <v>41524.825100000002</v>
      </c>
      <c r="L21" s="52">
        <v>13.4851390499917</v>
      </c>
      <c r="M21" s="52">
        <v>-0.25898140146531301</v>
      </c>
      <c r="N21" s="51">
        <v>5609041.1777999997</v>
      </c>
      <c r="O21" s="51">
        <v>150976914.30919999</v>
      </c>
      <c r="P21" s="51">
        <v>25997</v>
      </c>
      <c r="Q21" s="51">
        <v>25239</v>
      </c>
      <c r="R21" s="52">
        <v>3.0032885613534601</v>
      </c>
      <c r="S21" s="51">
        <v>11.322777216601899</v>
      </c>
      <c r="T21" s="51">
        <v>11.4113767542296</v>
      </c>
      <c r="U21" s="53">
        <v>-0.78248945406910597</v>
      </c>
    </row>
    <row r="22" spans="1:21" ht="12" thickBot="1">
      <c r="A22" s="75"/>
      <c r="B22" s="64" t="s">
        <v>20</v>
      </c>
      <c r="C22" s="65"/>
      <c r="D22" s="51">
        <v>824880.95010000002</v>
      </c>
      <c r="E22" s="51">
        <v>895594.29590000003</v>
      </c>
      <c r="F22" s="52">
        <v>92.104310386552996</v>
      </c>
      <c r="G22" s="51">
        <v>799545.78910000005</v>
      </c>
      <c r="H22" s="52">
        <v>3.1686941943022799</v>
      </c>
      <c r="I22" s="51">
        <v>97172.292400000006</v>
      </c>
      <c r="J22" s="52">
        <v>11.780159596147801</v>
      </c>
      <c r="K22" s="51">
        <v>105206.7585</v>
      </c>
      <c r="L22" s="52">
        <v>13.1583156254784</v>
      </c>
      <c r="M22" s="52">
        <v>-7.6368345670491999E-2</v>
      </c>
      <c r="N22" s="51">
        <v>16746651.7388</v>
      </c>
      <c r="O22" s="51">
        <v>488265301.61290002</v>
      </c>
      <c r="P22" s="51">
        <v>49910</v>
      </c>
      <c r="Q22" s="51">
        <v>49905</v>
      </c>
      <c r="R22" s="52">
        <v>1.0019036168729E-2</v>
      </c>
      <c r="S22" s="51">
        <v>16.527368264876799</v>
      </c>
      <c r="T22" s="51">
        <v>16.459028187556399</v>
      </c>
      <c r="U22" s="53">
        <v>0.41349642741156201</v>
      </c>
    </row>
    <row r="23" spans="1:21" ht="12" thickBot="1">
      <c r="A23" s="75"/>
      <c r="B23" s="64" t="s">
        <v>21</v>
      </c>
      <c r="C23" s="65"/>
      <c r="D23" s="51">
        <v>2132433.8067999999</v>
      </c>
      <c r="E23" s="51">
        <v>3027443.9788000002</v>
      </c>
      <c r="F23" s="52">
        <v>70.436771802636002</v>
      </c>
      <c r="G23" s="51">
        <v>2415951.1549999998</v>
      </c>
      <c r="H23" s="52">
        <v>-11.7352268324316</v>
      </c>
      <c r="I23" s="51">
        <v>212912.79139999999</v>
      </c>
      <c r="J23" s="52">
        <v>9.9844970906507999</v>
      </c>
      <c r="K23" s="51">
        <v>266739.80479999998</v>
      </c>
      <c r="L23" s="52">
        <v>11.040778049173801</v>
      </c>
      <c r="M23" s="52">
        <v>-0.201795954077267</v>
      </c>
      <c r="N23" s="51">
        <v>39779046.4793</v>
      </c>
      <c r="O23" s="51">
        <v>1099558480.4998</v>
      </c>
      <c r="P23" s="51">
        <v>68598</v>
      </c>
      <c r="Q23" s="51">
        <v>65350</v>
      </c>
      <c r="R23" s="52">
        <v>4.97016067329763</v>
      </c>
      <c r="S23" s="51">
        <v>31.085947211289</v>
      </c>
      <c r="T23" s="51">
        <v>30.979431928079599</v>
      </c>
      <c r="U23" s="53">
        <v>0.342647700214537</v>
      </c>
    </row>
    <row r="24" spans="1:21" ht="12" thickBot="1">
      <c r="A24" s="75"/>
      <c r="B24" s="64" t="s">
        <v>22</v>
      </c>
      <c r="C24" s="65"/>
      <c r="D24" s="51">
        <v>226356.85010000001</v>
      </c>
      <c r="E24" s="51">
        <v>282405.97320000001</v>
      </c>
      <c r="F24" s="52">
        <v>80.152996600994001</v>
      </c>
      <c r="G24" s="51">
        <v>224959.0686</v>
      </c>
      <c r="H24" s="52">
        <v>0.62134925642201</v>
      </c>
      <c r="I24" s="51">
        <v>38400.724099999999</v>
      </c>
      <c r="J24" s="52">
        <v>16.964683897587101</v>
      </c>
      <c r="K24" s="51">
        <v>36813.0504</v>
      </c>
      <c r="L24" s="52">
        <v>16.3643326890979</v>
      </c>
      <c r="M24" s="52">
        <v>4.3128012559372E-2</v>
      </c>
      <c r="N24" s="51">
        <v>4558920.9095999999</v>
      </c>
      <c r="O24" s="51">
        <v>102369187.07889999</v>
      </c>
      <c r="P24" s="51">
        <v>23320</v>
      </c>
      <c r="Q24" s="51">
        <v>22780</v>
      </c>
      <c r="R24" s="52">
        <v>2.37050043898157</v>
      </c>
      <c r="S24" s="51">
        <v>9.7065544639794208</v>
      </c>
      <c r="T24" s="51">
        <v>9.7750028358208993</v>
      </c>
      <c r="U24" s="53">
        <v>-0.70517681732986903</v>
      </c>
    </row>
    <row r="25" spans="1:21" ht="12" thickBot="1">
      <c r="A25" s="75"/>
      <c r="B25" s="64" t="s">
        <v>23</v>
      </c>
      <c r="C25" s="65"/>
      <c r="D25" s="51">
        <v>384977.59860000003</v>
      </c>
      <c r="E25" s="51">
        <v>352116.52639999997</v>
      </c>
      <c r="F25" s="52">
        <v>109.332442454766</v>
      </c>
      <c r="G25" s="51">
        <v>297180.76549999998</v>
      </c>
      <c r="H25" s="52">
        <v>29.543242124800301</v>
      </c>
      <c r="I25" s="51">
        <v>24103.484400000001</v>
      </c>
      <c r="J25" s="52">
        <v>6.2610095983906904</v>
      </c>
      <c r="K25" s="51">
        <v>21025.3187</v>
      </c>
      <c r="L25" s="52">
        <v>7.0749258164892899</v>
      </c>
      <c r="M25" s="52">
        <v>0.14640280815339099</v>
      </c>
      <c r="N25" s="51">
        <v>6252654.7834000001</v>
      </c>
      <c r="O25" s="51">
        <v>117185414.1365</v>
      </c>
      <c r="P25" s="51">
        <v>20949</v>
      </c>
      <c r="Q25" s="51">
        <v>18120</v>
      </c>
      <c r="R25" s="52">
        <v>15.612582781457</v>
      </c>
      <c r="S25" s="51">
        <v>18.3768962050695</v>
      </c>
      <c r="T25" s="51">
        <v>16.657150463576201</v>
      </c>
      <c r="U25" s="53">
        <v>9.3581947805684909</v>
      </c>
    </row>
    <row r="26" spans="1:21" ht="12" thickBot="1">
      <c r="A26" s="75"/>
      <c r="B26" s="64" t="s">
        <v>24</v>
      </c>
      <c r="C26" s="65"/>
      <c r="D26" s="51">
        <v>549905.74609999999</v>
      </c>
      <c r="E26" s="51">
        <v>581688.31929999997</v>
      </c>
      <c r="F26" s="52">
        <v>94.536150693511104</v>
      </c>
      <c r="G26" s="51">
        <v>518443.70260000002</v>
      </c>
      <c r="H26" s="52">
        <v>6.0685554366303602</v>
      </c>
      <c r="I26" s="51">
        <v>119243.8652</v>
      </c>
      <c r="J26" s="52">
        <v>21.684418838263198</v>
      </c>
      <c r="K26" s="51">
        <v>115525.4887</v>
      </c>
      <c r="L26" s="52">
        <v>22.283130862741402</v>
      </c>
      <c r="M26" s="52">
        <v>3.2186632939991001E-2</v>
      </c>
      <c r="N26" s="51">
        <v>10433211.0427</v>
      </c>
      <c r="O26" s="51">
        <v>229068070.23280001</v>
      </c>
      <c r="P26" s="51">
        <v>40597</v>
      </c>
      <c r="Q26" s="51">
        <v>39676</v>
      </c>
      <c r="R26" s="52">
        <v>2.3213025506603402</v>
      </c>
      <c r="S26" s="51">
        <v>13.5454774022711</v>
      </c>
      <c r="T26" s="51">
        <v>13.1012706220385</v>
      </c>
      <c r="U26" s="53">
        <v>3.2793733808017298</v>
      </c>
    </row>
    <row r="27" spans="1:21" ht="12" thickBot="1">
      <c r="A27" s="75"/>
      <c r="B27" s="64" t="s">
        <v>25</v>
      </c>
      <c r="C27" s="65"/>
      <c r="D27" s="51">
        <v>221699.44570000001</v>
      </c>
      <c r="E27" s="51">
        <v>252820.7775</v>
      </c>
      <c r="F27" s="52">
        <v>87.690358321123398</v>
      </c>
      <c r="G27" s="51">
        <v>231634.57639999999</v>
      </c>
      <c r="H27" s="52">
        <v>-4.2891397538351397</v>
      </c>
      <c r="I27" s="51">
        <v>60487.462399999997</v>
      </c>
      <c r="J27" s="52">
        <v>27.2835424594839</v>
      </c>
      <c r="K27" s="51">
        <v>63750.634400000003</v>
      </c>
      <c r="L27" s="52">
        <v>27.5220717868613</v>
      </c>
      <c r="M27" s="52">
        <v>-5.1186502388750998E-2</v>
      </c>
      <c r="N27" s="51">
        <v>4189472.4635999999</v>
      </c>
      <c r="O27" s="51">
        <v>93394146.806700006</v>
      </c>
      <c r="P27" s="51">
        <v>28815</v>
      </c>
      <c r="Q27" s="51">
        <v>29367</v>
      </c>
      <c r="R27" s="52">
        <v>-1.8796608438042699</v>
      </c>
      <c r="S27" s="51">
        <v>7.6938901856671897</v>
      </c>
      <c r="T27" s="51">
        <v>7.5952955698573197</v>
      </c>
      <c r="U27" s="53">
        <v>1.2814663769640999</v>
      </c>
    </row>
    <row r="28" spans="1:21" ht="12" thickBot="1">
      <c r="A28" s="75"/>
      <c r="B28" s="64" t="s">
        <v>26</v>
      </c>
      <c r="C28" s="65"/>
      <c r="D28" s="51">
        <v>1170076.2213999999</v>
      </c>
      <c r="E28" s="51">
        <v>1099586.4075</v>
      </c>
      <c r="F28" s="52">
        <v>106.41057523257901</v>
      </c>
      <c r="G28" s="51">
        <v>1030452.1534</v>
      </c>
      <c r="H28" s="52">
        <v>13.5497866193309</v>
      </c>
      <c r="I28" s="51">
        <v>59432.961499999998</v>
      </c>
      <c r="J28" s="52">
        <v>5.0794093934229601</v>
      </c>
      <c r="K28" s="51">
        <v>71954.518899999995</v>
      </c>
      <c r="L28" s="52">
        <v>6.9828102801847196</v>
      </c>
      <c r="M28" s="52">
        <v>-0.174020445017526</v>
      </c>
      <c r="N28" s="51">
        <v>20715195.810600001</v>
      </c>
      <c r="O28" s="51">
        <v>356542898.97829998</v>
      </c>
      <c r="P28" s="51">
        <v>43913</v>
      </c>
      <c r="Q28" s="51">
        <v>42585</v>
      </c>
      <c r="R28" s="52">
        <v>3.1184689444640101</v>
      </c>
      <c r="S28" s="51">
        <v>26.645326472798502</v>
      </c>
      <c r="T28" s="51">
        <v>25.2727200610544</v>
      </c>
      <c r="U28" s="53">
        <v>5.1513964865297801</v>
      </c>
    </row>
    <row r="29" spans="1:21" ht="12" thickBot="1">
      <c r="A29" s="75"/>
      <c r="B29" s="64" t="s">
        <v>27</v>
      </c>
      <c r="C29" s="65"/>
      <c r="D29" s="51">
        <v>617956.10049999994</v>
      </c>
      <c r="E29" s="51">
        <v>705401.89419999998</v>
      </c>
      <c r="F29" s="52">
        <v>87.603408153706098</v>
      </c>
      <c r="G29" s="51">
        <v>612329.51740000001</v>
      </c>
      <c r="H29" s="52">
        <v>0.91888157276673899</v>
      </c>
      <c r="I29" s="51">
        <v>90103.626900000003</v>
      </c>
      <c r="J29" s="52">
        <v>14.580910654833801</v>
      </c>
      <c r="K29" s="51">
        <v>77279.683999999994</v>
      </c>
      <c r="L29" s="52">
        <v>12.6206040708499</v>
      </c>
      <c r="M29" s="52">
        <v>0.16594196865504801</v>
      </c>
      <c r="N29" s="51">
        <v>12252168.2993</v>
      </c>
      <c r="O29" s="51">
        <v>248292491.5855</v>
      </c>
      <c r="P29" s="51">
        <v>94999</v>
      </c>
      <c r="Q29" s="51">
        <v>96630</v>
      </c>
      <c r="R29" s="52">
        <v>-1.68788161026596</v>
      </c>
      <c r="S29" s="51">
        <v>6.5048695302055801</v>
      </c>
      <c r="T29" s="51">
        <v>6.5800212139087204</v>
      </c>
      <c r="U29" s="53">
        <v>-1.15531423580708</v>
      </c>
    </row>
    <row r="30" spans="1:21" ht="12" thickBot="1">
      <c r="A30" s="75"/>
      <c r="B30" s="64" t="s">
        <v>28</v>
      </c>
      <c r="C30" s="65"/>
      <c r="D30" s="51">
        <v>654017.44839999999</v>
      </c>
      <c r="E30" s="51">
        <v>748944.05980000005</v>
      </c>
      <c r="F30" s="52">
        <v>87.325273475651898</v>
      </c>
      <c r="G30" s="51">
        <v>639909.25540000002</v>
      </c>
      <c r="H30" s="52">
        <v>2.2047177597363201</v>
      </c>
      <c r="I30" s="51">
        <v>76911.771399999998</v>
      </c>
      <c r="J30" s="52">
        <v>11.7598959459198</v>
      </c>
      <c r="K30" s="51">
        <v>79344.451000000001</v>
      </c>
      <c r="L30" s="52">
        <v>12.3993285501712</v>
      </c>
      <c r="M30" s="52">
        <v>-3.0659731957815E-2</v>
      </c>
      <c r="N30" s="51">
        <v>13101466.436699999</v>
      </c>
      <c r="O30" s="51">
        <v>423200929.42750001</v>
      </c>
      <c r="P30" s="51">
        <v>59348</v>
      </c>
      <c r="Q30" s="51">
        <v>59994</v>
      </c>
      <c r="R30" s="52">
        <v>-1.07677434410107</v>
      </c>
      <c r="S30" s="51">
        <v>11.020041928961399</v>
      </c>
      <c r="T30" s="51">
        <v>10.7771348784878</v>
      </c>
      <c r="U30" s="53">
        <v>2.20422982089713</v>
      </c>
    </row>
    <row r="31" spans="1:21" ht="12" thickBot="1">
      <c r="A31" s="75"/>
      <c r="B31" s="64" t="s">
        <v>29</v>
      </c>
      <c r="C31" s="65"/>
      <c r="D31" s="51">
        <v>729983.88600000006</v>
      </c>
      <c r="E31" s="51">
        <v>1283423.3023999999</v>
      </c>
      <c r="F31" s="52">
        <v>56.877873779830203</v>
      </c>
      <c r="G31" s="51">
        <v>660767.10620000004</v>
      </c>
      <c r="H31" s="52">
        <v>10.475215722837399</v>
      </c>
      <c r="I31" s="51">
        <v>33615.038399999998</v>
      </c>
      <c r="J31" s="52">
        <v>4.6049014292899102</v>
      </c>
      <c r="K31" s="51">
        <v>33941.997499999998</v>
      </c>
      <c r="L31" s="52">
        <v>5.1367565336593</v>
      </c>
      <c r="M31" s="52">
        <v>-9.6328773814800001E-3</v>
      </c>
      <c r="N31" s="51">
        <v>12818333.9132</v>
      </c>
      <c r="O31" s="51">
        <v>428973959.35540003</v>
      </c>
      <c r="P31" s="51">
        <v>23986</v>
      </c>
      <c r="Q31" s="51">
        <v>24359</v>
      </c>
      <c r="R31" s="52">
        <v>-1.5312615460404699</v>
      </c>
      <c r="S31" s="51">
        <v>30.4337482698241</v>
      </c>
      <c r="T31" s="51">
        <v>27.573198353791199</v>
      </c>
      <c r="U31" s="53">
        <v>9.3992691622187596</v>
      </c>
    </row>
    <row r="32" spans="1:21" ht="12" thickBot="1">
      <c r="A32" s="75"/>
      <c r="B32" s="64" t="s">
        <v>30</v>
      </c>
      <c r="C32" s="65"/>
      <c r="D32" s="51">
        <v>93841.188399999999</v>
      </c>
      <c r="E32" s="51">
        <v>118870.9706</v>
      </c>
      <c r="F32" s="52">
        <v>78.943738682655294</v>
      </c>
      <c r="G32" s="51">
        <v>107698.93580000001</v>
      </c>
      <c r="H32" s="52">
        <v>-12.867116371265</v>
      </c>
      <c r="I32" s="51">
        <v>25119.934300000001</v>
      </c>
      <c r="J32" s="52">
        <v>26.768559444202399</v>
      </c>
      <c r="K32" s="51">
        <v>31348.1669</v>
      </c>
      <c r="L32" s="52">
        <v>29.1072206676345</v>
      </c>
      <c r="M32" s="52">
        <v>-0.198679323734237</v>
      </c>
      <c r="N32" s="51">
        <v>1819667.4139</v>
      </c>
      <c r="O32" s="51">
        <v>43458455.095799997</v>
      </c>
      <c r="P32" s="51">
        <v>20230</v>
      </c>
      <c r="Q32" s="51">
        <v>20533</v>
      </c>
      <c r="R32" s="52">
        <v>-1.47567330638484</v>
      </c>
      <c r="S32" s="51">
        <v>4.6387142066238303</v>
      </c>
      <c r="T32" s="51">
        <v>4.6861033945356301</v>
      </c>
      <c r="U32" s="53">
        <v>-1.0216018017262301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2.2566000000000002</v>
      </c>
      <c r="O33" s="51">
        <v>316.69069999999999</v>
      </c>
      <c r="P33" s="54"/>
      <c r="Q33" s="54"/>
      <c r="R33" s="54"/>
      <c r="S33" s="54"/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266630.6814</v>
      </c>
      <c r="E35" s="51">
        <v>221954.6219</v>
      </c>
      <c r="F35" s="52">
        <v>120.128465502344</v>
      </c>
      <c r="G35" s="51">
        <v>215130.89490000001</v>
      </c>
      <c r="H35" s="52">
        <v>23.938814796423699</v>
      </c>
      <c r="I35" s="51">
        <v>16943.3776</v>
      </c>
      <c r="J35" s="52">
        <v>6.3546241231636396</v>
      </c>
      <c r="K35" s="51">
        <v>16579.4035</v>
      </c>
      <c r="L35" s="52">
        <v>7.7066585474423199</v>
      </c>
      <c r="M35" s="52">
        <v>2.1953389336353001E-2</v>
      </c>
      <c r="N35" s="51">
        <v>3817747.0419000001</v>
      </c>
      <c r="O35" s="51">
        <v>70622559.648399994</v>
      </c>
      <c r="P35" s="51">
        <v>14981</v>
      </c>
      <c r="Q35" s="51">
        <v>11313</v>
      </c>
      <c r="R35" s="52">
        <v>32.422876336957501</v>
      </c>
      <c r="S35" s="51">
        <v>17.797922795541002</v>
      </c>
      <c r="T35" s="51">
        <v>15.6314115795987</v>
      </c>
      <c r="U35" s="53">
        <v>12.1728318570137</v>
      </c>
    </row>
    <row r="36" spans="1:21" ht="12" thickBot="1">
      <c r="A36" s="75"/>
      <c r="B36" s="64" t="s">
        <v>69</v>
      </c>
      <c r="C36" s="65"/>
      <c r="D36" s="51">
        <v>67562.16</v>
      </c>
      <c r="E36" s="54"/>
      <c r="F36" s="54"/>
      <c r="G36" s="51">
        <v>5094.0200000000004</v>
      </c>
      <c r="H36" s="52">
        <v>1226.30339103498</v>
      </c>
      <c r="I36" s="51">
        <v>2183.0700000000002</v>
      </c>
      <c r="J36" s="52">
        <v>3.2312021995744402</v>
      </c>
      <c r="K36" s="51">
        <v>71.8</v>
      </c>
      <c r="L36" s="52">
        <v>1.40949584022049</v>
      </c>
      <c r="M36" s="52">
        <v>29.404874651810601</v>
      </c>
      <c r="N36" s="51">
        <v>1760574.06</v>
      </c>
      <c r="O36" s="51">
        <v>34451423.450000003</v>
      </c>
      <c r="P36" s="51">
        <v>59</v>
      </c>
      <c r="Q36" s="51">
        <v>35</v>
      </c>
      <c r="R36" s="52">
        <v>68.571428571428598</v>
      </c>
      <c r="S36" s="51">
        <v>1145.1213559322</v>
      </c>
      <c r="T36" s="51">
        <v>1295.6542857142899</v>
      </c>
      <c r="U36" s="53">
        <v>-13.145587496229901</v>
      </c>
    </row>
    <row r="37" spans="1:21" ht="12" thickBot="1">
      <c r="A37" s="75"/>
      <c r="B37" s="64" t="s">
        <v>36</v>
      </c>
      <c r="C37" s="65"/>
      <c r="D37" s="51">
        <v>116700.9</v>
      </c>
      <c r="E37" s="51">
        <v>147881.8406</v>
      </c>
      <c r="F37" s="52">
        <v>78.914963139835294</v>
      </c>
      <c r="G37" s="51">
        <v>266685.57</v>
      </c>
      <c r="H37" s="52">
        <v>-56.240264518248999</v>
      </c>
      <c r="I37" s="51">
        <v>-10341.040000000001</v>
      </c>
      <c r="J37" s="52">
        <v>-8.8611484572955295</v>
      </c>
      <c r="K37" s="51">
        <v>-21263.43</v>
      </c>
      <c r="L37" s="52">
        <v>-7.97322104829294</v>
      </c>
      <c r="M37" s="52">
        <v>-0.51367018397314101</v>
      </c>
      <c r="N37" s="51">
        <v>6103091.1200000001</v>
      </c>
      <c r="O37" s="51">
        <v>169648108.80000001</v>
      </c>
      <c r="P37" s="51">
        <v>62</v>
      </c>
      <c r="Q37" s="51">
        <v>55</v>
      </c>
      <c r="R37" s="52">
        <v>12.7272727272727</v>
      </c>
      <c r="S37" s="51">
        <v>1882.2725806451599</v>
      </c>
      <c r="T37" s="51">
        <v>2877.76272727273</v>
      </c>
      <c r="U37" s="53">
        <v>-52.887671895340198</v>
      </c>
    </row>
    <row r="38" spans="1:21" ht="12" thickBot="1">
      <c r="A38" s="75"/>
      <c r="B38" s="64" t="s">
        <v>37</v>
      </c>
      <c r="C38" s="65"/>
      <c r="D38" s="51">
        <v>5724.8</v>
      </c>
      <c r="E38" s="51">
        <v>78269.017300000007</v>
      </c>
      <c r="F38" s="52">
        <v>7.3142607349434501</v>
      </c>
      <c r="G38" s="51">
        <v>51306.87</v>
      </c>
      <c r="H38" s="52">
        <v>-88.842040062081395</v>
      </c>
      <c r="I38" s="51">
        <v>1084.6300000000001</v>
      </c>
      <c r="J38" s="52">
        <v>18.946164058133</v>
      </c>
      <c r="K38" s="51">
        <v>-1683.72</v>
      </c>
      <c r="L38" s="52">
        <v>-3.2816657886166101</v>
      </c>
      <c r="M38" s="52">
        <v>-1.6441866818711</v>
      </c>
      <c r="N38" s="51">
        <v>2611088.56</v>
      </c>
      <c r="O38" s="51">
        <v>145203969.78</v>
      </c>
      <c r="P38" s="51">
        <v>9</v>
      </c>
      <c r="Q38" s="51">
        <v>4</v>
      </c>
      <c r="R38" s="52">
        <v>125</v>
      </c>
      <c r="S38" s="51">
        <v>636.08888888888896</v>
      </c>
      <c r="T38" s="51">
        <v>2093.59</v>
      </c>
      <c r="U38" s="53">
        <v>-229.13481693683599</v>
      </c>
    </row>
    <row r="39" spans="1:21" ht="12" thickBot="1">
      <c r="A39" s="75"/>
      <c r="B39" s="64" t="s">
        <v>38</v>
      </c>
      <c r="C39" s="65"/>
      <c r="D39" s="51">
        <v>56007.73</v>
      </c>
      <c r="E39" s="51">
        <v>85611.125100000005</v>
      </c>
      <c r="F39" s="52">
        <v>65.421088596346493</v>
      </c>
      <c r="G39" s="51">
        <v>78004.320000000007</v>
      </c>
      <c r="H39" s="52">
        <v>-28.1991946087089</v>
      </c>
      <c r="I39" s="51">
        <v>-11085.55</v>
      </c>
      <c r="J39" s="52">
        <v>-19.792892873894399</v>
      </c>
      <c r="K39" s="51">
        <v>-7167.56</v>
      </c>
      <c r="L39" s="52">
        <v>-9.1886705761937293</v>
      </c>
      <c r="M39" s="52">
        <v>0.54662814123634795</v>
      </c>
      <c r="N39" s="51">
        <v>2600012.1</v>
      </c>
      <c r="O39" s="51">
        <v>110510274.5</v>
      </c>
      <c r="P39" s="51">
        <v>32</v>
      </c>
      <c r="Q39" s="51">
        <v>30</v>
      </c>
      <c r="R39" s="52">
        <v>6.6666666666666696</v>
      </c>
      <c r="S39" s="51">
        <v>1750.2415625000001</v>
      </c>
      <c r="T39" s="51">
        <v>1918.0926666666701</v>
      </c>
      <c r="U39" s="53">
        <v>-9.5901678809930999</v>
      </c>
    </row>
    <row r="40" spans="1:21" ht="12" thickBot="1">
      <c r="A40" s="75"/>
      <c r="B40" s="64" t="s">
        <v>72</v>
      </c>
      <c r="C40" s="65"/>
      <c r="D40" s="51">
        <v>49.49</v>
      </c>
      <c r="E40" s="54"/>
      <c r="F40" s="54"/>
      <c r="G40" s="51">
        <v>7.21</v>
      </c>
      <c r="H40" s="52">
        <v>586.40776699029095</v>
      </c>
      <c r="I40" s="51">
        <v>-6104.37</v>
      </c>
      <c r="J40" s="52">
        <v>-12334.552434835299</v>
      </c>
      <c r="K40" s="51">
        <v>6.4</v>
      </c>
      <c r="L40" s="52">
        <v>88.7656033287101</v>
      </c>
      <c r="M40" s="52">
        <v>-954.80781249999995</v>
      </c>
      <c r="N40" s="51">
        <v>360.34</v>
      </c>
      <c r="O40" s="51">
        <v>4987.26</v>
      </c>
      <c r="P40" s="51">
        <v>8</v>
      </c>
      <c r="Q40" s="51">
        <v>7</v>
      </c>
      <c r="R40" s="52">
        <v>14.285714285714301</v>
      </c>
      <c r="S40" s="51">
        <v>6.1862500000000002</v>
      </c>
      <c r="T40" s="51">
        <v>1.70714285714286</v>
      </c>
      <c r="U40" s="53">
        <v>72.404237508298905</v>
      </c>
    </row>
    <row r="41" spans="1:21" ht="12" thickBot="1">
      <c r="A41" s="75"/>
      <c r="B41" s="64" t="s">
        <v>33</v>
      </c>
      <c r="C41" s="65"/>
      <c r="D41" s="51">
        <v>61063.247900000002</v>
      </c>
      <c r="E41" s="51">
        <v>83678.5628</v>
      </c>
      <c r="F41" s="52">
        <v>72.973585894331407</v>
      </c>
      <c r="G41" s="51">
        <v>211066.58100000001</v>
      </c>
      <c r="H41" s="52">
        <v>-71.069201192016294</v>
      </c>
      <c r="I41" s="51">
        <v>3098.1480000000001</v>
      </c>
      <c r="J41" s="52">
        <v>5.0736705081159004</v>
      </c>
      <c r="K41" s="51">
        <v>9562.3485000000001</v>
      </c>
      <c r="L41" s="52">
        <v>4.5304891256091402</v>
      </c>
      <c r="M41" s="52">
        <v>-0.67600553357786497</v>
      </c>
      <c r="N41" s="51">
        <v>1536973.5806</v>
      </c>
      <c r="O41" s="51">
        <v>65503029.827299997</v>
      </c>
      <c r="P41" s="51">
        <v>156</v>
      </c>
      <c r="Q41" s="51">
        <v>126</v>
      </c>
      <c r="R41" s="52">
        <v>23.8095238095238</v>
      </c>
      <c r="S41" s="51">
        <v>391.43107628205098</v>
      </c>
      <c r="T41" s="51">
        <v>445.57725952381003</v>
      </c>
      <c r="U41" s="53">
        <v>-13.8328780014243</v>
      </c>
    </row>
    <row r="42" spans="1:21" ht="12" thickBot="1">
      <c r="A42" s="75"/>
      <c r="B42" s="64" t="s">
        <v>34</v>
      </c>
      <c r="C42" s="65"/>
      <c r="D42" s="51">
        <v>312547.61660000001</v>
      </c>
      <c r="E42" s="51">
        <v>259709.0723</v>
      </c>
      <c r="F42" s="52">
        <v>120.345282447031</v>
      </c>
      <c r="G42" s="51">
        <v>434470.97899999999</v>
      </c>
      <c r="H42" s="52">
        <v>-28.0624870919169</v>
      </c>
      <c r="I42" s="51">
        <v>21403.045600000001</v>
      </c>
      <c r="J42" s="52">
        <v>6.8479311513649197</v>
      </c>
      <c r="K42" s="51">
        <v>32933.664299999997</v>
      </c>
      <c r="L42" s="52">
        <v>7.5801758671664903</v>
      </c>
      <c r="M42" s="52">
        <v>-0.35011648248324401</v>
      </c>
      <c r="N42" s="51">
        <v>7066348.8810000001</v>
      </c>
      <c r="O42" s="51">
        <v>171428225.72440001</v>
      </c>
      <c r="P42" s="51">
        <v>1785</v>
      </c>
      <c r="Q42" s="51">
        <v>1835</v>
      </c>
      <c r="R42" s="52">
        <v>-2.72479564032697</v>
      </c>
      <c r="S42" s="51">
        <v>175.09670397759101</v>
      </c>
      <c r="T42" s="51">
        <v>182.24404795640299</v>
      </c>
      <c r="U42" s="53">
        <v>-4.0819409026265498</v>
      </c>
    </row>
    <row r="43" spans="1:21" ht="12" thickBot="1">
      <c r="A43" s="75"/>
      <c r="B43" s="64" t="s">
        <v>39</v>
      </c>
      <c r="C43" s="65"/>
      <c r="D43" s="51">
        <v>75041.95</v>
      </c>
      <c r="E43" s="51">
        <v>63686.283199999998</v>
      </c>
      <c r="F43" s="52">
        <v>117.830632012766</v>
      </c>
      <c r="G43" s="51">
        <v>142135.95000000001</v>
      </c>
      <c r="H43" s="52">
        <v>-47.204102832534602</v>
      </c>
      <c r="I43" s="51">
        <v>-5026.47</v>
      </c>
      <c r="J43" s="52">
        <v>-6.6982134659347201</v>
      </c>
      <c r="K43" s="51">
        <v>-11630.82</v>
      </c>
      <c r="L43" s="52">
        <v>-8.1828840627582302</v>
      </c>
      <c r="M43" s="52">
        <v>-0.56783184676574805</v>
      </c>
      <c r="N43" s="51">
        <v>3140717.78</v>
      </c>
      <c r="O43" s="51">
        <v>81265745.120000005</v>
      </c>
      <c r="P43" s="51">
        <v>71</v>
      </c>
      <c r="Q43" s="51">
        <v>71</v>
      </c>
      <c r="R43" s="52">
        <v>0</v>
      </c>
      <c r="S43" s="51">
        <v>1056.92887323944</v>
      </c>
      <c r="T43" s="51">
        <v>1390.2376056338001</v>
      </c>
      <c r="U43" s="53">
        <v>-31.535587761245498</v>
      </c>
    </row>
    <row r="44" spans="1:21" ht="12" thickBot="1">
      <c r="A44" s="75"/>
      <c r="B44" s="64" t="s">
        <v>40</v>
      </c>
      <c r="C44" s="65"/>
      <c r="D44" s="51">
        <v>50788.12</v>
      </c>
      <c r="E44" s="51">
        <v>13477.3997</v>
      </c>
      <c r="F44" s="52">
        <v>376.83916134059598</v>
      </c>
      <c r="G44" s="51">
        <v>70594.03</v>
      </c>
      <c r="H44" s="52">
        <v>-28.056069330508599</v>
      </c>
      <c r="I44" s="51">
        <v>8362.82</v>
      </c>
      <c r="J44" s="52">
        <v>16.466094826900498</v>
      </c>
      <c r="K44" s="51">
        <v>8913.69</v>
      </c>
      <c r="L44" s="52">
        <v>12.6266909538951</v>
      </c>
      <c r="M44" s="52">
        <v>-6.1800444036084E-2</v>
      </c>
      <c r="N44" s="51">
        <v>2001304.33</v>
      </c>
      <c r="O44" s="51">
        <v>33340954.030000001</v>
      </c>
      <c r="P44" s="51">
        <v>47</v>
      </c>
      <c r="Q44" s="51">
        <v>39</v>
      </c>
      <c r="R44" s="52">
        <v>20.5128205128205</v>
      </c>
      <c r="S44" s="51">
        <v>1080.59829787234</v>
      </c>
      <c r="T44" s="51">
        <v>1212.53615384615</v>
      </c>
      <c r="U44" s="53">
        <v>-12.2097042197452</v>
      </c>
    </row>
    <row r="45" spans="1:21" ht="12" thickBot="1">
      <c r="A45" s="75"/>
      <c r="B45" s="64" t="s">
        <v>75</v>
      </c>
      <c r="C45" s="65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1">
        <v>-427.35039999999998</v>
      </c>
      <c r="O45" s="51">
        <v>-435.8974</v>
      </c>
      <c r="P45" s="54"/>
      <c r="Q45" s="54"/>
      <c r="R45" s="54"/>
      <c r="S45" s="54"/>
      <c r="T45" s="54"/>
      <c r="U45" s="55"/>
    </row>
    <row r="46" spans="1:21" ht="12" thickBot="1">
      <c r="A46" s="76"/>
      <c r="B46" s="64" t="s">
        <v>35</v>
      </c>
      <c r="C46" s="65"/>
      <c r="D46" s="56">
        <v>9174.2883000000002</v>
      </c>
      <c r="E46" s="57"/>
      <c r="F46" s="57"/>
      <c r="G46" s="56">
        <v>56419.544199999997</v>
      </c>
      <c r="H46" s="58">
        <v>-83.739166223182593</v>
      </c>
      <c r="I46" s="56">
        <v>654.91880000000003</v>
      </c>
      <c r="J46" s="58">
        <v>7.13863330412235</v>
      </c>
      <c r="K46" s="56">
        <v>8014.8296</v>
      </c>
      <c r="L46" s="58">
        <v>14.2057680785021</v>
      </c>
      <c r="M46" s="58">
        <v>-0.91828662208863399</v>
      </c>
      <c r="N46" s="56">
        <v>223092.5693</v>
      </c>
      <c r="O46" s="56">
        <v>8962175.5886000004</v>
      </c>
      <c r="P46" s="56">
        <v>21</v>
      </c>
      <c r="Q46" s="56">
        <v>20</v>
      </c>
      <c r="R46" s="58">
        <v>5</v>
      </c>
      <c r="S46" s="56">
        <v>436.87087142857098</v>
      </c>
      <c r="T46" s="56">
        <v>775.92525000000001</v>
      </c>
      <c r="U46" s="59">
        <v>-77.609747123381794</v>
      </c>
    </row>
  </sheetData>
  <mergeCells count="44"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43:C43"/>
    <mergeCell ref="B23:C2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7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46320</v>
      </c>
      <c r="D2" s="37">
        <v>523214.28780170903</v>
      </c>
      <c r="E2" s="37">
        <v>388444.15780512802</v>
      </c>
      <c r="F2" s="37">
        <v>134770.129996581</v>
      </c>
      <c r="G2" s="37">
        <v>388444.15780512802</v>
      </c>
      <c r="H2" s="37">
        <v>0.25758113480199402</v>
      </c>
    </row>
    <row r="3" spans="1:8">
      <c r="A3" s="37">
        <v>2</v>
      </c>
      <c r="B3" s="37">
        <v>13</v>
      </c>
      <c r="C3" s="37">
        <v>7056</v>
      </c>
      <c r="D3" s="37">
        <v>63383.632770297299</v>
      </c>
      <c r="E3" s="37">
        <v>48951.637605650103</v>
      </c>
      <c r="F3" s="37">
        <v>14431.9951646472</v>
      </c>
      <c r="G3" s="37">
        <v>48951.637605650103</v>
      </c>
      <c r="H3" s="37">
        <v>0.22769277388925999</v>
      </c>
    </row>
    <row r="4" spans="1:8">
      <c r="A4" s="37">
        <v>3</v>
      </c>
      <c r="B4" s="37">
        <v>14</v>
      </c>
      <c r="C4" s="37">
        <v>83909</v>
      </c>
      <c r="D4" s="37">
        <v>79500.074322108805</v>
      </c>
      <c r="E4" s="37">
        <v>55719.8614398559</v>
      </c>
      <c r="F4" s="37">
        <v>23780.212882252799</v>
      </c>
      <c r="G4" s="37">
        <v>55719.8614398559</v>
      </c>
      <c r="H4" s="37">
        <v>0.29912189497965802</v>
      </c>
    </row>
    <row r="5" spans="1:8">
      <c r="A5" s="37">
        <v>4</v>
      </c>
      <c r="B5" s="37">
        <v>15</v>
      </c>
      <c r="C5" s="37">
        <v>52977</v>
      </c>
      <c r="D5" s="37">
        <v>112295.298238303</v>
      </c>
      <c r="E5" s="37">
        <v>96151.373615770397</v>
      </c>
      <c r="F5" s="37">
        <v>16143.9246225323</v>
      </c>
      <c r="G5" s="37">
        <v>96151.373615770397</v>
      </c>
      <c r="H5" s="37">
        <v>0.143763139470659</v>
      </c>
    </row>
    <row r="6" spans="1:8">
      <c r="A6" s="37">
        <v>5</v>
      </c>
      <c r="B6" s="37">
        <v>16</v>
      </c>
      <c r="C6" s="37">
        <v>4313</v>
      </c>
      <c r="D6" s="37">
        <v>265726.50548803399</v>
      </c>
      <c r="E6" s="37">
        <v>238159.96391025599</v>
      </c>
      <c r="F6" s="37">
        <v>27566.5415777778</v>
      </c>
      <c r="G6" s="37">
        <v>238159.96391025599</v>
      </c>
      <c r="H6" s="37">
        <v>0.103740278099653</v>
      </c>
    </row>
    <row r="7" spans="1:8">
      <c r="A7" s="37">
        <v>6</v>
      </c>
      <c r="B7" s="37">
        <v>17</v>
      </c>
      <c r="C7" s="37">
        <v>17662</v>
      </c>
      <c r="D7" s="37">
        <v>254768.62064615401</v>
      </c>
      <c r="E7" s="37">
        <v>195679.25836324799</v>
      </c>
      <c r="F7" s="37">
        <v>59089.362282905997</v>
      </c>
      <c r="G7" s="37">
        <v>195679.25836324799</v>
      </c>
      <c r="H7" s="37">
        <v>0.23193343879258499</v>
      </c>
    </row>
    <row r="8" spans="1:8">
      <c r="A8" s="37">
        <v>7</v>
      </c>
      <c r="B8" s="37">
        <v>18</v>
      </c>
      <c r="C8" s="37">
        <v>104635</v>
      </c>
      <c r="D8" s="37">
        <v>166579.47431538501</v>
      </c>
      <c r="E8" s="37">
        <v>135622.194029915</v>
      </c>
      <c r="F8" s="37">
        <v>30957.2802854701</v>
      </c>
      <c r="G8" s="37">
        <v>135622.194029915</v>
      </c>
      <c r="H8" s="37">
        <v>0.18584090514572499</v>
      </c>
    </row>
    <row r="9" spans="1:8">
      <c r="A9" s="37">
        <v>8</v>
      </c>
      <c r="B9" s="37">
        <v>19</v>
      </c>
      <c r="C9" s="37">
        <v>13510</v>
      </c>
      <c r="D9" s="37">
        <v>105643.676745299</v>
      </c>
      <c r="E9" s="37">
        <v>114302.637907692</v>
      </c>
      <c r="F9" s="37">
        <v>-8658.9611623931596</v>
      </c>
      <c r="G9" s="37">
        <v>114302.637907692</v>
      </c>
      <c r="H9" s="37">
        <v>-8.19638375827208E-2</v>
      </c>
    </row>
    <row r="10" spans="1:8">
      <c r="A10" s="37">
        <v>9</v>
      </c>
      <c r="B10" s="37">
        <v>21</v>
      </c>
      <c r="C10" s="37">
        <v>110291</v>
      </c>
      <c r="D10" s="37">
        <v>455409.787215385</v>
      </c>
      <c r="E10" s="37">
        <v>430363.386846154</v>
      </c>
      <c r="F10" s="37">
        <v>25046.4003692308</v>
      </c>
      <c r="G10" s="37">
        <v>430363.386846154</v>
      </c>
      <c r="H10" s="37">
        <v>5.4997501310583702E-2</v>
      </c>
    </row>
    <row r="11" spans="1:8">
      <c r="A11" s="37">
        <v>10</v>
      </c>
      <c r="B11" s="37">
        <v>22</v>
      </c>
      <c r="C11" s="37">
        <v>33028</v>
      </c>
      <c r="D11" s="37">
        <v>674718.80557521398</v>
      </c>
      <c r="E11" s="37">
        <v>634254.59411794902</v>
      </c>
      <c r="F11" s="37">
        <v>40464.211457265003</v>
      </c>
      <c r="G11" s="37">
        <v>634254.59411794902</v>
      </c>
      <c r="H11" s="37">
        <v>5.9971963317026998E-2</v>
      </c>
    </row>
    <row r="12" spans="1:8">
      <c r="A12" s="37">
        <v>11</v>
      </c>
      <c r="B12" s="37">
        <v>23</v>
      </c>
      <c r="C12" s="37">
        <v>113275.92</v>
      </c>
      <c r="D12" s="37">
        <v>1182982.2842940199</v>
      </c>
      <c r="E12" s="37">
        <v>1002907.44103932</v>
      </c>
      <c r="F12" s="37">
        <v>180074.843254701</v>
      </c>
      <c r="G12" s="37">
        <v>1002907.44103932</v>
      </c>
      <c r="H12" s="37">
        <v>0.15222108195996001</v>
      </c>
    </row>
    <row r="13" spans="1:8">
      <c r="A13" s="37">
        <v>12</v>
      </c>
      <c r="B13" s="37">
        <v>24</v>
      </c>
      <c r="C13" s="37">
        <v>20890</v>
      </c>
      <c r="D13" s="37">
        <v>487624.19058119698</v>
      </c>
      <c r="E13" s="37">
        <v>449662.02469230798</v>
      </c>
      <c r="F13" s="37">
        <v>37962.1658888889</v>
      </c>
      <c r="G13" s="37">
        <v>449662.02469230798</v>
      </c>
      <c r="H13" s="37">
        <v>7.7851276909871897E-2</v>
      </c>
    </row>
    <row r="14" spans="1:8">
      <c r="A14" s="37">
        <v>13</v>
      </c>
      <c r="B14" s="37">
        <v>25</v>
      </c>
      <c r="C14" s="37">
        <v>76923</v>
      </c>
      <c r="D14" s="37">
        <v>949705.46019999997</v>
      </c>
      <c r="E14" s="37">
        <v>877312.92370000004</v>
      </c>
      <c r="F14" s="37">
        <v>72392.536500000002</v>
      </c>
      <c r="G14" s="37">
        <v>877312.92370000004</v>
      </c>
      <c r="H14" s="37">
        <v>7.6226303347518606E-2</v>
      </c>
    </row>
    <row r="15" spans="1:8">
      <c r="A15" s="37">
        <v>14</v>
      </c>
      <c r="B15" s="37">
        <v>26</v>
      </c>
      <c r="C15" s="37">
        <v>54351</v>
      </c>
      <c r="D15" s="37">
        <v>294358.56849757198</v>
      </c>
      <c r="E15" s="37">
        <v>263587.57147317898</v>
      </c>
      <c r="F15" s="37">
        <v>30770.997024393</v>
      </c>
      <c r="G15" s="37">
        <v>263587.57147317898</v>
      </c>
      <c r="H15" s="37">
        <v>0.10453576120257201</v>
      </c>
    </row>
    <row r="16" spans="1:8">
      <c r="A16" s="37">
        <v>15</v>
      </c>
      <c r="B16" s="37">
        <v>27</v>
      </c>
      <c r="C16" s="37">
        <v>98022.248999999996</v>
      </c>
      <c r="D16" s="37">
        <v>824881.82380000001</v>
      </c>
      <c r="E16" s="37">
        <v>727708.66189999995</v>
      </c>
      <c r="F16" s="37">
        <v>97173.161900000006</v>
      </c>
      <c r="G16" s="37">
        <v>727708.66189999995</v>
      </c>
      <c r="H16" s="37">
        <v>0.117802525278531</v>
      </c>
    </row>
    <row r="17" spans="1:8">
      <c r="A17" s="37">
        <v>16</v>
      </c>
      <c r="B17" s="37">
        <v>29</v>
      </c>
      <c r="C17" s="37">
        <v>159244</v>
      </c>
      <c r="D17" s="37">
        <v>2132435.5509743602</v>
      </c>
      <c r="E17" s="37">
        <v>1919521.0361393199</v>
      </c>
      <c r="F17" s="37">
        <v>212914.514835043</v>
      </c>
      <c r="G17" s="37">
        <v>1919521.0361393199</v>
      </c>
      <c r="H17" s="37">
        <v>9.9845697441011599E-2</v>
      </c>
    </row>
    <row r="18" spans="1:8">
      <c r="A18" s="37">
        <v>17</v>
      </c>
      <c r="B18" s="37">
        <v>31</v>
      </c>
      <c r="C18" s="37">
        <v>22494.472000000002</v>
      </c>
      <c r="D18" s="37">
        <v>226356.853064942</v>
      </c>
      <c r="E18" s="37">
        <v>187956.126270156</v>
      </c>
      <c r="F18" s="37">
        <v>38400.726794785704</v>
      </c>
      <c r="G18" s="37">
        <v>187956.126270156</v>
      </c>
      <c r="H18" s="37">
        <v>0.16964684865877899</v>
      </c>
    </row>
    <row r="19" spans="1:8">
      <c r="A19" s="37">
        <v>18</v>
      </c>
      <c r="B19" s="37">
        <v>32</v>
      </c>
      <c r="C19" s="37">
        <v>32549.655999999999</v>
      </c>
      <c r="D19" s="37">
        <v>384977.66647865501</v>
      </c>
      <c r="E19" s="37">
        <v>360874.093165931</v>
      </c>
      <c r="F19" s="37">
        <v>24103.573312724398</v>
      </c>
      <c r="G19" s="37">
        <v>360874.093165931</v>
      </c>
      <c r="H19" s="37">
        <v>6.2610315900132496E-2</v>
      </c>
    </row>
    <row r="20" spans="1:8">
      <c r="A20" s="37">
        <v>19</v>
      </c>
      <c r="B20" s="37">
        <v>33</v>
      </c>
      <c r="C20" s="37">
        <v>33056.31</v>
      </c>
      <c r="D20" s="37">
        <v>549905.75257161295</v>
      </c>
      <c r="E20" s="37">
        <v>430661.86910607101</v>
      </c>
      <c r="F20" s="37">
        <v>119243.88346554201</v>
      </c>
      <c r="G20" s="37">
        <v>430661.86910607101</v>
      </c>
      <c r="H20" s="37">
        <v>0.21684421904645099</v>
      </c>
    </row>
    <row r="21" spans="1:8">
      <c r="A21" s="37">
        <v>20</v>
      </c>
      <c r="B21" s="37">
        <v>34</v>
      </c>
      <c r="C21" s="37">
        <v>33663.237999999998</v>
      </c>
      <c r="D21" s="37">
        <v>221699.291671538</v>
      </c>
      <c r="E21" s="37">
        <v>161212.00780783</v>
      </c>
      <c r="F21" s="37">
        <v>60487.283863707104</v>
      </c>
      <c r="G21" s="37">
        <v>161212.00780783</v>
      </c>
      <c r="H21" s="37">
        <v>0.272834808842434</v>
      </c>
    </row>
    <row r="22" spans="1:8">
      <c r="A22" s="37">
        <v>21</v>
      </c>
      <c r="B22" s="37">
        <v>35</v>
      </c>
      <c r="C22" s="37">
        <v>42532.667000000001</v>
      </c>
      <c r="D22" s="37">
        <v>1170076.22197434</v>
      </c>
      <c r="E22" s="37">
        <v>1110643.2516822999</v>
      </c>
      <c r="F22" s="37">
        <v>59432.970292035403</v>
      </c>
      <c r="G22" s="37">
        <v>1110643.2516822999</v>
      </c>
      <c r="H22" s="37">
        <v>5.07941014233678E-2</v>
      </c>
    </row>
    <row r="23" spans="1:8">
      <c r="A23" s="37">
        <v>22</v>
      </c>
      <c r="B23" s="37">
        <v>36</v>
      </c>
      <c r="C23" s="37">
        <v>130392.652</v>
      </c>
      <c r="D23" s="37">
        <v>617958.18344070797</v>
      </c>
      <c r="E23" s="37">
        <v>527852.481351731</v>
      </c>
      <c r="F23" s="37">
        <v>90105.702088976599</v>
      </c>
      <c r="G23" s="37">
        <v>527852.481351731</v>
      </c>
      <c r="H23" s="37">
        <v>0.14581197321035599</v>
      </c>
    </row>
    <row r="24" spans="1:8">
      <c r="A24" s="37">
        <v>23</v>
      </c>
      <c r="B24" s="37">
        <v>37</v>
      </c>
      <c r="C24" s="37">
        <v>105649.768</v>
      </c>
      <c r="D24" s="37">
        <v>654017.41360943206</v>
      </c>
      <c r="E24" s="37">
        <v>577105.67585849797</v>
      </c>
      <c r="F24" s="37">
        <v>76911.737750934204</v>
      </c>
      <c r="G24" s="37">
        <v>577105.67585849797</v>
      </c>
      <c r="H24" s="37">
        <v>0.117598914265094</v>
      </c>
    </row>
    <row r="25" spans="1:8">
      <c r="A25" s="37">
        <v>24</v>
      </c>
      <c r="B25" s="37">
        <v>38</v>
      </c>
      <c r="C25" s="37">
        <v>145787.76</v>
      </c>
      <c r="D25" s="37">
        <v>729983.78553362796</v>
      </c>
      <c r="E25" s="37">
        <v>696368.757119469</v>
      </c>
      <c r="F25" s="37">
        <v>33615.0284141593</v>
      </c>
      <c r="G25" s="37">
        <v>696368.757119469</v>
      </c>
      <c r="H25" s="37">
        <v>4.6049006951005403E-2</v>
      </c>
    </row>
    <row r="26" spans="1:8">
      <c r="A26" s="37">
        <v>25</v>
      </c>
      <c r="B26" s="37">
        <v>39</v>
      </c>
      <c r="C26" s="37">
        <v>62751.364000000001</v>
      </c>
      <c r="D26" s="37">
        <v>93841.128191067197</v>
      </c>
      <c r="E26" s="37">
        <v>68721.241510458101</v>
      </c>
      <c r="F26" s="37">
        <v>25119.886680609201</v>
      </c>
      <c r="G26" s="37">
        <v>68721.241510458101</v>
      </c>
      <c r="H26" s="37">
        <v>0.26768525874351501</v>
      </c>
    </row>
    <row r="27" spans="1:8">
      <c r="A27" s="37">
        <v>26</v>
      </c>
      <c r="B27" s="37">
        <v>42</v>
      </c>
      <c r="C27" s="37">
        <v>17864.409</v>
      </c>
      <c r="D27" s="37">
        <v>266630.68070000003</v>
      </c>
      <c r="E27" s="37">
        <v>249687.3082</v>
      </c>
      <c r="F27" s="37">
        <v>16943.372500000001</v>
      </c>
      <c r="G27" s="37">
        <v>249687.3082</v>
      </c>
      <c r="H27" s="37">
        <v>6.3546222270886604E-2</v>
      </c>
    </row>
    <row r="28" spans="1:8">
      <c r="A28" s="37">
        <v>27</v>
      </c>
      <c r="B28" s="37">
        <v>75</v>
      </c>
      <c r="C28" s="37">
        <v>248</v>
      </c>
      <c r="D28" s="37">
        <v>61063.247863247903</v>
      </c>
      <c r="E28" s="37">
        <v>57965.098290598296</v>
      </c>
      <c r="F28" s="37">
        <v>3098.14957264957</v>
      </c>
      <c r="G28" s="37">
        <v>57965.098290598296</v>
      </c>
      <c r="H28" s="37">
        <v>5.0736730866132902E-2</v>
      </c>
    </row>
    <row r="29" spans="1:8">
      <c r="A29" s="37">
        <v>28</v>
      </c>
      <c r="B29" s="37">
        <v>76</v>
      </c>
      <c r="C29" s="37">
        <v>1908</v>
      </c>
      <c r="D29" s="37">
        <v>312547.61107179499</v>
      </c>
      <c r="E29" s="37">
        <v>291144.571205983</v>
      </c>
      <c r="F29" s="37">
        <v>21403.039865811999</v>
      </c>
      <c r="G29" s="37">
        <v>291144.571205983</v>
      </c>
      <c r="H29" s="37">
        <v>6.8479294378274796E-2</v>
      </c>
    </row>
    <row r="30" spans="1:8">
      <c r="A30" s="37">
        <v>29</v>
      </c>
      <c r="B30" s="37">
        <v>99</v>
      </c>
      <c r="C30" s="37">
        <v>23</v>
      </c>
      <c r="D30" s="37">
        <v>9174.2886317222601</v>
      </c>
      <c r="E30" s="37">
        <v>8519.3696694652408</v>
      </c>
      <c r="F30" s="37">
        <v>654.91896225701498</v>
      </c>
      <c r="G30" s="37">
        <v>8519.3696694652408</v>
      </c>
      <c r="H30" s="37">
        <v>7.1386348146109002E-2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62</v>
      </c>
      <c r="D32" s="34">
        <v>67562.16</v>
      </c>
      <c r="E32" s="34">
        <v>65379.09</v>
      </c>
      <c r="F32" s="30"/>
      <c r="G32" s="30"/>
      <c r="H32" s="30"/>
    </row>
    <row r="33" spans="1:8">
      <c r="A33" s="30"/>
      <c r="B33" s="33">
        <v>71</v>
      </c>
      <c r="C33" s="34">
        <v>50</v>
      </c>
      <c r="D33" s="34">
        <v>116700.9</v>
      </c>
      <c r="E33" s="34">
        <v>127041.94</v>
      </c>
      <c r="F33" s="30"/>
      <c r="G33" s="30"/>
      <c r="H33" s="30"/>
    </row>
    <row r="34" spans="1:8">
      <c r="A34" s="30"/>
      <c r="B34" s="33">
        <v>72</v>
      </c>
      <c r="C34" s="34">
        <v>1</v>
      </c>
      <c r="D34" s="34">
        <v>5724.8</v>
      </c>
      <c r="E34" s="34">
        <v>4640.17</v>
      </c>
      <c r="F34" s="30"/>
      <c r="G34" s="30"/>
      <c r="H34" s="30"/>
    </row>
    <row r="35" spans="1:8">
      <c r="A35" s="30"/>
      <c r="B35" s="33">
        <v>73</v>
      </c>
      <c r="C35" s="34">
        <v>30</v>
      </c>
      <c r="D35" s="34">
        <v>56007.73</v>
      </c>
      <c r="E35" s="34">
        <v>67093.279999999999</v>
      </c>
      <c r="F35" s="30"/>
      <c r="G35" s="30"/>
      <c r="H35" s="30"/>
    </row>
    <row r="36" spans="1:8">
      <c r="A36" s="30"/>
      <c r="B36" s="33">
        <v>74</v>
      </c>
      <c r="C36" s="34">
        <v>93</v>
      </c>
      <c r="D36" s="34">
        <v>49.49</v>
      </c>
      <c r="E36" s="34">
        <v>6153.86</v>
      </c>
      <c r="F36" s="30"/>
      <c r="G36" s="30"/>
      <c r="H36" s="30"/>
    </row>
    <row r="37" spans="1:8">
      <c r="A37" s="30"/>
      <c r="B37" s="33">
        <v>77</v>
      </c>
      <c r="C37" s="34">
        <v>53</v>
      </c>
      <c r="D37" s="34">
        <v>75041.95</v>
      </c>
      <c r="E37" s="34">
        <v>80068.42</v>
      </c>
      <c r="F37" s="30"/>
      <c r="G37" s="30"/>
      <c r="H37" s="30"/>
    </row>
    <row r="38" spans="1:8">
      <c r="A38" s="30"/>
      <c r="B38" s="33">
        <v>78</v>
      </c>
      <c r="C38" s="34">
        <v>41</v>
      </c>
      <c r="D38" s="34">
        <v>50788.12</v>
      </c>
      <c r="E38" s="34">
        <v>42425.3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2015-12-18T00:09:07Z</dcterms:modified>
</cp:coreProperties>
</file>