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<sst xmlns="http://schemas.openxmlformats.org/spreadsheetml/2006/main" count="118" uniqueCount="76">
  <si>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</si>
  <si>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</si>
  <si>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</si>
  <si>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</si>
  <si>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</si>
  <si>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</si>
  <si>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</si>
  <si>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</si>
  <si>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</si>
  <si>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</si>
  <si>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</si>
  <si>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</si>
  <si>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</si>
  <si>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</si>
  <si>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</si>
  <si>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</si>
  <si>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</si>
  <si>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</si>
  <si>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</si>
  <si>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</si>
  <si>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</si>
  <si>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</si>
  <si>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</si>
  <si>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</si>
  <si>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</si>
  <si>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</si>
  <si>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</si>
  <si>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</si>
  <si>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</si>
  <si>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</si>
  <si>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</si>
  <si>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</si>
  <si>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</si>
  <si>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</si>
  <si>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</si>
  <si>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</si>
  <si>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</si>
  <si>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</si>
  <si>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</si>
  <si>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</si>
  <si>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</si>
  <si>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8" type="noConversion"/>
  </si>
  <si>
    <t>COST</t>
    <phoneticPr fontId="8" type="noConversion"/>
  </si>
  <si>
    <t>成本</t>
    <phoneticPr fontId="8" type="noConversion"/>
  </si>
  <si>
    <t>销售金额差异</t>
    <phoneticPr fontId="8" type="noConversion"/>
  </si>
  <si>
    <t>销售成本差异</t>
    <phoneticPr fontId="8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</si>
  <si>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</si>
  <si>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</si>
  <si>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</si>
  <si>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</si>
  <si>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</si>
  <si>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</si>
  <si>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</si>
  <si>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</si>
  <si>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</si>
  <si>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</si>
  <si>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</si>
  <si>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</si>
  <si>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</si>
  <si>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</si>
  <si>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</si>
  <si>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</si>
  <si>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</si>
  <si>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</si>
  <si>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</si>
  <si>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</si>
  <si>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</si>
  <si>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</si>
  <si>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</si>
  <si>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</si>
  <si>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</si>
  <si>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8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</si>
  <si>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</si>
  <si>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8" type="noConversion"/>
  </si>
  <si>
    <t xml:space="preserve">   </t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</si>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</sst>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44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8">
    <xf numFmtId="0" fontId="0" fillId="0" borderId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27" fillId="3" borderId="0" applyNumberFormat="0" applyBorder="0" applyAlignment="0" applyProtection="0"/>
    <xf numFmtId="0" fontId="36" fillId="4" borderId="0" applyNumberFormat="0" applyBorder="0" applyAlignment="0" applyProtection="0"/>
    <xf numFmtId="0" fontId="38" fillId="5" borderId="4" applyNumberFormat="0" applyAlignment="0" applyProtection="0"/>
    <xf numFmtId="0" fontId="37" fillId="6" borderId="5" applyNumberFormat="0" applyAlignment="0" applyProtection="0"/>
    <xf numFmtId="0" fontId="31" fillId="6" borderId="4" applyNumberFormat="0" applyAlignment="0" applyProtection="0"/>
    <xf numFmtId="0" fontId="35" fillId="0" borderId="6" applyNumberFormat="0" applyFill="0" applyAlignment="0" applyProtection="0"/>
    <xf numFmtId="0" fontId="32" fillId="7" borderId="7" applyNumberFormat="0" applyAlignment="0" applyProtection="0"/>
    <xf numFmtId="0" fontId="34" fillId="0" borderId="0" applyNumberFormat="0" applyFill="0" applyBorder="0" applyAlignment="0" applyProtection="0"/>
    <xf numFmtId="0" fontId="4" fillId="8" borderId="8" applyNumberFormat="0" applyFont="0" applyAlignment="0" applyProtection="0">
      <alignment vertical="center"/>
    </xf>
    <xf numFmtId="0" fontId="33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21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1" fillId="32" borderId="0" applyNumberFormat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8" fillId="0" borderId="0" applyNumberForma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9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178" fontId="19" fillId="0" borderId="0" applyFont="0" applyFill="0" applyBorder="0" applyAlignment="0" applyProtection="0"/>
    <xf numFmtId="179" fontId="19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1" applyNumberFormat="0" applyFill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6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27" fillId="3" borderId="0" applyNumberFormat="0" applyBorder="0" applyAlignment="0" applyProtection="0"/>
    <xf numFmtId="0" fontId="36" fillId="4" borderId="0" applyNumberFormat="0" applyBorder="0" applyAlignment="0" applyProtection="0"/>
    <xf numFmtId="0" fontId="38" fillId="5" borderId="4" applyNumberFormat="0" applyAlignment="0" applyProtection="0"/>
    <xf numFmtId="0" fontId="37" fillId="6" borderId="5" applyNumberFormat="0" applyAlignment="0" applyProtection="0"/>
    <xf numFmtId="0" fontId="31" fillId="6" borderId="4" applyNumberFormat="0" applyAlignment="0" applyProtection="0"/>
    <xf numFmtId="0" fontId="35" fillId="0" borderId="6" applyNumberFormat="0" applyFill="0" applyAlignment="0" applyProtection="0"/>
    <xf numFmtId="0" fontId="32" fillId="7" borderId="7" applyNumberFormat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0" fillId="0" borderId="9" applyNumberFormat="0" applyFill="0" applyAlignment="0" applyProtection="0"/>
    <xf numFmtId="0" fontId="21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21" fillId="28" borderId="0" applyNumberFormat="0" applyBorder="0" applyAlignment="0" applyProtection="0"/>
    <xf numFmtId="0" fontId="21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21" fillId="32" borderId="0" applyNumberFormat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0" fontId="22" fillId="38" borderId="21">
      <alignment vertical="center"/>
    </xf>
    <xf numFmtId="0" fontId="41" fillId="0" borderId="0"/>
    <xf numFmtId="180" fontId="43" fillId="0" borderId="0" applyFont="0" applyFill="0" applyBorder="0" applyAlignment="0" applyProtection="0"/>
    <xf numFmtId="181" fontId="43" fillId="0" borderId="0" applyFont="0" applyFill="0" applyBorder="0" applyAlignment="0" applyProtection="0"/>
    <xf numFmtId="178" fontId="43" fillId="0" borderId="0" applyFont="0" applyFill="0" applyBorder="0" applyAlignment="0" applyProtection="0"/>
    <xf numFmtId="179" fontId="43" fillId="0" borderId="0" applyFont="0" applyFill="0" applyBorder="0" applyAlignment="0" applyProtection="0"/>
    <xf numFmtId="0" fontId="3" fillId="8" borderId="8" applyNumberFormat="0" applyFon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</cellStyleXfs>
  <cellXfs count="80">
    <xf numFmtId="0" fontId="0" fillId="0" borderId="0" xfId="0"/>
    <xf numFmtId="0" fontId="5" fillId="0" borderId="0" xfId="0" applyFont="1"/>
    <xf numFmtId="177" fontId="5" fillId="0" borderId="0" xfId="0" applyNumberFormat="1" applyFont="1"/>
    <xf numFmtId="0" fontId="0" fillId="0" borderId="0" xfId="0" applyAlignment="1"/>
    <xf numFmtId="0" fontId="5" fillId="0" borderId="0" xfId="0" applyNumberFormat="1" applyFont="1"/>
    <xf numFmtId="0" fontId="6" fillId="0" borderId="18" xfId="0" applyFont="1" applyBorder="1" applyAlignment="1">
      <alignment wrapText="1"/>
    </xf>
    <xf numFmtId="0" fontId="6" fillId="0" borderId="18" xfId="0" applyNumberFormat="1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>
      <alignment horizontal="right" vertical="center" wrapText="1"/>
    </xf>
    <xf numFmtId="49" fontId="6" fillId="36" borderId="18" xfId="0" applyNumberFormat="1" applyFont="1" applyFill="1" applyBorder="1" applyAlignment="1">
      <alignment vertical="center" wrapText="1"/>
    </xf>
    <xf numFmtId="49" fontId="9" fillId="37" borderId="18" xfId="0" applyNumberFormat="1" applyFont="1" applyFill="1" applyBorder="1" applyAlignment="1">
      <alignment horizontal="center" vertical="center" wrapText="1"/>
    </xf>
    <xf numFmtId="0" fontId="6" fillId="33" borderId="18" xfId="0" applyFont="1" applyFill="1" applyBorder="1" applyAlignment="1">
      <alignment vertical="center" wrapText="1"/>
    </xf>
    <xf numFmtId="0" fontId="6" fillId="33" borderId="18" xfId="0" applyNumberFormat="1" applyFont="1" applyFill="1" applyBorder="1" applyAlignment="1">
      <alignment vertical="center" wrapText="1"/>
    </xf>
    <xf numFmtId="0" fontId="6" fillId="36" borderId="18" xfId="0" applyFont="1" applyFill="1" applyBorder="1" applyAlignment="1">
      <alignment vertical="center" wrapText="1"/>
    </xf>
    <xf numFmtId="0" fontId="6" fillId="37" borderId="18" xfId="0" applyFont="1" applyFill="1" applyBorder="1" applyAlignment="1">
      <alignment vertical="center" wrapText="1"/>
    </xf>
    <xf numFmtId="4" fontId="6" fillId="36" borderId="18" xfId="0" applyNumberFormat="1" applyFont="1" applyFill="1" applyBorder="1" applyAlignment="1">
      <alignment horizontal="right" vertical="top" wrapText="1"/>
    </xf>
    <xf numFmtId="4" fontId="6" fillId="37" borderId="18" xfId="0" applyNumberFormat="1" applyFont="1" applyFill="1" applyBorder="1" applyAlignment="1">
      <alignment horizontal="right" vertical="top" wrapText="1"/>
    </xf>
    <xf numFmtId="177" fontId="5" fillId="36" borderId="18" xfId="0" applyNumberFormat="1" applyFont="1" applyFill="1" applyBorder="1" applyAlignment="1">
      <alignment horizontal="center" vertical="center"/>
    </xf>
    <xf numFmtId="177" fontId="5" fillId="37" borderId="18" xfId="0" applyNumberFormat="1" applyFont="1" applyFill="1" applyBorder="1" applyAlignment="1">
      <alignment horizontal="center" vertical="center"/>
    </xf>
    <xf numFmtId="177" fontId="10" fillId="0" borderId="18" xfId="0" applyNumberFormat="1" applyFont="1" applyBorder="1"/>
    <xf numFmtId="177" fontId="5" fillId="36" borderId="18" xfId="0" applyNumberFormat="1" applyFont="1" applyFill="1" applyBorder="1"/>
    <xf numFmtId="177" fontId="5" fillId="37" borderId="18" xfId="0" applyNumberFormat="1" applyFont="1" applyFill="1" applyBorder="1"/>
    <xf numFmtId="177" fontId="5" fillId="0" borderId="18" xfId="0" applyNumberFormat="1" applyFont="1" applyBorder="1"/>
    <xf numFmtId="49" fontId="6" fillId="0" borderId="18" xfId="0" applyNumberFormat="1" applyFont="1" applyFill="1" applyBorder="1" applyAlignment="1">
      <alignment vertical="center" wrapText="1"/>
    </xf>
    <xf numFmtId="0" fontId="6" fillId="0" borderId="18" xfId="0" applyFont="1" applyFill="1" applyBorder="1" applyAlignment="1">
      <alignment vertical="center" wrapText="1"/>
    </xf>
    <xf numFmtId="4" fontId="6" fillId="0" borderId="18" xfId="0" applyNumberFormat="1" applyFont="1" applyFill="1" applyBorder="1" applyAlignment="1">
      <alignment horizontal="right" vertical="top" wrapText="1"/>
    </xf>
    <xf numFmtId="0" fontId="5" fillId="0" borderId="0" xfId="0" applyFont="1" applyFill="1"/>
    <xf numFmtId="176" fontId="6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16" fillId="0" borderId="0" xfId="0" applyNumberFormat="1" applyFont="1" applyAlignment="1"/>
    <xf numFmtId="1" fontId="16" fillId="0" borderId="0" xfId="0" applyNumberFormat="1" applyFont="1" applyAlignment="1"/>
    <xf numFmtId="0" fontId="5" fillId="0" borderId="0" xfId="0" applyFont="1"/>
    <xf numFmtId="1" fontId="40" fillId="0" borderId="0" xfId="0" applyNumberFormat="1" applyFont="1" applyAlignment="1"/>
    <xf numFmtId="0" fontId="40" fillId="0" borderId="0" xfId="0" applyNumberFormat="1" applyFont="1" applyAlignment="1"/>
    <xf numFmtId="0" fontId="5" fillId="0" borderId="0" xfId="0" applyFont="1"/>
    <xf numFmtId="0" fontId="5" fillId="0" borderId="0" xfId="0" applyFont="1"/>
    <xf numFmtId="0" fontId="41" fillId="0" borderId="0" xfId="110"/>
    <xf numFmtId="0" fontId="42" fillId="0" borderId="0" xfId="110" applyNumberFormat="1" applyFont="1"/>
    <xf numFmtId="49" fontId="6" fillId="33" borderId="18" xfId="0" applyNumberFormat="1" applyFont="1" applyFill="1" applyBorder="1" applyAlignment="1">
      <alignment horizontal="left" vertical="top" wrapText="1"/>
    </xf>
    <xf numFmtId="0" fontId="6" fillId="33" borderId="18" xfId="0" applyFont="1" applyFill="1" applyBorder="1" applyAlignment="1">
      <alignment vertical="center" wrapText="1"/>
    </xf>
    <xf numFmtId="49" fontId="7" fillId="33" borderId="18" xfId="0" applyNumberFormat="1" applyFont="1" applyFill="1" applyBorder="1" applyAlignment="1">
      <alignment horizontal="left" vertical="top" wrapText="1"/>
    </xf>
    <xf numFmtId="14" fontId="6" fillId="33" borderId="18" xfId="0" applyNumberFormat="1" applyFont="1" applyFill="1" applyBorder="1" applyAlignment="1">
      <alignment vertical="center" wrapText="1"/>
    </xf>
    <xf numFmtId="49" fontId="6" fillId="33" borderId="13" xfId="0" applyNumberFormat="1" applyFont="1" applyFill="1" applyBorder="1" applyAlignment="1">
      <alignment horizontal="left" vertical="top" wrapText="1"/>
    </xf>
    <xf numFmtId="49" fontId="6" fillId="33" borderId="15" xfId="0" applyNumberFormat="1" applyFont="1" applyFill="1" applyBorder="1" applyAlignment="1">
      <alignment horizontal="left" vertical="top" wrapText="1"/>
    </xf>
    <xf numFmtId="14" fontId="6" fillId="33" borderId="16" xfId="62" applyNumberFormat="1" applyFont="1" applyFill="1" applyBorder="1" applyAlignment="1">
      <alignment vertical="center" wrapText="1"/>
    </xf>
    <xf numFmtId="14" fontId="6" fillId="33" borderId="12" xfId="62" applyNumberFormat="1" applyFont="1" applyFill="1" applyBorder="1" applyAlignment="1">
      <alignment vertical="center" wrapText="1"/>
    </xf>
    <xf numFmtId="0" fontId="5" fillId="0" borderId="19" xfId="62" applyFont="1" applyBorder="1" applyAlignment="1">
      <alignment wrapText="1"/>
    </xf>
    <xf numFmtId="49" fontId="6" fillId="33" borderId="15" xfId="62" applyNumberFormat="1" applyFont="1" applyFill="1" applyBorder="1" applyAlignment="1">
      <alignment horizontal="left" vertical="top" wrapText="1"/>
    </xf>
    <xf numFmtId="0" fontId="5" fillId="0" borderId="0" xfId="62" applyFont="1" applyAlignment="1">
      <alignment wrapText="1"/>
    </xf>
    <xf numFmtId="14" fontId="6" fillId="33" borderId="17" xfId="62" applyNumberFormat="1" applyFont="1" applyFill="1" applyBorder="1" applyAlignment="1">
      <alignment vertical="center" wrapText="1"/>
    </xf>
    <xf numFmtId="49" fontId="7" fillId="33" borderId="15" xfId="62" applyNumberFormat="1" applyFont="1" applyFill="1" applyBorder="1" applyAlignment="1">
      <alignment horizontal="left" vertical="top" wrapText="1"/>
    </xf>
    <xf numFmtId="49" fontId="7" fillId="33" borderId="14" xfId="62" applyNumberFormat="1" applyFont="1" applyFill="1" applyBorder="1" applyAlignment="1">
      <alignment horizontal="left" vertical="top" wrapText="1"/>
    </xf>
    <xf numFmtId="49" fontId="7" fillId="33" borderId="13" xfId="62" applyNumberFormat="1" applyFont="1" applyFill="1" applyBorder="1" applyAlignment="1">
      <alignment horizontal="left" vertical="top" wrapText="1"/>
    </xf>
    <xf numFmtId="0" fontId="6" fillId="33" borderId="15" xfId="62" applyFont="1" applyFill="1" applyBorder="1" applyAlignment="1">
      <alignment vertical="center" wrapText="1"/>
    </xf>
    <xf numFmtId="0" fontId="6" fillId="33" borderId="13" xfId="62" applyFont="1" applyFill="1" applyBorder="1" applyAlignment="1">
      <alignment vertical="center" wrapText="1"/>
    </xf>
    <xf numFmtId="0" fontId="5" fillId="0" borderId="0" xfId="62" applyFont="1" applyAlignment="1">
      <alignment horizontal="right" vertical="center" wrapText="1"/>
    </xf>
    <xf numFmtId="49" fontId="6" fillId="33" borderId="13" xfId="62" applyNumberFormat="1" applyFont="1" applyFill="1" applyBorder="1" applyAlignment="1">
      <alignment horizontal="left" vertical="top" wrapText="1"/>
    </xf>
    <xf numFmtId="0" fontId="19" fillId="0" borderId="0" xfId="62"/>
    <xf numFmtId="0" fontId="11" fillId="0" borderId="0" xfId="62" applyFont="1" applyAlignment="1">
      <alignment horizontal="left" wrapText="1"/>
    </xf>
    <xf numFmtId="0" fontId="17" fillId="0" borderId="19" xfId="62" applyFont="1" applyBorder="1" applyAlignment="1">
      <alignment horizontal="left" vertical="center" wrapText="1"/>
    </xf>
    <xf numFmtId="0" fontId="6" fillId="0" borderId="10" xfId="62" applyFont="1" applyBorder="1" applyAlignment="1">
      <alignment wrapText="1"/>
    </xf>
    <xf numFmtId="0" fontId="5" fillId="0" borderId="11" xfId="62" applyFont="1" applyBorder="1" applyAlignment="1">
      <alignment wrapText="1"/>
    </xf>
    <xf numFmtId="0" fontId="5" fillId="0" borderId="11" xfId="62" applyFont="1" applyBorder="1" applyAlignment="1">
      <alignment horizontal="right" vertical="center" wrapText="1"/>
    </xf>
    <xf numFmtId="49" fontId="6" fillId="33" borderId="10" xfId="62" applyNumberFormat="1" applyFont="1" applyFill="1" applyBorder="1" applyAlignment="1">
      <alignment vertical="center" wrapText="1"/>
    </xf>
    <xf numFmtId="49" fontId="6" fillId="33" borderId="12" xfId="62" applyNumberFormat="1" applyFont="1" applyFill="1" applyBorder="1" applyAlignment="1">
      <alignment vertical="center" wrapText="1"/>
    </xf>
    <xf numFmtId="0" fontId="6" fillId="33" borderId="10" xfId="62" applyFont="1" applyFill="1" applyBorder="1" applyAlignment="1">
      <alignment vertical="center" wrapText="1"/>
    </xf>
    <xf numFmtId="0" fontId="6" fillId="33" borderId="12" xfId="62" applyFont="1" applyFill="1" applyBorder="1" applyAlignment="1">
      <alignment vertical="center" wrapText="1"/>
    </xf>
    <xf numFmtId="4" fontId="7" fillId="34" borderId="10" xfId="62" applyNumberFormat="1" applyFont="1" applyFill="1" applyBorder="1" applyAlignment="1">
      <alignment horizontal="right" vertical="top" wrapText="1"/>
    </xf>
    <xf numFmtId="176" fontId="7" fillId="34" borderId="10" xfId="62" applyNumberFormat="1" applyFont="1" applyFill="1" applyBorder="1" applyAlignment="1">
      <alignment horizontal="right" vertical="top" wrapText="1"/>
    </xf>
    <xf numFmtId="176" fontId="7" fillId="34" borderId="12" xfId="62" applyNumberFormat="1" applyFont="1" applyFill="1" applyBorder="1" applyAlignment="1">
      <alignment horizontal="right" vertical="top" wrapText="1"/>
    </xf>
    <xf numFmtId="4" fontId="6" fillId="35" borderId="10" xfId="62" applyNumberFormat="1" applyFont="1" applyFill="1" applyBorder="1" applyAlignment="1">
      <alignment horizontal="right" vertical="top" wrapText="1"/>
    </xf>
    <xf numFmtId="176" fontId="6" fillId="35" borderId="10" xfId="62" applyNumberFormat="1" applyFont="1" applyFill="1" applyBorder="1" applyAlignment="1">
      <alignment horizontal="right" vertical="top" wrapText="1"/>
    </xf>
    <xf numFmtId="176" fontId="6" fillId="35" borderId="12" xfId="62" applyNumberFormat="1" applyFont="1" applyFill="1" applyBorder="1" applyAlignment="1">
      <alignment horizontal="right" vertical="top" wrapText="1"/>
    </xf>
    <xf numFmtId="0" fontId="6" fillId="35" borderId="10" xfId="62" applyFont="1" applyFill="1" applyBorder="1" applyAlignment="1">
      <alignment horizontal="right" vertical="top" wrapText="1"/>
    </xf>
    <xf numFmtId="0" fontId="6" fillId="35" borderId="12" xfId="62" applyFont="1" applyFill="1" applyBorder="1" applyAlignment="1">
      <alignment horizontal="right" vertical="top" wrapText="1"/>
    </xf>
    <xf numFmtId="4" fontId="6" fillId="35" borderId="13" xfId="62" applyNumberFormat="1" applyFont="1" applyFill="1" applyBorder="1" applyAlignment="1">
      <alignment horizontal="right" vertical="top" wrapText="1"/>
    </xf>
    <xf numFmtId="0" fontId="6" fillId="35" borderId="13" xfId="62" applyFont="1" applyFill="1" applyBorder="1" applyAlignment="1">
      <alignment horizontal="right" vertical="top" wrapText="1"/>
    </xf>
    <xf numFmtId="176" fontId="6" fillId="35" borderId="13" xfId="62" applyNumberFormat="1" applyFont="1" applyFill="1" applyBorder="1" applyAlignment="1">
      <alignment horizontal="right" vertical="top" wrapText="1"/>
    </xf>
    <xf numFmtId="176" fontId="6" fillId="35" borderId="20" xfId="62" applyNumberFormat="1" applyFont="1" applyFill="1" applyBorder="1" applyAlignment="1">
      <alignment horizontal="right" vertical="top" wrapText="1"/>
    </xf>
  </cellXfs>
  <cellStyles count="118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  <cellStyle name="注释 2" xfId="115"/>
    <cellStyle name="注释 3" xfId="116"/>
    <cellStyle name="注释 4" xfId="1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497" Type="http://schemas.openxmlformats.org/officeDocument/2006/relationships/hyperlink" Target="cid:225aa59d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22" Type="http://schemas.openxmlformats.org/officeDocument/2006/relationships/image" Target="cid:7a2e86d013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502" Type="http://schemas.openxmlformats.org/officeDocument/2006/relationships/image" Target="cid:36f12f0113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13" Type="http://schemas.openxmlformats.org/officeDocument/2006/relationships/hyperlink" Target="cid:5c15928c2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3" sqref="I33"/>
    </sheetView>
  </sheetViews>
  <sheetFormatPr defaultRowHeight="11.25" x14ac:dyDescent="0.2"/>
  <cols>
    <col min="1" max="1" width="9.7109375" style="1" bestFit="1" customWidth="1"/>
    <col min="2" max="2" width="4.5703125" style="4" customWidth="1"/>
    <col min="3" max="4" width="9.140625" style="1"/>
    <col min="5" max="5" width="12.28515625" style="1" bestFit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bestFit="1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2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1" t="s">
        <v>5</v>
      </c>
      <c r="B3" s="41"/>
      <c r="C3" s="41"/>
      <c r="D3" s="41"/>
      <c r="E3" s="15">
        <f>SUM(E4:E40)</f>
        <v>18112898.4212</v>
      </c>
      <c r="F3" s="25">
        <f>RA!I7</f>
        <v>1589424.2699</v>
      </c>
      <c r="G3" s="16">
        <f>SUM(G4:G40)</f>
        <v>16523474.151299998</v>
      </c>
      <c r="H3" s="27">
        <f>RA!J7</f>
        <v>8.7750962487576203</v>
      </c>
      <c r="I3" s="20">
        <f>SUM(I4:I40)</f>
        <v>18112906.427168895</v>
      </c>
      <c r="J3" s="21">
        <f>SUM(J4:J40)</f>
        <v>16523474.121827567</v>
      </c>
      <c r="K3" s="22">
        <f>E3-I3</f>
        <v>-8.0059688948094845</v>
      </c>
      <c r="L3" s="22">
        <f>G3-J3</f>
        <v>2.9472431167960167E-2</v>
      </c>
    </row>
    <row r="4" spans="1:13" x14ac:dyDescent="0.2">
      <c r="A4" s="42">
        <f>RA!A8</f>
        <v>42356</v>
      </c>
      <c r="B4" s="12">
        <v>12</v>
      </c>
      <c r="C4" s="39" t="s">
        <v>6</v>
      </c>
      <c r="D4" s="39"/>
      <c r="E4" s="15">
        <f>VLOOKUP(C4,RA!B8:D36,3,0)</f>
        <v>591706.12170000002</v>
      </c>
      <c r="F4" s="25">
        <f>VLOOKUP(C4,RA!B8:I39,8,0)</f>
        <v>126033.7062</v>
      </c>
      <c r="G4" s="16">
        <f t="shared" ref="G4:G40" si="0">E4-F4</f>
        <v>465672.4155</v>
      </c>
      <c r="H4" s="27">
        <f>RA!J8</f>
        <v>21.300051085815898</v>
      </c>
      <c r="I4" s="20">
        <f>VLOOKUP(B4,RMS!B:D,3,FALSE)</f>
        <v>591706.79674102599</v>
      </c>
      <c r="J4" s="21">
        <f>VLOOKUP(B4,RMS!B:E,4,FALSE)</f>
        <v>465672.42680598301</v>
      </c>
      <c r="K4" s="22">
        <f t="shared" ref="K4:K40" si="1">E4-I4</f>
        <v>-0.67504102597013116</v>
      </c>
      <c r="L4" s="22">
        <f t="shared" ref="L4:L40" si="2">G4-J4</f>
        <v>-1.1305983003694564E-2</v>
      </c>
    </row>
    <row r="5" spans="1:13" x14ac:dyDescent="0.2">
      <c r="A5" s="42"/>
      <c r="B5" s="12">
        <v>13</v>
      </c>
      <c r="C5" s="39" t="s">
        <v>7</v>
      </c>
      <c r="D5" s="39"/>
      <c r="E5" s="15">
        <f>VLOOKUP(C5,RA!B8:D37,3,0)</f>
        <v>88974.831200000001</v>
      </c>
      <c r="F5" s="25">
        <f>VLOOKUP(C5,RA!B9:I40,8,0)</f>
        <v>19573.3969</v>
      </c>
      <c r="G5" s="16">
        <f t="shared" si="0"/>
        <v>69401.434299999994</v>
      </c>
      <c r="H5" s="27">
        <f>RA!J9</f>
        <v>21.998801948836999</v>
      </c>
      <c r="I5" s="20">
        <f>VLOOKUP(B5,RMS!B:D,3,FALSE)</f>
        <v>88974.921791574001</v>
      </c>
      <c r="J5" s="21">
        <f>VLOOKUP(B5,RMS!B:E,4,FALSE)</f>
        <v>69401.426863179804</v>
      </c>
      <c r="K5" s="22">
        <f t="shared" si="1"/>
        <v>-9.0591574000427499E-2</v>
      </c>
      <c r="L5" s="22">
        <f t="shared" si="2"/>
        <v>7.4368201894685626E-3</v>
      </c>
      <c r="M5" s="32"/>
    </row>
    <row r="6" spans="1:13" x14ac:dyDescent="0.2">
      <c r="A6" s="42"/>
      <c r="B6" s="12">
        <v>14</v>
      </c>
      <c r="C6" s="39" t="s">
        <v>8</v>
      </c>
      <c r="D6" s="39"/>
      <c r="E6" s="15">
        <f>VLOOKUP(C6,RA!B10:D38,3,0)</f>
        <v>102557.9287</v>
      </c>
      <c r="F6" s="25">
        <f>VLOOKUP(C6,RA!B10:I41,8,0)</f>
        <v>28751.555400000001</v>
      </c>
      <c r="G6" s="16">
        <f t="shared" si="0"/>
        <v>73806.373300000007</v>
      </c>
      <c r="H6" s="27">
        <f>RA!J10</f>
        <v>28.034454053867801</v>
      </c>
      <c r="I6" s="20">
        <f>VLOOKUP(B6,RMS!B:D,3,FALSE)</f>
        <v>102559.86780590699</v>
      </c>
      <c r="J6" s="21">
        <f>VLOOKUP(B6,RMS!B:E,4,FALSE)</f>
        <v>73806.373502504197</v>
      </c>
      <c r="K6" s="22">
        <f>E6-I6</f>
        <v>-1.9391059069894254</v>
      </c>
      <c r="L6" s="22">
        <f t="shared" si="2"/>
        <v>-2.02504190383479E-4</v>
      </c>
      <c r="M6" s="32"/>
    </row>
    <row r="7" spans="1:13" x14ac:dyDescent="0.2">
      <c r="A7" s="42"/>
      <c r="B7" s="12">
        <v>15</v>
      </c>
      <c r="C7" s="39" t="s">
        <v>9</v>
      </c>
      <c r="D7" s="39"/>
      <c r="E7" s="15">
        <f>VLOOKUP(C7,RA!B10:D39,3,0)</f>
        <v>78306.414499999999</v>
      </c>
      <c r="F7" s="25">
        <f>VLOOKUP(C7,RA!B11:I42,8,0)</f>
        <v>14576.1772</v>
      </c>
      <c r="G7" s="16">
        <f t="shared" si="0"/>
        <v>63730.237300000001</v>
      </c>
      <c r="H7" s="27">
        <f>RA!J11</f>
        <v>18.614282486398402</v>
      </c>
      <c r="I7" s="20">
        <f>VLOOKUP(B7,RMS!B:D,3,FALSE)</f>
        <v>78306.460083753103</v>
      </c>
      <c r="J7" s="21">
        <f>VLOOKUP(B7,RMS!B:E,4,FALSE)</f>
        <v>63730.237198797397</v>
      </c>
      <c r="K7" s="22">
        <f t="shared" si="1"/>
        <v>-4.5583753104438074E-2</v>
      </c>
      <c r="L7" s="22">
        <f t="shared" si="2"/>
        <v>1.0120260412804782E-4</v>
      </c>
      <c r="M7" s="32"/>
    </row>
    <row r="8" spans="1:13" x14ac:dyDescent="0.2">
      <c r="A8" s="42"/>
      <c r="B8" s="12">
        <v>16</v>
      </c>
      <c r="C8" s="39" t="s">
        <v>10</v>
      </c>
      <c r="D8" s="39"/>
      <c r="E8" s="15">
        <f>VLOOKUP(C8,RA!B12:D39,3,0)</f>
        <v>330094.63640000002</v>
      </c>
      <c r="F8" s="25">
        <f>VLOOKUP(C8,RA!B12:I43,8,0)</f>
        <v>36486.205499999996</v>
      </c>
      <c r="G8" s="16">
        <f t="shared" si="0"/>
        <v>293608.43090000004</v>
      </c>
      <c r="H8" s="27">
        <f>RA!J12</f>
        <v>11.053256089804201</v>
      </c>
      <c r="I8" s="20">
        <f>VLOOKUP(B8,RMS!B:D,3,FALSE)</f>
        <v>330094.62107692298</v>
      </c>
      <c r="J8" s="21">
        <f>VLOOKUP(B8,RMS!B:E,4,FALSE)</f>
        <v>293608.43539316201</v>
      </c>
      <c r="K8" s="22">
        <f t="shared" si="1"/>
        <v>1.5323077037464827E-2</v>
      </c>
      <c r="L8" s="22">
        <f t="shared" si="2"/>
        <v>-4.4931619777344167E-3</v>
      </c>
      <c r="M8" s="32"/>
    </row>
    <row r="9" spans="1:13" x14ac:dyDescent="0.2">
      <c r="A9" s="42"/>
      <c r="B9" s="12">
        <v>17</v>
      </c>
      <c r="C9" s="39" t="s">
        <v>11</v>
      </c>
      <c r="D9" s="39"/>
      <c r="E9" s="15">
        <f>VLOOKUP(C9,RA!B12:D40,3,0)</f>
        <v>337310.42589999997</v>
      </c>
      <c r="F9" s="25">
        <f>VLOOKUP(C9,RA!B13:I44,8,0)</f>
        <v>50665.8537</v>
      </c>
      <c r="G9" s="16">
        <f t="shared" si="0"/>
        <v>286644.5722</v>
      </c>
      <c r="H9" s="27">
        <f>RA!J13</f>
        <v>15.0205418539362</v>
      </c>
      <c r="I9" s="20">
        <f>VLOOKUP(B9,RMS!B:D,3,FALSE)</f>
        <v>337310.61283418798</v>
      </c>
      <c r="J9" s="21">
        <f>VLOOKUP(B9,RMS!B:E,4,FALSE)</f>
        <v>286644.569983761</v>
      </c>
      <c r="K9" s="22">
        <f t="shared" si="1"/>
        <v>-0.18693418800830841</v>
      </c>
      <c r="L9" s="22">
        <f t="shared" si="2"/>
        <v>2.2162389941513538E-3</v>
      </c>
      <c r="M9" s="32"/>
    </row>
    <row r="10" spans="1:13" x14ac:dyDescent="0.2">
      <c r="A10" s="42"/>
      <c r="B10" s="12">
        <v>18</v>
      </c>
      <c r="C10" s="39" t="s">
        <v>12</v>
      </c>
      <c r="D10" s="39"/>
      <c r="E10" s="15">
        <f>VLOOKUP(C10,RA!B14:D41,3,0)</f>
        <v>198974.4896</v>
      </c>
      <c r="F10" s="25">
        <f>VLOOKUP(C10,RA!B14:I44,8,0)</f>
        <v>33096.129500000003</v>
      </c>
      <c r="G10" s="16">
        <f t="shared" si="0"/>
        <v>165878.36009999999</v>
      </c>
      <c r="H10" s="27">
        <f>RA!J14</f>
        <v>16.633353133124501</v>
      </c>
      <c r="I10" s="20">
        <f>VLOOKUP(B10,RMS!B:D,3,FALSE)</f>
        <v>198974.48844615399</v>
      </c>
      <c r="J10" s="21">
        <f>VLOOKUP(B10,RMS!B:E,4,FALSE)</f>
        <v>165878.36193247899</v>
      </c>
      <c r="K10" s="22">
        <f t="shared" si="1"/>
        <v>1.1538460094016045E-3</v>
      </c>
      <c r="L10" s="22">
        <f t="shared" si="2"/>
        <v>-1.8324789998587221E-3</v>
      </c>
      <c r="M10" s="32"/>
    </row>
    <row r="11" spans="1:13" x14ac:dyDescent="0.2">
      <c r="A11" s="42"/>
      <c r="B11" s="12">
        <v>19</v>
      </c>
      <c r="C11" s="39" t="s">
        <v>13</v>
      </c>
      <c r="D11" s="39"/>
      <c r="E11" s="15">
        <f>VLOOKUP(C11,RA!B14:D42,3,0)</f>
        <v>131805.59599999999</v>
      </c>
      <c r="F11" s="25">
        <f>VLOOKUP(C11,RA!B15:I45,8,0)</f>
        <v>-10452.6111</v>
      </c>
      <c r="G11" s="16">
        <f t="shared" si="0"/>
        <v>142258.2071</v>
      </c>
      <c r="H11" s="27">
        <f>RA!J15</f>
        <v>-7.9303242177972502</v>
      </c>
      <c r="I11" s="20">
        <f>VLOOKUP(B11,RMS!B:D,3,FALSE)</f>
        <v>131805.81577265001</v>
      </c>
      <c r="J11" s="21">
        <f>VLOOKUP(B11,RMS!B:E,4,FALSE)</f>
        <v>142258.207508547</v>
      </c>
      <c r="K11" s="22">
        <f t="shared" si="1"/>
        <v>-0.21977265001623891</v>
      </c>
      <c r="L11" s="22">
        <f t="shared" si="2"/>
        <v>-4.0854699909687042E-4</v>
      </c>
      <c r="M11" s="32"/>
    </row>
    <row r="12" spans="1:13" x14ac:dyDescent="0.2">
      <c r="A12" s="42"/>
      <c r="B12" s="12">
        <v>21</v>
      </c>
      <c r="C12" s="39" t="s">
        <v>14</v>
      </c>
      <c r="D12" s="39"/>
      <c r="E12" s="15">
        <f>VLOOKUP(C12,RA!B16:D43,3,0)</f>
        <v>592400.36529999995</v>
      </c>
      <c r="F12" s="25">
        <f>VLOOKUP(C12,RA!B16:I46,8,0)</f>
        <v>23061.614300000001</v>
      </c>
      <c r="G12" s="16">
        <f t="shared" si="0"/>
        <v>569338.75099999993</v>
      </c>
      <c r="H12" s="27">
        <f>RA!J16</f>
        <v>3.89291020918282</v>
      </c>
      <c r="I12" s="20">
        <f>VLOOKUP(B12,RMS!B:D,3,FALSE)</f>
        <v>592399.83528547001</v>
      </c>
      <c r="J12" s="21">
        <f>VLOOKUP(B12,RMS!B:E,4,FALSE)</f>
        <v>569338.751167521</v>
      </c>
      <c r="K12" s="22">
        <f t="shared" si="1"/>
        <v>0.53001452994067222</v>
      </c>
      <c r="L12" s="22">
        <f t="shared" si="2"/>
        <v>-1.6752106603235006E-4</v>
      </c>
      <c r="M12" s="32"/>
    </row>
    <row r="13" spans="1:13" x14ac:dyDescent="0.2">
      <c r="A13" s="42"/>
      <c r="B13" s="12">
        <v>22</v>
      </c>
      <c r="C13" s="39" t="s">
        <v>15</v>
      </c>
      <c r="D13" s="39"/>
      <c r="E13" s="15">
        <f>VLOOKUP(C13,RA!B16:D44,3,0)</f>
        <v>784556.13600000006</v>
      </c>
      <c r="F13" s="25">
        <f>VLOOKUP(C13,RA!B17:I47,8,0)</f>
        <v>47953.103799999997</v>
      </c>
      <c r="G13" s="16">
        <f t="shared" si="0"/>
        <v>736603.03220000002</v>
      </c>
      <c r="H13" s="27">
        <f>RA!J17</f>
        <v>6.1121316371936496</v>
      </c>
      <c r="I13" s="20">
        <f>VLOOKUP(B13,RMS!B:D,3,FALSE)</f>
        <v>784556.11692222196</v>
      </c>
      <c r="J13" s="21">
        <f>VLOOKUP(B13,RMS!B:E,4,FALSE)</f>
        <v>736603.03066666704</v>
      </c>
      <c r="K13" s="22">
        <f t="shared" si="1"/>
        <v>1.9077778095379472E-2</v>
      </c>
      <c r="L13" s="22">
        <f t="shared" si="2"/>
        <v>1.5333329793065786E-3</v>
      </c>
      <c r="M13" s="32"/>
    </row>
    <row r="14" spans="1:13" x14ac:dyDescent="0.2">
      <c r="A14" s="42"/>
      <c r="B14" s="12">
        <v>23</v>
      </c>
      <c r="C14" s="39" t="s">
        <v>16</v>
      </c>
      <c r="D14" s="39"/>
      <c r="E14" s="15">
        <f>VLOOKUP(C14,RA!B18:D44,3,0)</f>
        <v>1504829.0785000001</v>
      </c>
      <c r="F14" s="25">
        <f>VLOOKUP(C14,RA!B18:I48,8,0)</f>
        <v>230456.23699999999</v>
      </c>
      <c r="G14" s="16">
        <f t="shared" si="0"/>
        <v>1274372.8415000001</v>
      </c>
      <c r="H14" s="27">
        <f>RA!J18</f>
        <v>15.3144460253065</v>
      </c>
      <c r="I14" s="20">
        <f>VLOOKUP(B14,RMS!B:D,3,FALSE)</f>
        <v>1504829.0323538501</v>
      </c>
      <c r="J14" s="21">
        <f>VLOOKUP(B14,RMS!B:E,4,FALSE)</f>
        <v>1274372.8385854701</v>
      </c>
      <c r="K14" s="22">
        <f t="shared" si="1"/>
        <v>4.6146149979904294E-2</v>
      </c>
      <c r="L14" s="22">
        <f t="shared" si="2"/>
        <v>2.9145299922674894E-3</v>
      </c>
      <c r="M14" s="32"/>
    </row>
    <row r="15" spans="1:13" x14ac:dyDescent="0.2">
      <c r="A15" s="42"/>
      <c r="B15" s="12">
        <v>24</v>
      </c>
      <c r="C15" s="39" t="s">
        <v>17</v>
      </c>
      <c r="D15" s="39"/>
      <c r="E15" s="15">
        <f>VLOOKUP(C15,RA!B18:D45,3,0)</f>
        <v>546814.61560000002</v>
      </c>
      <c r="F15" s="25">
        <f>VLOOKUP(C15,RA!B19:I49,8,0)</f>
        <v>39540.819900000002</v>
      </c>
      <c r="G15" s="16">
        <f t="shared" si="0"/>
        <v>507273.79570000002</v>
      </c>
      <c r="H15" s="27">
        <f>RA!J19</f>
        <v>7.2311197930606301</v>
      </c>
      <c r="I15" s="20">
        <f>VLOOKUP(B15,RMS!B:D,3,FALSE)</f>
        <v>546814.772138461</v>
      </c>
      <c r="J15" s="21">
        <f>VLOOKUP(B15,RMS!B:E,4,FALSE)</f>
        <v>507273.796078632</v>
      </c>
      <c r="K15" s="22">
        <f t="shared" si="1"/>
        <v>-0.15653846098575741</v>
      </c>
      <c r="L15" s="22">
        <f t="shared" si="2"/>
        <v>-3.7863198667764664E-4</v>
      </c>
      <c r="M15" s="32"/>
    </row>
    <row r="16" spans="1:13" x14ac:dyDescent="0.2">
      <c r="A16" s="42"/>
      <c r="B16" s="12">
        <v>25</v>
      </c>
      <c r="C16" s="39" t="s">
        <v>18</v>
      </c>
      <c r="D16" s="39"/>
      <c r="E16" s="15">
        <f>VLOOKUP(C16,RA!B20:D46,3,0)</f>
        <v>1107169.5438999999</v>
      </c>
      <c r="F16" s="25">
        <f>VLOOKUP(C16,RA!B20:I50,8,0)</f>
        <v>68581.923999999999</v>
      </c>
      <c r="G16" s="16">
        <f t="shared" si="0"/>
        <v>1038587.6198999999</v>
      </c>
      <c r="H16" s="27">
        <f>RA!J20</f>
        <v>6.1943470517099399</v>
      </c>
      <c r="I16" s="20">
        <f>VLOOKUP(B16,RMS!B:D,3,FALSE)</f>
        <v>1107169.4913999999</v>
      </c>
      <c r="J16" s="21">
        <f>VLOOKUP(B16,RMS!B:E,4,FALSE)</f>
        <v>1038587.6199</v>
      </c>
      <c r="K16" s="22">
        <f t="shared" si="1"/>
        <v>5.2499999990686774E-2</v>
      </c>
      <c r="L16" s="22">
        <f t="shared" si="2"/>
        <v>0</v>
      </c>
      <c r="M16" s="32"/>
    </row>
    <row r="17" spans="1:13" x14ac:dyDescent="0.2">
      <c r="A17" s="42"/>
      <c r="B17" s="12">
        <v>26</v>
      </c>
      <c r="C17" s="39" t="s">
        <v>19</v>
      </c>
      <c r="D17" s="39"/>
      <c r="E17" s="15">
        <f>VLOOKUP(C17,RA!B20:D47,3,0)</f>
        <v>346434.0428</v>
      </c>
      <c r="F17" s="25">
        <f>VLOOKUP(C17,RA!B21:I51,8,0)</f>
        <v>32050.411499999998</v>
      </c>
      <c r="G17" s="16">
        <f t="shared" si="0"/>
        <v>314383.63130000001</v>
      </c>
      <c r="H17" s="27">
        <f>RA!J21</f>
        <v>9.2515190600084996</v>
      </c>
      <c r="I17" s="20">
        <f>VLOOKUP(B17,RMS!B:D,3,FALSE)</f>
        <v>346434.367791967</v>
      </c>
      <c r="J17" s="21">
        <f>VLOOKUP(B17,RMS!B:E,4,FALSE)</f>
        <v>314383.63124397502</v>
      </c>
      <c r="K17" s="22">
        <f t="shared" si="1"/>
        <v>-0.32499196700518951</v>
      </c>
      <c r="L17" s="22">
        <f t="shared" si="2"/>
        <v>5.6024990044534206E-5</v>
      </c>
      <c r="M17" s="32"/>
    </row>
    <row r="18" spans="1:13" x14ac:dyDescent="0.2">
      <c r="A18" s="42"/>
      <c r="B18" s="12">
        <v>27</v>
      </c>
      <c r="C18" s="39" t="s">
        <v>20</v>
      </c>
      <c r="D18" s="39"/>
      <c r="E18" s="15">
        <f>VLOOKUP(C18,RA!B22:D48,3,0)</f>
        <v>983643.45360000001</v>
      </c>
      <c r="F18" s="25">
        <f>VLOOKUP(C18,RA!B22:I52,8,0)</f>
        <v>118001.652</v>
      </c>
      <c r="G18" s="16">
        <f t="shared" si="0"/>
        <v>865641.80160000001</v>
      </c>
      <c r="H18" s="27">
        <f>RA!J22</f>
        <v>11.996384621697</v>
      </c>
      <c r="I18" s="20">
        <f>VLOOKUP(B18,RMS!B:D,3,FALSE)</f>
        <v>983644.59219999996</v>
      </c>
      <c r="J18" s="21">
        <f>VLOOKUP(B18,RMS!B:E,4,FALSE)</f>
        <v>865641.79480000003</v>
      </c>
      <c r="K18" s="22">
        <f t="shared" si="1"/>
        <v>-1.1385999999474734</v>
      </c>
      <c r="L18" s="22">
        <f t="shared" si="2"/>
        <v>6.7999999737367034E-3</v>
      </c>
      <c r="M18" s="32"/>
    </row>
    <row r="19" spans="1:13" x14ac:dyDescent="0.2">
      <c r="A19" s="42"/>
      <c r="B19" s="12">
        <v>29</v>
      </c>
      <c r="C19" s="39" t="s">
        <v>21</v>
      </c>
      <c r="D19" s="39"/>
      <c r="E19" s="15">
        <f>VLOOKUP(C19,RA!B22:D49,3,0)</f>
        <v>2528639.4221999999</v>
      </c>
      <c r="F19" s="25">
        <f>VLOOKUP(C19,RA!B23:I53,8,0)</f>
        <v>238394.54259999999</v>
      </c>
      <c r="G19" s="16">
        <f t="shared" si="0"/>
        <v>2290244.8796000001</v>
      </c>
      <c r="H19" s="27">
        <f>RA!J23</f>
        <v>9.42777924392988</v>
      </c>
      <c r="I19" s="20">
        <f>VLOOKUP(B19,RMS!B:D,3,FALSE)</f>
        <v>2528641.4595470098</v>
      </c>
      <c r="J19" s="21">
        <f>VLOOKUP(B19,RMS!B:E,4,FALSE)</f>
        <v>2290244.9008051301</v>
      </c>
      <c r="K19" s="22">
        <f t="shared" si="1"/>
        <v>-2.037347009871155</v>
      </c>
      <c r="L19" s="22">
        <f t="shared" si="2"/>
        <v>-2.1205130033195019E-2</v>
      </c>
      <c r="M19" s="32"/>
    </row>
    <row r="20" spans="1:13" x14ac:dyDescent="0.2">
      <c r="A20" s="42"/>
      <c r="B20" s="12">
        <v>31</v>
      </c>
      <c r="C20" s="39" t="s">
        <v>22</v>
      </c>
      <c r="D20" s="39"/>
      <c r="E20" s="15">
        <f>VLOOKUP(C20,RA!B24:D50,3,0)</f>
        <v>252937.4474</v>
      </c>
      <c r="F20" s="25">
        <f>VLOOKUP(C20,RA!B24:I54,8,0)</f>
        <v>42141.787300000004</v>
      </c>
      <c r="G20" s="16">
        <f t="shared" si="0"/>
        <v>210795.66010000001</v>
      </c>
      <c r="H20" s="27">
        <f>RA!J24</f>
        <v>16.6609522366833</v>
      </c>
      <c r="I20" s="20">
        <f>VLOOKUP(B20,RMS!B:D,3,FALSE)</f>
        <v>252937.439744656</v>
      </c>
      <c r="J20" s="21">
        <f>VLOOKUP(B20,RMS!B:E,4,FALSE)</f>
        <v>210795.64733268201</v>
      </c>
      <c r="K20" s="22">
        <f t="shared" si="1"/>
        <v>7.6553440012503415E-3</v>
      </c>
      <c r="L20" s="22">
        <f t="shared" si="2"/>
        <v>1.27673179958947E-2</v>
      </c>
      <c r="M20" s="32"/>
    </row>
    <row r="21" spans="1:13" x14ac:dyDescent="0.2">
      <c r="A21" s="42"/>
      <c r="B21" s="12">
        <v>32</v>
      </c>
      <c r="C21" s="39" t="s">
        <v>23</v>
      </c>
      <c r="D21" s="39"/>
      <c r="E21" s="15">
        <f>VLOOKUP(C21,RA!B24:D51,3,0)</f>
        <v>484931.45760000002</v>
      </c>
      <c r="F21" s="25">
        <f>VLOOKUP(C21,RA!B25:I55,8,0)</f>
        <v>30733.5016</v>
      </c>
      <c r="G21" s="16">
        <f t="shared" si="0"/>
        <v>454197.95600000001</v>
      </c>
      <c r="H21" s="27">
        <f>RA!J25</f>
        <v>6.3377001261384001</v>
      </c>
      <c r="I21" s="20">
        <f>VLOOKUP(B21,RMS!B:D,3,FALSE)</f>
        <v>484931.45366790699</v>
      </c>
      <c r="J21" s="21">
        <f>VLOOKUP(B21,RMS!B:E,4,FALSE)</f>
        <v>454197.94638001698</v>
      </c>
      <c r="K21" s="22">
        <f t="shared" si="1"/>
        <v>3.9320930372923613E-3</v>
      </c>
      <c r="L21" s="22">
        <f t="shared" si="2"/>
        <v>9.6199830295518041E-3</v>
      </c>
      <c r="M21" s="32"/>
    </row>
    <row r="22" spans="1:13" x14ac:dyDescent="0.2">
      <c r="A22" s="42"/>
      <c r="B22" s="12">
        <v>33</v>
      </c>
      <c r="C22" s="39" t="s">
        <v>24</v>
      </c>
      <c r="D22" s="39"/>
      <c r="E22" s="15">
        <f>VLOOKUP(C22,RA!B26:D52,3,0)</f>
        <v>599492.54079999996</v>
      </c>
      <c r="F22" s="25">
        <f>VLOOKUP(C22,RA!B26:I56,8,0)</f>
        <v>138422.84450000001</v>
      </c>
      <c r="G22" s="16">
        <f t="shared" si="0"/>
        <v>461069.69629999995</v>
      </c>
      <c r="H22" s="27">
        <f>RA!J26</f>
        <v>23.090002807254301</v>
      </c>
      <c r="I22" s="20">
        <f>VLOOKUP(B22,RMS!B:D,3,FALSE)</f>
        <v>599492.55141443899</v>
      </c>
      <c r="J22" s="21">
        <f>VLOOKUP(B22,RMS!B:E,4,FALSE)</f>
        <v>461069.679521957</v>
      </c>
      <c r="K22" s="22">
        <f t="shared" si="1"/>
        <v>-1.0614439030177891E-2</v>
      </c>
      <c r="L22" s="22">
        <f t="shared" si="2"/>
        <v>1.6778042947407812E-2</v>
      </c>
      <c r="M22" s="32"/>
    </row>
    <row r="23" spans="1:13" x14ac:dyDescent="0.2">
      <c r="A23" s="42"/>
      <c r="B23" s="12">
        <v>34</v>
      </c>
      <c r="C23" s="39" t="s">
        <v>25</v>
      </c>
      <c r="D23" s="39"/>
      <c r="E23" s="15">
        <f>VLOOKUP(C23,RA!B26:D53,3,0)</f>
        <v>251833.00719999999</v>
      </c>
      <c r="F23" s="25">
        <f>VLOOKUP(C23,RA!B27:I57,8,0)</f>
        <v>68644.063899999994</v>
      </c>
      <c r="G23" s="16">
        <f t="shared" si="0"/>
        <v>183188.94329999998</v>
      </c>
      <c r="H23" s="27">
        <f>RA!J27</f>
        <v>27.2577707994745</v>
      </c>
      <c r="I23" s="20">
        <f>VLOOKUP(B23,RMS!B:D,3,FALSE)</f>
        <v>251832.80567646201</v>
      </c>
      <c r="J23" s="21">
        <f>VLOOKUP(B23,RMS!B:E,4,FALSE)</f>
        <v>183188.96250075701</v>
      </c>
      <c r="K23" s="22">
        <f t="shared" si="1"/>
        <v>0.20152353798039258</v>
      </c>
      <c r="L23" s="22">
        <f t="shared" si="2"/>
        <v>-1.9200757029466331E-2</v>
      </c>
      <c r="M23" s="32"/>
    </row>
    <row r="24" spans="1:13" x14ac:dyDescent="0.2">
      <c r="A24" s="42"/>
      <c r="B24" s="12">
        <v>35</v>
      </c>
      <c r="C24" s="39" t="s">
        <v>26</v>
      </c>
      <c r="D24" s="39"/>
      <c r="E24" s="15">
        <f>VLOOKUP(C24,RA!B28:D54,3,0)</f>
        <v>1447217.1527</v>
      </c>
      <c r="F24" s="25">
        <f>VLOOKUP(C24,RA!B28:I58,8,0)</f>
        <v>52701.5239</v>
      </c>
      <c r="G24" s="16">
        <f t="shared" si="0"/>
        <v>1394515.6288000001</v>
      </c>
      <c r="H24" s="27">
        <f>RA!J28</f>
        <v>3.6415767876767799</v>
      </c>
      <c r="I24" s="20">
        <f>VLOOKUP(B24,RMS!B:D,3,FALSE)</f>
        <v>1447217.1529999999</v>
      </c>
      <c r="J24" s="21">
        <f>VLOOKUP(B24,RMS!B:E,4,FALSE)</f>
        <v>1394515.6291628301</v>
      </c>
      <c r="K24" s="22">
        <f t="shared" si="1"/>
        <v>-2.9999995604157448E-4</v>
      </c>
      <c r="L24" s="22">
        <f t="shared" si="2"/>
        <v>-3.6283000372350216E-4</v>
      </c>
      <c r="M24" s="32"/>
    </row>
    <row r="25" spans="1:13" x14ac:dyDescent="0.2">
      <c r="A25" s="42"/>
      <c r="B25" s="12">
        <v>36</v>
      </c>
      <c r="C25" s="39" t="s">
        <v>27</v>
      </c>
      <c r="D25" s="39"/>
      <c r="E25" s="15">
        <f>VLOOKUP(C25,RA!B28:D55,3,0)</f>
        <v>680246.97100000002</v>
      </c>
      <c r="F25" s="25">
        <f>VLOOKUP(C25,RA!B29:I59,8,0)</f>
        <v>98354.966499999995</v>
      </c>
      <c r="G25" s="16">
        <f t="shared" si="0"/>
        <v>581892.00450000004</v>
      </c>
      <c r="H25" s="27">
        <f>RA!J29</f>
        <v>14.4587143630221</v>
      </c>
      <c r="I25" s="20">
        <f>VLOOKUP(B25,RMS!B:D,3,FALSE)</f>
        <v>680249.24484336295</v>
      </c>
      <c r="J25" s="21">
        <f>VLOOKUP(B25,RMS!B:E,4,FALSE)</f>
        <v>581892.02627210703</v>
      </c>
      <c r="K25" s="22">
        <f t="shared" si="1"/>
        <v>-2.2738433629274368</v>
      </c>
      <c r="L25" s="22">
        <f t="shared" si="2"/>
        <v>-2.177210699301213E-2</v>
      </c>
      <c r="M25" s="32"/>
    </row>
    <row r="26" spans="1:13" x14ac:dyDescent="0.2">
      <c r="A26" s="42"/>
      <c r="B26" s="12">
        <v>37</v>
      </c>
      <c r="C26" s="39" t="s">
        <v>73</v>
      </c>
      <c r="D26" s="39"/>
      <c r="E26" s="15">
        <f>VLOOKUP(C26,RA!B30:D56,3,0)</f>
        <v>762037.24840000004</v>
      </c>
      <c r="F26" s="25">
        <f>VLOOKUP(C26,RA!B30:I60,8,0)</f>
        <v>91067.204700000002</v>
      </c>
      <c r="G26" s="16">
        <f t="shared" si="0"/>
        <v>670970.04370000004</v>
      </c>
      <c r="H26" s="27">
        <f>RA!J30</f>
        <v>11.9504925633501</v>
      </c>
      <c r="I26" s="20">
        <f>VLOOKUP(B26,RMS!B:D,3,FALSE)</f>
        <v>762037.19683331798</v>
      </c>
      <c r="J26" s="21">
        <f>VLOOKUP(B26,RMS!B:E,4,FALSE)</f>
        <v>670970.01766646595</v>
      </c>
      <c r="K26" s="22">
        <f t="shared" si="1"/>
        <v>5.1566682057455182E-2</v>
      </c>
      <c r="L26" s="22">
        <f t="shared" si="2"/>
        <v>2.6033534086309373E-2</v>
      </c>
      <c r="M26" s="32"/>
    </row>
    <row r="27" spans="1:13" x14ac:dyDescent="0.2">
      <c r="A27" s="42"/>
      <c r="B27" s="12">
        <v>38</v>
      </c>
      <c r="C27" s="39" t="s">
        <v>29</v>
      </c>
      <c r="D27" s="39"/>
      <c r="E27" s="15">
        <f>VLOOKUP(C27,RA!B30:D57,3,0)</f>
        <v>830615.22490000003</v>
      </c>
      <c r="F27" s="25">
        <f>VLOOKUP(C27,RA!B31:I61,8,0)</f>
        <v>16080.444100000001</v>
      </c>
      <c r="G27" s="16">
        <f t="shared" si="0"/>
        <v>814534.78080000007</v>
      </c>
      <c r="H27" s="27">
        <f>RA!J31</f>
        <v>1.93596789680035</v>
      </c>
      <c r="I27" s="20">
        <f>VLOOKUP(B27,RMS!B:D,3,FALSE)</f>
        <v>830615.12180176994</v>
      </c>
      <c r="J27" s="21">
        <f>VLOOKUP(B27,RMS!B:E,4,FALSE)</f>
        <v>814534.750586726</v>
      </c>
      <c r="K27" s="22">
        <f t="shared" si="1"/>
        <v>0.10309823008719832</v>
      </c>
      <c r="L27" s="22">
        <f t="shared" si="2"/>
        <v>3.021327406167984E-2</v>
      </c>
      <c r="M27" s="32"/>
    </row>
    <row r="28" spans="1:13" x14ac:dyDescent="0.2">
      <c r="A28" s="42"/>
      <c r="B28" s="12">
        <v>39</v>
      </c>
      <c r="C28" s="39" t="s">
        <v>30</v>
      </c>
      <c r="D28" s="39"/>
      <c r="E28" s="15">
        <f>VLOOKUP(C28,RA!B32:D58,3,0)</f>
        <v>104993.00410000001</v>
      </c>
      <c r="F28" s="25">
        <f>VLOOKUP(C28,RA!B32:I62,8,0)</f>
        <v>27776.8459</v>
      </c>
      <c r="G28" s="16">
        <f t="shared" si="0"/>
        <v>77216.158200000005</v>
      </c>
      <c r="H28" s="27">
        <f>RA!J32</f>
        <v>26.4559016461174</v>
      </c>
      <c r="I28" s="20">
        <f>VLOOKUP(B28,RMS!B:D,3,FALSE)</f>
        <v>104992.949223387</v>
      </c>
      <c r="J28" s="21">
        <f>VLOOKUP(B28,RMS!B:E,4,FALSE)</f>
        <v>77216.147357348906</v>
      </c>
      <c r="K28" s="22">
        <f t="shared" si="1"/>
        <v>5.4876613008673303E-2</v>
      </c>
      <c r="L28" s="22">
        <f t="shared" si="2"/>
        <v>1.084265109966509E-2</v>
      </c>
      <c r="M28" s="32"/>
    </row>
    <row r="29" spans="1:13" x14ac:dyDescent="0.2">
      <c r="A29" s="42"/>
      <c r="B29" s="12">
        <v>40</v>
      </c>
      <c r="C29" s="39" t="s">
        <v>31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2"/>
      <c r="B30" s="12">
        <v>42</v>
      </c>
      <c r="C30" s="39" t="s">
        <v>32</v>
      </c>
      <c r="D30" s="39"/>
      <c r="E30" s="15">
        <f>VLOOKUP(C30,RA!B34:D61,3,0)</f>
        <v>296839.69150000002</v>
      </c>
      <c r="F30" s="25">
        <f>VLOOKUP(C30,RA!B34:I65,8,0)</f>
        <v>20012.777300000002</v>
      </c>
      <c r="G30" s="16">
        <f t="shared" si="0"/>
        <v>276826.9142</v>
      </c>
      <c r="H30" s="27">
        <f>RA!J34</f>
        <v>0</v>
      </c>
      <c r="I30" s="20">
        <f>VLOOKUP(B30,RMS!B:D,3,FALSE)</f>
        <v>296839.69059999997</v>
      </c>
      <c r="J30" s="21">
        <f>VLOOKUP(B30,RMS!B:E,4,FALSE)</f>
        <v>276826.93079999997</v>
      </c>
      <c r="K30" s="22">
        <f t="shared" si="1"/>
        <v>9.0000004274770617E-4</v>
      </c>
      <c r="L30" s="22">
        <f t="shared" si="2"/>
        <v>-1.6599999973550439E-2</v>
      </c>
      <c r="M30" s="32"/>
    </row>
    <row r="31" spans="1:13" s="35" customFormat="1" ht="12" thickBot="1" x14ac:dyDescent="0.25">
      <c r="A31" s="42"/>
      <c r="B31" s="12">
        <v>70</v>
      </c>
      <c r="C31" s="43" t="s">
        <v>69</v>
      </c>
      <c r="D31" s="44"/>
      <c r="E31" s="15">
        <f>VLOOKUP(C31,RA!B35:D62,3,0)</f>
        <v>417554.77</v>
      </c>
      <c r="F31" s="25">
        <f>VLOOKUP(C31,RA!B35:I66,8,0)</f>
        <v>-3460.76</v>
      </c>
      <c r="G31" s="16">
        <f t="shared" si="0"/>
        <v>421015.53</v>
      </c>
      <c r="H31" s="27">
        <f>RA!J35</f>
        <v>6.7419478840147002</v>
      </c>
      <c r="I31" s="20">
        <f>VLOOKUP(B31,RMS!B:D,3,FALSE)</f>
        <v>417554.77</v>
      </c>
      <c r="J31" s="21">
        <f>VLOOKUP(B31,RMS!B:E,4,FALSE)</f>
        <v>421015.53</v>
      </c>
      <c r="K31" s="22">
        <f t="shared" si="1"/>
        <v>0</v>
      </c>
      <c r="L31" s="22">
        <f t="shared" si="2"/>
        <v>0</v>
      </c>
    </row>
    <row r="32" spans="1:13" x14ac:dyDescent="0.2">
      <c r="A32" s="42"/>
      <c r="B32" s="12">
        <v>71</v>
      </c>
      <c r="C32" s="39" t="s">
        <v>36</v>
      </c>
      <c r="D32" s="39"/>
      <c r="E32" s="15">
        <f>VLOOKUP(C32,RA!B34:D62,3,0)</f>
        <v>479989.95</v>
      </c>
      <c r="F32" s="25">
        <f>VLOOKUP(C32,RA!B34:I66,8,0)</f>
        <v>-65256.47</v>
      </c>
      <c r="G32" s="16">
        <f t="shared" si="0"/>
        <v>545246.42000000004</v>
      </c>
      <c r="H32" s="27">
        <f>RA!J35</f>
        <v>6.7419478840147002</v>
      </c>
      <c r="I32" s="20">
        <f>VLOOKUP(B32,RMS!B:D,3,FALSE)</f>
        <v>479989.95</v>
      </c>
      <c r="J32" s="21">
        <f>VLOOKUP(B32,RMS!B:E,4,FALSE)</f>
        <v>545246.42000000004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2"/>
      <c r="B33" s="12">
        <v>72</v>
      </c>
      <c r="C33" s="39" t="s">
        <v>37</v>
      </c>
      <c r="D33" s="39"/>
      <c r="E33" s="15">
        <f>VLOOKUP(C33,RA!B34:D63,3,0)</f>
        <v>198524.79</v>
      </c>
      <c r="F33" s="25">
        <f>VLOOKUP(C33,RA!B34:I67,8,0)</f>
        <v>-7046.18</v>
      </c>
      <c r="G33" s="16">
        <f t="shared" si="0"/>
        <v>205570.97</v>
      </c>
      <c r="H33" s="27">
        <f>RA!J34</f>
        <v>0</v>
      </c>
      <c r="I33" s="20">
        <f>VLOOKUP(B33,RMS!B:D,3,FALSE)</f>
        <v>198524.79</v>
      </c>
      <c r="J33" s="21">
        <f>VLOOKUP(B33,RMS!B:E,4,FALSE)</f>
        <v>205570.97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2"/>
      <c r="B34" s="12">
        <v>73</v>
      </c>
      <c r="C34" s="39" t="s">
        <v>38</v>
      </c>
      <c r="D34" s="39"/>
      <c r="E34" s="15">
        <f>VLOOKUP(C34,RA!B35:D64,3,0)</f>
        <v>214820.61</v>
      </c>
      <c r="F34" s="25">
        <f>VLOOKUP(C34,RA!B35:I68,8,0)</f>
        <v>-33628.21</v>
      </c>
      <c r="G34" s="16">
        <f t="shared" si="0"/>
        <v>248448.81999999998</v>
      </c>
      <c r="H34" s="27">
        <f>RA!J35</f>
        <v>6.7419478840147002</v>
      </c>
      <c r="I34" s="20">
        <f>VLOOKUP(B34,RMS!B:D,3,FALSE)</f>
        <v>214820.61</v>
      </c>
      <c r="J34" s="21">
        <f>VLOOKUP(B34,RMS!B:E,4,FALSE)</f>
        <v>248448.82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2"/>
      <c r="B35" s="12">
        <v>74</v>
      </c>
      <c r="C35" s="39" t="s">
        <v>71</v>
      </c>
      <c r="D35" s="39"/>
      <c r="E35" s="15">
        <f>VLOOKUP(C35,RA!B36:D65,3,0)</f>
        <v>0.85</v>
      </c>
      <c r="F35" s="25">
        <f>VLOOKUP(C35,RA!B36:I69,8,0)</f>
        <v>-54.71</v>
      </c>
      <c r="G35" s="16">
        <f t="shared" si="0"/>
        <v>55.56</v>
      </c>
      <c r="H35" s="27">
        <f>RA!J36</f>
        <v>-0.82881582217345995</v>
      </c>
      <c r="I35" s="20">
        <f>VLOOKUP(B35,RMS!B:D,3,FALSE)</f>
        <v>0.85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2"/>
      <c r="B36" s="12">
        <v>75</v>
      </c>
      <c r="C36" s="39" t="s">
        <v>33</v>
      </c>
      <c r="D36" s="39"/>
      <c r="E36" s="15">
        <f>VLOOKUP(C36,RA!B8:D65,3,0)</f>
        <v>44302.990899999997</v>
      </c>
      <c r="F36" s="25">
        <f>VLOOKUP(C36,RA!B8:I69,8,0)</f>
        <v>2775.1725999999999</v>
      </c>
      <c r="G36" s="16">
        <f t="shared" si="0"/>
        <v>41527.818299999999</v>
      </c>
      <c r="H36" s="27">
        <f>RA!J36</f>
        <v>-0.82881582217345995</v>
      </c>
      <c r="I36" s="20">
        <f>VLOOKUP(B36,RMS!B:D,3,FALSE)</f>
        <v>44302.991452991497</v>
      </c>
      <c r="J36" s="21">
        <f>VLOOKUP(B36,RMS!B:E,4,FALSE)</f>
        <v>41527.818376068397</v>
      </c>
      <c r="K36" s="22">
        <f t="shared" si="1"/>
        <v>-5.5299149971688166E-4</v>
      </c>
      <c r="L36" s="22">
        <f t="shared" si="2"/>
        <v>-7.6068397902417928E-5</v>
      </c>
      <c r="M36" s="32"/>
    </row>
    <row r="37" spans="1:13" x14ac:dyDescent="0.2">
      <c r="A37" s="42"/>
      <c r="B37" s="12">
        <v>76</v>
      </c>
      <c r="C37" s="39" t="s">
        <v>34</v>
      </c>
      <c r="D37" s="39"/>
      <c r="E37" s="15">
        <f>VLOOKUP(C37,RA!B8:D66,3,0)</f>
        <v>424198.88309999998</v>
      </c>
      <c r="F37" s="25">
        <f>VLOOKUP(C37,RA!B8:I70,8,0)</f>
        <v>27164.8262</v>
      </c>
      <c r="G37" s="16">
        <f t="shared" si="0"/>
        <v>397034.05689999997</v>
      </c>
      <c r="H37" s="27">
        <f>RA!J37</f>
        <v>-13.5953825699892</v>
      </c>
      <c r="I37" s="20">
        <f>VLOOKUP(B37,RMS!B:D,3,FALSE)</f>
        <v>424198.87709914497</v>
      </c>
      <c r="J37" s="21">
        <f>VLOOKUP(B37,RMS!B:E,4,FALSE)</f>
        <v>397034.05688461498</v>
      </c>
      <c r="K37" s="22">
        <f t="shared" si="1"/>
        <v>6.0008550062775612E-3</v>
      </c>
      <c r="L37" s="22">
        <f t="shared" si="2"/>
        <v>1.5384983271360397E-5</v>
      </c>
      <c r="M37" s="32"/>
    </row>
    <row r="38" spans="1:13" x14ac:dyDescent="0.2">
      <c r="A38" s="42"/>
      <c r="B38" s="12">
        <v>77</v>
      </c>
      <c r="C38" s="39" t="s">
        <v>39</v>
      </c>
      <c r="D38" s="39"/>
      <c r="E38" s="15">
        <f>VLOOKUP(C38,RA!B9:D67,3,0)</f>
        <v>232940.25</v>
      </c>
      <c r="F38" s="25">
        <f>VLOOKUP(C38,RA!B9:I71,8,0)</f>
        <v>-26089.61</v>
      </c>
      <c r="G38" s="16">
        <f t="shared" si="0"/>
        <v>259029.86</v>
      </c>
      <c r="H38" s="27">
        <f>RA!J38</f>
        <v>-3.5492695899590201</v>
      </c>
      <c r="I38" s="20">
        <f>VLOOKUP(B38,RMS!B:D,3,FALSE)</f>
        <v>232940.25</v>
      </c>
      <c r="J38" s="21">
        <f>VLOOKUP(B38,RMS!B:E,4,FALSE)</f>
        <v>259029.86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2"/>
      <c r="B39" s="12">
        <v>78</v>
      </c>
      <c r="C39" s="39" t="s">
        <v>40</v>
      </c>
      <c r="D39" s="39"/>
      <c r="E39" s="15">
        <f>VLOOKUP(C39,RA!B10:D68,3,0)</f>
        <v>118565.86</v>
      </c>
      <c r="F39" s="25">
        <f>VLOOKUP(C39,RA!B10:I72,8,0)</f>
        <v>9704.32</v>
      </c>
      <c r="G39" s="16">
        <f t="shared" si="0"/>
        <v>108861.54000000001</v>
      </c>
      <c r="H39" s="27">
        <f>RA!J39</f>
        <v>-15.654089242182099</v>
      </c>
      <c r="I39" s="20">
        <f>VLOOKUP(B39,RMS!B:D,3,FALSE)</f>
        <v>118565.86</v>
      </c>
      <c r="J39" s="21">
        <f>VLOOKUP(B39,RMS!B:E,4,FALSE)</f>
        <v>108861.54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42"/>
      <c r="B40" s="12">
        <v>99</v>
      </c>
      <c r="C40" s="39" t="s">
        <v>35</v>
      </c>
      <c r="D40" s="39"/>
      <c r="E40" s="15">
        <f>VLOOKUP(C40,RA!B8:D69,3,0)</f>
        <v>16638.619699999999</v>
      </c>
      <c r="F40" s="25">
        <f>VLOOKUP(C40,RA!B8:I73,8,0)</f>
        <v>2609.2130000000002</v>
      </c>
      <c r="G40" s="16">
        <f t="shared" si="0"/>
        <v>14029.4067</v>
      </c>
      <c r="H40" s="27">
        <f>RA!J40</f>
        <v>-6436.4705882353001</v>
      </c>
      <c r="I40" s="20">
        <f>VLOOKUP(B40,RMS!B:D,3,FALSE)</f>
        <v>16638.619620301</v>
      </c>
      <c r="J40" s="21">
        <f>VLOOKUP(B40,RMS!B:E,4,FALSE)</f>
        <v>14029.4065501853</v>
      </c>
      <c r="K40" s="22">
        <f t="shared" si="1"/>
        <v>7.9698998888488859E-5</v>
      </c>
      <c r="L40" s="22">
        <f t="shared" si="2"/>
        <v>1.4981469939812087E-4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8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6"/>
  <sheetViews>
    <sheetView workbookViewId="0">
      <selection sqref="A1:W46"/>
    </sheetView>
  </sheetViews>
  <sheetFormatPr defaultRowHeight="11.25" x14ac:dyDescent="0.2"/>
  <cols>
    <col min="1" max="1" width="8.5703125" style="36" customWidth="1"/>
    <col min="2" max="3" width="9.140625" style="36"/>
    <col min="4" max="5" width="11.5703125" style="36" customWidth="1"/>
    <col min="6" max="7" width="12.28515625" style="36" customWidth="1"/>
    <col min="8" max="8" width="9.140625" style="36"/>
    <col min="9" max="9" width="12.28515625" style="36" customWidth="1"/>
    <col min="10" max="10" width="9.7109375" style="36" customWidth="1"/>
    <col min="11" max="11" width="12.28515625" style="36" customWidth="1"/>
    <col min="12" max="12" width="10.5703125" style="36" customWidth="1"/>
    <col min="13" max="13" width="12.28515625" style="36" customWidth="1"/>
    <col min="14" max="15" width="14" style="36" customWidth="1"/>
    <col min="16" max="17" width="9.28515625" style="36" customWidth="1"/>
    <col min="18" max="18" width="10.5703125" style="36" customWidth="1"/>
    <col min="19" max="20" width="9.140625" style="36"/>
    <col min="21" max="21" width="10.5703125" style="36" customWidth="1"/>
    <col min="22" max="22" width="36.140625" style="36" customWidth="1"/>
    <col min="23" max="16384" width="9.140625" style="36"/>
  </cols>
  <sheetData>
    <row r="1" spans="1:23" ht="12.75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59" t="s">
        <v>46</v>
      </c>
      <c r="W1" s="56"/>
    </row>
    <row r="2" spans="1:23" ht="12.75" x14ac:dyDescent="0.2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59"/>
      <c r="W2" s="56"/>
    </row>
    <row r="3" spans="1:23" ht="23.25" thickBot="1" x14ac:dyDescent="0.25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60" t="s">
        <v>47</v>
      </c>
      <c r="W3" s="56"/>
    </row>
    <row r="4" spans="1:23" ht="14.25" thickTop="1" thickBot="1" x14ac:dyDescent="0.25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8"/>
      <c r="W4" s="56"/>
    </row>
    <row r="5" spans="1:23" ht="22.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3.5" thickBot="1" x14ac:dyDescent="0.25">
      <c r="A6" s="66" t="s">
        <v>3</v>
      </c>
      <c r="B6" s="55" t="s">
        <v>4</v>
      </c>
      <c r="C6" s="54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3.5" thickBot="1" x14ac:dyDescent="0.25">
      <c r="A7" s="53" t="s">
        <v>5</v>
      </c>
      <c r="B7" s="52"/>
      <c r="C7" s="51"/>
      <c r="D7" s="68">
        <v>18112898.4212</v>
      </c>
      <c r="E7" s="68">
        <v>20247111.813499998</v>
      </c>
      <c r="F7" s="69">
        <v>89.459171204472796</v>
      </c>
      <c r="G7" s="68">
        <v>18443826.3292</v>
      </c>
      <c r="H7" s="69">
        <v>-1.7942475823255399</v>
      </c>
      <c r="I7" s="68">
        <v>1589424.2699</v>
      </c>
      <c r="J7" s="69">
        <v>8.7750962487576203</v>
      </c>
      <c r="K7" s="68">
        <v>1603004.3679</v>
      </c>
      <c r="L7" s="69">
        <v>8.6912788013089504</v>
      </c>
      <c r="M7" s="69">
        <v>-8.4716537720909996E-3</v>
      </c>
      <c r="N7" s="68">
        <v>296368139.59439999</v>
      </c>
      <c r="O7" s="68">
        <v>7592847206.6879997</v>
      </c>
      <c r="P7" s="68">
        <v>880239</v>
      </c>
      <c r="Q7" s="68">
        <v>763307</v>
      </c>
      <c r="R7" s="69">
        <v>15.3191310966623</v>
      </c>
      <c r="S7" s="68">
        <v>20.577250520824499</v>
      </c>
      <c r="T7" s="68">
        <v>18.6600255323219</v>
      </c>
      <c r="U7" s="70">
        <v>9.3172068180943395</v>
      </c>
      <c r="V7" s="58"/>
      <c r="W7" s="58"/>
    </row>
    <row r="8" spans="1:23" ht="12" customHeight="1" thickBot="1" x14ac:dyDescent="0.25">
      <c r="A8" s="46">
        <v>42356</v>
      </c>
      <c r="B8" s="57" t="s">
        <v>6</v>
      </c>
      <c r="C8" s="48"/>
      <c r="D8" s="71">
        <v>591706.12170000002</v>
      </c>
      <c r="E8" s="71">
        <v>789390.29240000003</v>
      </c>
      <c r="F8" s="72">
        <v>74.957359799931595</v>
      </c>
      <c r="G8" s="71">
        <v>675403.5013</v>
      </c>
      <c r="H8" s="72">
        <v>-12.3922039845665</v>
      </c>
      <c r="I8" s="71">
        <v>126033.7062</v>
      </c>
      <c r="J8" s="72">
        <v>21.300051085815898</v>
      </c>
      <c r="K8" s="71">
        <v>135285.4074</v>
      </c>
      <c r="L8" s="72">
        <v>20.030308865679</v>
      </c>
      <c r="M8" s="72">
        <v>-6.8386542035870995E-2</v>
      </c>
      <c r="N8" s="71">
        <v>10321448.236199999</v>
      </c>
      <c r="O8" s="71">
        <v>270936902.51969999</v>
      </c>
      <c r="P8" s="71">
        <v>22273</v>
      </c>
      <c r="Q8" s="71">
        <v>19965</v>
      </c>
      <c r="R8" s="72">
        <v>11.560230403205599</v>
      </c>
      <c r="S8" s="71">
        <v>26.566072001975499</v>
      </c>
      <c r="T8" s="71">
        <v>26.206543606311001</v>
      </c>
      <c r="U8" s="73">
        <v>1.3533366755827001</v>
      </c>
      <c r="V8" s="58"/>
      <c r="W8" s="58"/>
    </row>
    <row r="9" spans="1:23" ht="12" customHeight="1" thickBot="1" x14ac:dyDescent="0.25">
      <c r="A9" s="45"/>
      <c r="B9" s="57" t="s">
        <v>7</v>
      </c>
      <c r="C9" s="48"/>
      <c r="D9" s="71">
        <v>88974.831200000001</v>
      </c>
      <c r="E9" s="71">
        <v>99919.130499999999</v>
      </c>
      <c r="F9" s="72">
        <v>89.046842936648602</v>
      </c>
      <c r="G9" s="71">
        <v>73756.334000000003</v>
      </c>
      <c r="H9" s="72">
        <v>20.6334783396366</v>
      </c>
      <c r="I9" s="71">
        <v>19573.3969</v>
      </c>
      <c r="J9" s="72">
        <v>21.998801948836999</v>
      </c>
      <c r="K9" s="71">
        <v>17223.967199999999</v>
      </c>
      <c r="L9" s="72">
        <v>23.352526170837098</v>
      </c>
      <c r="M9" s="72">
        <v>0.13640467801169501</v>
      </c>
      <c r="N9" s="71">
        <v>1518126.0279999999</v>
      </c>
      <c r="O9" s="71">
        <v>42941157.872599997</v>
      </c>
      <c r="P9" s="71">
        <v>5279</v>
      </c>
      <c r="Q9" s="71">
        <v>3827</v>
      </c>
      <c r="R9" s="72">
        <v>37.940945910635001</v>
      </c>
      <c r="S9" s="71">
        <v>16.854485925364699</v>
      </c>
      <c r="T9" s="71">
        <v>16.562208204860202</v>
      </c>
      <c r="U9" s="73">
        <v>1.7341242076365699</v>
      </c>
      <c r="V9" s="58"/>
      <c r="W9" s="58"/>
    </row>
    <row r="10" spans="1:23" ht="12" customHeight="1" thickBot="1" x14ac:dyDescent="0.25">
      <c r="A10" s="45"/>
      <c r="B10" s="57" t="s">
        <v>8</v>
      </c>
      <c r="C10" s="48"/>
      <c r="D10" s="71">
        <v>102557.9287</v>
      </c>
      <c r="E10" s="71">
        <v>108336.7574</v>
      </c>
      <c r="F10" s="72">
        <v>94.665865179383701</v>
      </c>
      <c r="G10" s="71">
        <v>93918.072100000005</v>
      </c>
      <c r="H10" s="72">
        <v>9.19935472142215</v>
      </c>
      <c r="I10" s="71">
        <v>28751.555400000001</v>
      </c>
      <c r="J10" s="72">
        <v>28.034454053867801</v>
      </c>
      <c r="K10" s="71">
        <v>25006.3433</v>
      </c>
      <c r="L10" s="72">
        <v>26.6256991235662</v>
      </c>
      <c r="M10" s="72">
        <v>0.14977048243595001</v>
      </c>
      <c r="N10" s="71">
        <v>1821921.3986</v>
      </c>
      <c r="O10" s="71">
        <v>64948383.833099999</v>
      </c>
      <c r="P10" s="71">
        <v>79601</v>
      </c>
      <c r="Q10" s="71">
        <v>68369</v>
      </c>
      <c r="R10" s="72">
        <v>16.428498296011298</v>
      </c>
      <c r="S10" s="71">
        <v>1.2884000037687999</v>
      </c>
      <c r="T10" s="71">
        <v>1.1627842838128399</v>
      </c>
      <c r="U10" s="73">
        <v>9.7497453887387007</v>
      </c>
      <c r="V10" s="58"/>
      <c r="W10" s="58"/>
    </row>
    <row r="11" spans="1:23" ht="13.5" thickBot="1" x14ac:dyDescent="0.25">
      <c r="A11" s="45"/>
      <c r="B11" s="57" t="s">
        <v>9</v>
      </c>
      <c r="C11" s="48"/>
      <c r="D11" s="71">
        <v>78306.414499999999</v>
      </c>
      <c r="E11" s="71">
        <v>86146.226599999995</v>
      </c>
      <c r="F11" s="72">
        <v>90.899413230944702</v>
      </c>
      <c r="G11" s="71">
        <v>112025.0785</v>
      </c>
      <c r="H11" s="72">
        <v>-30.0992103299441</v>
      </c>
      <c r="I11" s="71">
        <v>14576.1772</v>
      </c>
      <c r="J11" s="72">
        <v>18.614282486398402</v>
      </c>
      <c r="K11" s="71">
        <v>11383.651599999999</v>
      </c>
      <c r="L11" s="72">
        <v>10.1616992841473</v>
      </c>
      <c r="M11" s="72">
        <v>0.28044828778842801</v>
      </c>
      <c r="N11" s="71">
        <v>1424526.3813</v>
      </c>
      <c r="O11" s="71">
        <v>23511482.159699999</v>
      </c>
      <c r="P11" s="71">
        <v>3661</v>
      </c>
      <c r="Q11" s="71">
        <v>3139</v>
      </c>
      <c r="R11" s="72">
        <v>16.629499840713599</v>
      </c>
      <c r="S11" s="71">
        <v>21.389351133570099</v>
      </c>
      <c r="T11" s="71">
        <v>35.774217744504597</v>
      </c>
      <c r="U11" s="73">
        <v>-67.2524683946951</v>
      </c>
      <c r="V11" s="58"/>
      <c r="W11" s="58"/>
    </row>
    <row r="12" spans="1:23" ht="12" customHeight="1" thickBot="1" x14ac:dyDescent="0.25">
      <c r="A12" s="45"/>
      <c r="B12" s="57" t="s">
        <v>10</v>
      </c>
      <c r="C12" s="48"/>
      <c r="D12" s="71">
        <v>330094.63640000002</v>
      </c>
      <c r="E12" s="71">
        <v>358829.51490000001</v>
      </c>
      <c r="F12" s="72">
        <v>91.992052686076306</v>
      </c>
      <c r="G12" s="71">
        <v>323828.64380000002</v>
      </c>
      <c r="H12" s="72">
        <v>1.9349716956693901</v>
      </c>
      <c r="I12" s="71">
        <v>36486.205499999996</v>
      </c>
      <c r="J12" s="72">
        <v>11.053256089804201</v>
      </c>
      <c r="K12" s="71">
        <v>38304.037900000003</v>
      </c>
      <c r="L12" s="72">
        <v>11.8284897378186</v>
      </c>
      <c r="M12" s="72">
        <v>-4.7457983535464002E-2</v>
      </c>
      <c r="N12" s="71">
        <v>4411099.5484999996</v>
      </c>
      <c r="O12" s="71">
        <v>91933238.372500002</v>
      </c>
      <c r="P12" s="71">
        <v>2437</v>
      </c>
      <c r="Q12" s="71">
        <v>1983</v>
      </c>
      <c r="R12" s="72">
        <v>22.8946041351488</v>
      </c>
      <c r="S12" s="71">
        <v>135.45122544111601</v>
      </c>
      <c r="T12" s="71">
        <v>134.00227957639899</v>
      </c>
      <c r="U12" s="73">
        <v>1.0697177969398499</v>
      </c>
      <c r="V12" s="58"/>
      <c r="W12" s="58"/>
    </row>
    <row r="13" spans="1:23" ht="13.5" thickBot="1" x14ac:dyDescent="0.25">
      <c r="A13" s="45"/>
      <c r="B13" s="57" t="s">
        <v>11</v>
      </c>
      <c r="C13" s="48"/>
      <c r="D13" s="71">
        <v>337310.42589999997</v>
      </c>
      <c r="E13" s="71">
        <v>517549.4142</v>
      </c>
      <c r="F13" s="72">
        <v>65.174535347778601</v>
      </c>
      <c r="G13" s="71">
        <v>346973.90110000002</v>
      </c>
      <c r="H13" s="72">
        <v>-2.7850726436092699</v>
      </c>
      <c r="I13" s="71">
        <v>50665.8537</v>
      </c>
      <c r="J13" s="72">
        <v>15.0205418539362</v>
      </c>
      <c r="K13" s="71">
        <v>75967.127200000003</v>
      </c>
      <c r="L13" s="72">
        <v>21.894190588734201</v>
      </c>
      <c r="M13" s="72">
        <v>-0.33305555221785499</v>
      </c>
      <c r="N13" s="71">
        <v>6203619.9042999996</v>
      </c>
      <c r="O13" s="71">
        <v>132205117.51010001</v>
      </c>
      <c r="P13" s="71">
        <v>9487</v>
      </c>
      <c r="Q13" s="71">
        <v>7660</v>
      </c>
      <c r="R13" s="72">
        <v>23.851174934725801</v>
      </c>
      <c r="S13" s="71">
        <v>35.555014851902598</v>
      </c>
      <c r="T13" s="71">
        <v>33.259589255874701</v>
      </c>
      <c r="U13" s="73">
        <v>6.4559826668307601</v>
      </c>
      <c r="V13" s="58"/>
      <c r="W13" s="58"/>
    </row>
    <row r="14" spans="1:23" ht="13.5" thickBot="1" x14ac:dyDescent="0.25">
      <c r="A14" s="45"/>
      <c r="B14" s="57" t="s">
        <v>12</v>
      </c>
      <c r="C14" s="48"/>
      <c r="D14" s="71">
        <v>198974.4896</v>
      </c>
      <c r="E14" s="71">
        <v>247496.07190000001</v>
      </c>
      <c r="F14" s="72">
        <v>80.395009129839906</v>
      </c>
      <c r="G14" s="71">
        <v>227634.489</v>
      </c>
      <c r="H14" s="72">
        <v>-12.590359011898199</v>
      </c>
      <c r="I14" s="71">
        <v>33096.129500000003</v>
      </c>
      <c r="J14" s="72">
        <v>16.633353133124501</v>
      </c>
      <c r="K14" s="71">
        <v>37970.236299999997</v>
      </c>
      <c r="L14" s="72">
        <v>16.680352993434099</v>
      </c>
      <c r="M14" s="72">
        <v>-0.12836651216732101</v>
      </c>
      <c r="N14" s="71">
        <v>3533073.6420999998</v>
      </c>
      <c r="O14" s="71">
        <v>65442591.825099997</v>
      </c>
      <c r="P14" s="71">
        <v>2957</v>
      </c>
      <c r="Q14" s="71">
        <v>2553</v>
      </c>
      <c r="R14" s="72">
        <v>15.8245201723463</v>
      </c>
      <c r="S14" s="71">
        <v>67.289309976327402</v>
      </c>
      <c r="T14" s="71">
        <v>65.248518605562097</v>
      </c>
      <c r="U14" s="73">
        <v>3.0328611951634699</v>
      </c>
      <c r="V14" s="58"/>
      <c r="W14" s="58"/>
    </row>
    <row r="15" spans="1:23" ht="13.5" thickBot="1" x14ac:dyDescent="0.25">
      <c r="A15" s="45"/>
      <c r="B15" s="57" t="s">
        <v>13</v>
      </c>
      <c r="C15" s="48"/>
      <c r="D15" s="71">
        <v>131805.59599999999</v>
      </c>
      <c r="E15" s="71">
        <v>190732.32569999999</v>
      </c>
      <c r="F15" s="72">
        <v>69.105011704893201</v>
      </c>
      <c r="G15" s="71">
        <v>219174.16399999999</v>
      </c>
      <c r="H15" s="72">
        <v>-39.862621764123602</v>
      </c>
      <c r="I15" s="71">
        <v>-10452.6111</v>
      </c>
      <c r="J15" s="72">
        <v>-7.9303242177972502</v>
      </c>
      <c r="K15" s="71">
        <v>-58236.7791</v>
      </c>
      <c r="L15" s="72">
        <v>-26.571005467597001</v>
      </c>
      <c r="M15" s="72">
        <v>-0.82051529529042899</v>
      </c>
      <c r="N15" s="71">
        <v>2114712.2444000002</v>
      </c>
      <c r="O15" s="71">
        <v>51861361.288900003</v>
      </c>
      <c r="P15" s="71">
        <v>5171</v>
      </c>
      <c r="Q15" s="71">
        <v>4309</v>
      </c>
      <c r="R15" s="72">
        <v>20.0046414481318</v>
      </c>
      <c r="S15" s="71">
        <v>25.489382324501999</v>
      </c>
      <c r="T15" s="71">
        <v>24.516937386864701</v>
      </c>
      <c r="U15" s="73">
        <v>3.81509808773419</v>
      </c>
      <c r="V15" s="58"/>
      <c r="W15" s="58"/>
    </row>
    <row r="16" spans="1:23" ht="13.5" thickBot="1" x14ac:dyDescent="0.25">
      <c r="A16" s="45"/>
      <c r="B16" s="57" t="s">
        <v>14</v>
      </c>
      <c r="C16" s="48"/>
      <c r="D16" s="71">
        <v>592400.36529999995</v>
      </c>
      <c r="E16" s="71">
        <v>863127.44720000005</v>
      </c>
      <c r="F16" s="72">
        <v>68.634170680327301</v>
      </c>
      <c r="G16" s="71">
        <v>724263.71669999999</v>
      </c>
      <c r="H16" s="72">
        <v>-18.206538358819898</v>
      </c>
      <c r="I16" s="71">
        <v>23061.614300000001</v>
      </c>
      <c r="J16" s="72">
        <v>3.89291020918282</v>
      </c>
      <c r="K16" s="71">
        <v>19127.678500000002</v>
      </c>
      <c r="L16" s="72">
        <v>2.64098256739305</v>
      </c>
      <c r="M16" s="72">
        <v>0.20566718538268999</v>
      </c>
      <c r="N16" s="71">
        <v>9942952.1093000006</v>
      </c>
      <c r="O16" s="71">
        <v>369597927.39310002</v>
      </c>
      <c r="P16" s="71">
        <v>30295</v>
      </c>
      <c r="Q16" s="71">
        <v>23095</v>
      </c>
      <c r="R16" s="72">
        <v>31.175579129681701</v>
      </c>
      <c r="S16" s="71">
        <v>19.554393969301898</v>
      </c>
      <c r="T16" s="71">
        <v>19.718993816843501</v>
      </c>
      <c r="U16" s="73">
        <v>-0.84175376541972302</v>
      </c>
      <c r="V16" s="58"/>
      <c r="W16" s="58"/>
    </row>
    <row r="17" spans="1:21" ht="12" thickBot="1" x14ac:dyDescent="0.25">
      <c r="A17" s="45"/>
      <c r="B17" s="57" t="s">
        <v>15</v>
      </c>
      <c r="C17" s="48"/>
      <c r="D17" s="71">
        <v>784556.13600000006</v>
      </c>
      <c r="E17" s="71">
        <v>547308.08559999999</v>
      </c>
      <c r="F17" s="72">
        <v>143.34817201538499</v>
      </c>
      <c r="G17" s="71">
        <v>475941.96189999999</v>
      </c>
      <c r="H17" s="72">
        <v>64.842816730843893</v>
      </c>
      <c r="I17" s="71">
        <v>47953.103799999997</v>
      </c>
      <c r="J17" s="72">
        <v>6.1121316371936496</v>
      </c>
      <c r="K17" s="71">
        <v>55577.878100000002</v>
      </c>
      <c r="L17" s="72">
        <v>11.6774486280068</v>
      </c>
      <c r="M17" s="72">
        <v>-0.13719081333549499</v>
      </c>
      <c r="N17" s="71">
        <v>9369001.398</v>
      </c>
      <c r="O17" s="71">
        <v>349421803.76849997</v>
      </c>
      <c r="P17" s="71">
        <v>9208</v>
      </c>
      <c r="Q17" s="71">
        <v>8138</v>
      </c>
      <c r="R17" s="72">
        <v>13.148193659375799</v>
      </c>
      <c r="S17" s="71">
        <v>85.203750651607294</v>
      </c>
      <c r="T17" s="71">
        <v>82.909661182108593</v>
      </c>
      <c r="U17" s="73">
        <v>2.6924747466564498</v>
      </c>
    </row>
    <row r="18" spans="1:21" ht="12" customHeight="1" thickBot="1" x14ac:dyDescent="0.25">
      <c r="A18" s="45"/>
      <c r="B18" s="57" t="s">
        <v>16</v>
      </c>
      <c r="C18" s="48"/>
      <c r="D18" s="71">
        <v>1504829.0785000001</v>
      </c>
      <c r="E18" s="71">
        <v>1832770.9413000001</v>
      </c>
      <c r="F18" s="72">
        <v>82.106773115499706</v>
      </c>
      <c r="G18" s="71">
        <v>1312226.0782999999</v>
      </c>
      <c r="H18" s="72">
        <v>14.677577544375501</v>
      </c>
      <c r="I18" s="71">
        <v>230456.23699999999</v>
      </c>
      <c r="J18" s="72">
        <v>15.3144460253065</v>
      </c>
      <c r="K18" s="71">
        <v>205612.6937</v>
      </c>
      <c r="L18" s="72">
        <v>15.6689991991603</v>
      </c>
      <c r="M18" s="72">
        <v>0.120826894745361</v>
      </c>
      <c r="N18" s="71">
        <v>25851160.901900001</v>
      </c>
      <c r="O18" s="71">
        <v>768565452.44860005</v>
      </c>
      <c r="P18" s="71">
        <v>68215</v>
      </c>
      <c r="Q18" s="71">
        <v>55078</v>
      </c>
      <c r="R18" s="72">
        <v>23.851628599440801</v>
      </c>
      <c r="S18" s="71">
        <v>22.0600905739207</v>
      </c>
      <c r="T18" s="71">
        <v>21.4783083899198</v>
      </c>
      <c r="U18" s="73">
        <v>2.6372610849056</v>
      </c>
    </row>
    <row r="19" spans="1:21" ht="12" customHeight="1" thickBot="1" x14ac:dyDescent="0.25">
      <c r="A19" s="45"/>
      <c r="B19" s="57" t="s">
        <v>17</v>
      </c>
      <c r="C19" s="48"/>
      <c r="D19" s="71">
        <v>546814.61560000002</v>
      </c>
      <c r="E19" s="71">
        <v>783350.06669999997</v>
      </c>
      <c r="F19" s="72">
        <v>69.804629991742104</v>
      </c>
      <c r="G19" s="71">
        <v>614669.27910000004</v>
      </c>
      <c r="H19" s="72">
        <v>-11.039215039240799</v>
      </c>
      <c r="I19" s="71">
        <v>39540.819900000002</v>
      </c>
      <c r="J19" s="72">
        <v>7.2311197930606301</v>
      </c>
      <c r="K19" s="71">
        <v>38679.468399999998</v>
      </c>
      <c r="L19" s="72">
        <v>6.2927284175702702</v>
      </c>
      <c r="M19" s="72">
        <v>2.2268959104929001E-2</v>
      </c>
      <c r="N19" s="71">
        <v>10590698.0614</v>
      </c>
      <c r="O19" s="71">
        <v>246756695.43079999</v>
      </c>
      <c r="P19" s="71">
        <v>14342</v>
      </c>
      <c r="Q19" s="71">
        <v>11786</v>
      </c>
      <c r="R19" s="72">
        <v>21.6867469879518</v>
      </c>
      <c r="S19" s="71">
        <v>38.126803486264102</v>
      </c>
      <c r="T19" s="71">
        <v>41.373160342779599</v>
      </c>
      <c r="U19" s="73">
        <v>-8.5146315968633601</v>
      </c>
    </row>
    <row r="20" spans="1:21" ht="12" thickBot="1" x14ac:dyDescent="0.25">
      <c r="A20" s="45"/>
      <c r="B20" s="57" t="s">
        <v>18</v>
      </c>
      <c r="C20" s="48"/>
      <c r="D20" s="71">
        <v>1107169.5438999999</v>
      </c>
      <c r="E20" s="71">
        <v>1407378.6081999999</v>
      </c>
      <c r="F20" s="72">
        <v>78.668919468375407</v>
      </c>
      <c r="G20" s="71">
        <v>1029748.5214</v>
      </c>
      <c r="H20" s="72">
        <v>7.5184397832144496</v>
      </c>
      <c r="I20" s="71">
        <v>68581.923999999999</v>
      </c>
      <c r="J20" s="72">
        <v>6.1943470517099399</v>
      </c>
      <c r="K20" s="71">
        <v>65094.869200000001</v>
      </c>
      <c r="L20" s="72">
        <v>6.3214336167727598</v>
      </c>
      <c r="M20" s="72">
        <v>5.3568811841164E-2</v>
      </c>
      <c r="N20" s="71">
        <v>18411685.764600001</v>
      </c>
      <c r="O20" s="71">
        <v>430780109.38609999</v>
      </c>
      <c r="P20" s="71">
        <v>40466</v>
      </c>
      <c r="Q20" s="71">
        <v>35512</v>
      </c>
      <c r="R20" s="72">
        <v>13.950214012164899</v>
      </c>
      <c r="S20" s="71">
        <v>27.360488901794099</v>
      </c>
      <c r="T20" s="71">
        <v>26.743228029961699</v>
      </c>
      <c r="U20" s="73">
        <v>2.25603012449068</v>
      </c>
    </row>
    <row r="21" spans="1:21" ht="12" customHeight="1" thickBot="1" x14ac:dyDescent="0.25">
      <c r="A21" s="45"/>
      <c r="B21" s="57" t="s">
        <v>19</v>
      </c>
      <c r="C21" s="48"/>
      <c r="D21" s="71">
        <v>346434.0428</v>
      </c>
      <c r="E21" s="71">
        <v>462187.62430000002</v>
      </c>
      <c r="F21" s="72">
        <v>74.955283219598698</v>
      </c>
      <c r="G21" s="71">
        <v>372389.25770000002</v>
      </c>
      <c r="H21" s="72">
        <v>-6.9699150454307102</v>
      </c>
      <c r="I21" s="71">
        <v>32050.411499999998</v>
      </c>
      <c r="J21" s="72">
        <v>9.2515190600084996</v>
      </c>
      <c r="K21" s="71">
        <v>46268.481899999999</v>
      </c>
      <c r="L21" s="72">
        <v>12.424762783376099</v>
      </c>
      <c r="M21" s="72">
        <v>-0.30729494066240398</v>
      </c>
      <c r="N21" s="71">
        <v>5955475.2205999997</v>
      </c>
      <c r="O21" s="71">
        <v>151323348.352</v>
      </c>
      <c r="P21" s="71">
        <v>30787</v>
      </c>
      <c r="Q21" s="71">
        <v>25997</v>
      </c>
      <c r="R21" s="72">
        <v>18.425202908027899</v>
      </c>
      <c r="S21" s="71">
        <v>11.252608009874301</v>
      </c>
      <c r="T21" s="71">
        <v>11.322777216601899</v>
      </c>
      <c r="U21" s="73">
        <v>-0.62358172137555801</v>
      </c>
    </row>
    <row r="22" spans="1:21" ht="12" customHeight="1" thickBot="1" x14ac:dyDescent="0.25">
      <c r="A22" s="45"/>
      <c r="B22" s="57" t="s">
        <v>20</v>
      </c>
      <c r="C22" s="48"/>
      <c r="D22" s="71">
        <v>983643.45360000001</v>
      </c>
      <c r="E22" s="71">
        <v>1046988.0137</v>
      </c>
      <c r="F22" s="72">
        <v>93.949829485044106</v>
      </c>
      <c r="G22" s="71">
        <v>838241.19290000002</v>
      </c>
      <c r="H22" s="72">
        <v>17.346112542735199</v>
      </c>
      <c r="I22" s="71">
        <v>118001.652</v>
      </c>
      <c r="J22" s="72">
        <v>11.996384621697</v>
      </c>
      <c r="K22" s="71">
        <v>98159.628100000002</v>
      </c>
      <c r="L22" s="72">
        <v>11.7101890161714</v>
      </c>
      <c r="M22" s="72">
        <v>0.20214037363493201</v>
      </c>
      <c r="N22" s="71">
        <v>17730295.192400001</v>
      </c>
      <c r="O22" s="71">
        <v>489248945.06650001</v>
      </c>
      <c r="P22" s="71">
        <v>59926</v>
      </c>
      <c r="Q22" s="71">
        <v>49910</v>
      </c>
      <c r="R22" s="72">
        <v>20.0681226207173</v>
      </c>
      <c r="S22" s="71">
        <v>16.4143018656343</v>
      </c>
      <c r="T22" s="71">
        <v>16.527368264876799</v>
      </c>
      <c r="U22" s="73">
        <v>-0.68882856041059803</v>
      </c>
    </row>
    <row r="23" spans="1:21" ht="12" thickBot="1" x14ac:dyDescent="0.25">
      <c r="A23" s="45"/>
      <c r="B23" s="57" t="s">
        <v>21</v>
      </c>
      <c r="C23" s="48"/>
      <c r="D23" s="71">
        <v>2528639.4221999999</v>
      </c>
      <c r="E23" s="71">
        <v>3152054.9896</v>
      </c>
      <c r="F23" s="72">
        <v>80.221932375643206</v>
      </c>
      <c r="G23" s="71">
        <v>2689096.6068000002</v>
      </c>
      <c r="H23" s="72">
        <v>-5.9669550061625696</v>
      </c>
      <c r="I23" s="71">
        <v>238394.54259999999</v>
      </c>
      <c r="J23" s="72">
        <v>9.42777924392988</v>
      </c>
      <c r="K23" s="71">
        <v>261443.80809999999</v>
      </c>
      <c r="L23" s="72">
        <v>9.7223657729097201</v>
      </c>
      <c r="M23" s="72">
        <v>-8.8161451087737999E-2</v>
      </c>
      <c r="N23" s="71">
        <v>42307685.901500002</v>
      </c>
      <c r="O23" s="71">
        <v>1102087119.9219999</v>
      </c>
      <c r="P23" s="71">
        <v>79663</v>
      </c>
      <c r="Q23" s="71">
        <v>68598</v>
      </c>
      <c r="R23" s="72">
        <v>16.130207877780698</v>
      </c>
      <c r="S23" s="71">
        <v>31.741704708584901</v>
      </c>
      <c r="T23" s="71">
        <v>31.085947211289</v>
      </c>
      <c r="U23" s="73">
        <v>2.0659177045352499</v>
      </c>
    </row>
    <row r="24" spans="1:21" ht="12" thickBot="1" x14ac:dyDescent="0.25">
      <c r="A24" s="45"/>
      <c r="B24" s="57" t="s">
        <v>22</v>
      </c>
      <c r="C24" s="48"/>
      <c r="D24" s="71">
        <v>252937.4474</v>
      </c>
      <c r="E24" s="71">
        <v>309574.4203</v>
      </c>
      <c r="F24" s="72">
        <v>81.704892527905002</v>
      </c>
      <c r="G24" s="71">
        <v>276485.1251</v>
      </c>
      <c r="H24" s="72">
        <v>-8.5167973110608397</v>
      </c>
      <c r="I24" s="71">
        <v>42141.787300000004</v>
      </c>
      <c r="J24" s="72">
        <v>16.6609522366833</v>
      </c>
      <c r="K24" s="71">
        <v>47209.566899999998</v>
      </c>
      <c r="L24" s="72">
        <v>17.074902992674598</v>
      </c>
      <c r="M24" s="72">
        <v>-0.107346453966304</v>
      </c>
      <c r="N24" s="71">
        <v>4811858.3569999998</v>
      </c>
      <c r="O24" s="71">
        <v>102622124.5263</v>
      </c>
      <c r="P24" s="71">
        <v>25728</v>
      </c>
      <c r="Q24" s="71">
        <v>23320</v>
      </c>
      <c r="R24" s="72">
        <v>10.3259005145798</v>
      </c>
      <c r="S24" s="71">
        <v>9.8312129741915406</v>
      </c>
      <c r="T24" s="71">
        <v>9.7065544639794208</v>
      </c>
      <c r="U24" s="73">
        <v>1.2679870789024199</v>
      </c>
    </row>
    <row r="25" spans="1:21" ht="12" thickBot="1" x14ac:dyDescent="0.25">
      <c r="A25" s="45"/>
      <c r="B25" s="57" t="s">
        <v>23</v>
      </c>
      <c r="C25" s="48"/>
      <c r="D25" s="71">
        <v>484931.45760000002</v>
      </c>
      <c r="E25" s="71">
        <v>457192.5625</v>
      </c>
      <c r="F25" s="72">
        <v>106.067223611058</v>
      </c>
      <c r="G25" s="71">
        <v>391812.1654</v>
      </c>
      <c r="H25" s="72">
        <v>23.766309579727999</v>
      </c>
      <c r="I25" s="71">
        <v>30733.5016</v>
      </c>
      <c r="J25" s="72">
        <v>6.3377001261384001</v>
      </c>
      <c r="K25" s="71">
        <v>21941.7781</v>
      </c>
      <c r="L25" s="72">
        <v>5.6000757601795499</v>
      </c>
      <c r="M25" s="72">
        <v>0.4006841861189</v>
      </c>
      <c r="N25" s="71">
        <v>6737586.2410000004</v>
      </c>
      <c r="O25" s="71">
        <v>117670345.5941</v>
      </c>
      <c r="P25" s="71">
        <v>23271</v>
      </c>
      <c r="Q25" s="71">
        <v>20949</v>
      </c>
      <c r="R25" s="72">
        <v>11.0840612917084</v>
      </c>
      <c r="S25" s="71">
        <v>20.838445172102599</v>
      </c>
      <c r="T25" s="71">
        <v>18.3768962050695</v>
      </c>
      <c r="U25" s="73">
        <v>11.812536620191599</v>
      </c>
    </row>
    <row r="26" spans="1:21" ht="12" thickBot="1" x14ac:dyDescent="0.25">
      <c r="A26" s="45"/>
      <c r="B26" s="57" t="s">
        <v>24</v>
      </c>
      <c r="C26" s="48"/>
      <c r="D26" s="71">
        <v>599492.54079999996</v>
      </c>
      <c r="E26" s="71">
        <v>612769.3077</v>
      </c>
      <c r="F26" s="72">
        <v>97.833317247916099</v>
      </c>
      <c r="G26" s="71">
        <v>564326.446</v>
      </c>
      <c r="H26" s="72">
        <v>6.2315163588842397</v>
      </c>
      <c r="I26" s="71">
        <v>138422.84450000001</v>
      </c>
      <c r="J26" s="72">
        <v>23.090002807254301</v>
      </c>
      <c r="K26" s="71">
        <v>124498.3953</v>
      </c>
      <c r="L26" s="72">
        <v>22.0614143077037</v>
      </c>
      <c r="M26" s="72">
        <v>0.111844407041928</v>
      </c>
      <c r="N26" s="71">
        <v>11032703.5835</v>
      </c>
      <c r="O26" s="71">
        <v>229667562.77360001</v>
      </c>
      <c r="P26" s="71">
        <v>46592</v>
      </c>
      <c r="Q26" s="71">
        <v>40597</v>
      </c>
      <c r="R26" s="72">
        <v>14.7671010173166</v>
      </c>
      <c r="S26" s="71">
        <v>12.866855700549401</v>
      </c>
      <c r="T26" s="71">
        <v>13.5454774022711</v>
      </c>
      <c r="U26" s="73">
        <v>-5.2741844434664502</v>
      </c>
    </row>
    <row r="27" spans="1:21" ht="12" thickBot="1" x14ac:dyDescent="0.25">
      <c r="A27" s="45"/>
      <c r="B27" s="57" t="s">
        <v>25</v>
      </c>
      <c r="C27" s="48"/>
      <c r="D27" s="71">
        <v>251833.00719999999</v>
      </c>
      <c r="E27" s="71">
        <v>293815.6311</v>
      </c>
      <c r="F27" s="72">
        <v>85.711235395195402</v>
      </c>
      <c r="G27" s="71">
        <v>240483.66089999999</v>
      </c>
      <c r="H27" s="72">
        <v>4.7193835362974603</v>
      </c>
      <c r="I27" s="71">
        <v>68644.063899999994</v>
      </c>
      <c r="J27" s="72">
        <v>27.2577707994745</v>
      </c>
      <c r="K27" s="71">
        <v>63089.477299999999</v>
      </c>
      <c r="L27" s="72">
        <v>26.234413208735401</v>
      </c>
      <c r="M27" s="72">
        <v>8.8042996038579999E-2</v>
      </c>
      <c r="N27" s="71">
        <v>4441305.4708000002</v>
      </c>
      <c r="O27" s="71">
        <v>93645979.813899994</v>
      </c>
      <c r="P27" s="71">
        <v>33141</v>
      </c>
      <c r="Q27" s="71">
        <v>28815</v>
      </c>
      <c r="R27" s="72">
        <v>15.0130140551796</v>
      </c>
      <c r="S27" s="71">
        <v>7.5988354968166298</v>
      </c>
      <c r="T27" s="71">
        <v>7.6938901856671897</v>
      </c>
      <c r="U27" s="73">
        <v>-1.2509112598947201</v>
      </c>
    </row>
    <row r="28" spans="1:21" ht="12" thickBot="1" x14ac:dyDescent="0.25">
      <c r="A28" s="45"/>
      <c r="B28" s="57" t="s">
        <v>26</v>
      </c>
      <c r="C28" s="48"/>
      <c r="D28" s="71">
        <v>1447217.1527</v>
      </c>
      <c r="E28" s="71">
        <v>1477129.7597000001</v>
      </c>
      <c r="F28" s="72">
        <v>97.974950622748594</v>
      </c>
      <c r="G28" s="71">
        <v>1125220.5152</v>
      </c>
      <c r="H28" s="72">
        <v>28.616314149121902</v>
      </c>
      <c r="I28" s="71">
        <v>52701.5239</v>
      </c>
      <c r="J28" s="72">
        <v>3.6415767876767799</v>
      </c>
      <c r="K28" s="71">
        <v>54246.053099999997</v>
      </c>
      <c r="L28" s="72">
        <v>4.8209264199522801</v>
      </c>
      <c r="M28" s="72">
        <v>-2.8472655829038001E-2</v>
      </c>
      <c r="N28" s="71">
        <v>22162412.963300001</v>
      </c>
      <c r="O28" s="71">
        <v>357990116.13099998</v>
      </c>
      <c r="P28" s="71">
        <v>50062</v>
      </c>
      <c r="Q28" s="71">
        <v>43913</v>
      </c>
      <c r="R28" s="72">
        <v>14.002687131373399</v>
      </c>
      <c r="S28" s="71">
        <v>28.9084965183173</v>
      </c>
      <c r="T28" s="71">
        <v>26.645326472798502</v>
      </c>
      <c r="U28" s="73">
        <v>7.8287365933568704</v>
      </c>
    </row>
    <row r="29" spans="1:21" ht="12" thickBot="1" x14ac:dyDescent="0.25">
      <c r="A29" s="45"/>
      <c r="B29" s="57" t="s">
        <v>27</v>
      </c>
      <c r="C29" s="48"/>
      <c r="D29" s="71">
        <v>680246.97100000002</v>
      </c>
      <c r="E29" s="71">
        <v>747661.95079999999</v>
      </c>
      <c r="F29" s="72">
        <v>90.983227148597607</v>
      </c>
      <c r="G29" s="71">
        <v>696017.26540000003</v>
      </c>
      <c r="H29" s="72">
        <v>-2.2657906899675599</v>
      </c>
      <c r="I29" s="71">
        <v>98354.966499999995</v>
      </c>
      <c r="J29" s="72">
        <v>14.4587143630221</v>
      </c>
      <c r="K29" s="71">
        <v>88494.718399999998</v>
      </c>
      <c r="L29" s="72">
        <v>12.7144429885862</v>
      </c>
      <c r="M29" s="72">
        <v>0.11142188232557799</v>
      </c>
      <c r="N29" s="71">
        <v>12932415.270300001</v>
      </c>
      <c r="O29" s="71">
        <v>248972738.55649999</v>
      </c>
      <c r="P29" s="71">
        <v>101843</v>
      </c>
      <c r="Q29" s="71">
        <v>94999</v>
      </c>
      <c r="R29" s="72">
        <v>7.2042863609090597</v>
      </c>
      <c r="S29" s="71">
        <v>6.67936894042791</v>
      </c>
      <c r="T29" s="71">
        <v>6.5048695302055801</v>
      </c>
      <c r="U29" s="73">
        <v>2.6125134242270498</v>
      </c>
    </row>
    <row r="30" spans="1:21" ht="12" thickBot="1" x14ac:dyDescent="0.25">
      <c r="A30" s="45"/>
      <c r="B30" s="57" t="s">
        <v>28</v>
      </c>
      <c r="C30" s="48"/>
      <c r="D30" s="71">
        <v>762037.24840000004</v>
      </c>
      <c r="E30" s="71">
        <v>857313.12699999998</v>
      </c>
      <c r="F30" s="72">
        <v>88.886688468961196</v>
      </c>
      <c r="G30" s="71">
        <v>677824.245</v>
      </c>
      <c r="H30" s="72">
        <v>12.424017585856699</v>
      </c>
      <c r="I30" s="71">
        <v>91067.204700000002</v>
      </c>
      <c r="J30" s="72">
        <v>11.9504925633501</v>
      </c>
      <c r="K30" s="71">
        <v>87640.286900000006</v>
      </c>
      <c r="L30" s="72">
        <v>12.9296476994564</v>
      </c>
      <c r="M30" s="72">
        <v>3.9102083313696002E-2</v>
      </c>
      <c r="N30" s="71">
        <v>13863503.6851</v>
      </c>
      <c r="O30" s="71">
        <v>423962966.67589998</v>
      </c>
      <c r="P30" s="71">
        <v>67298</v>
      </c>
      <c r="Q30" s="71">
        <v>59348</v>
      </c>
      <c r="R30" s="72">
        <v>13.3955651412011</v>
      </c>
      <c r="S30" s="71">
        <v>11.3233268210051</v>
      </c>
      <c r="T30" s="71">
        <v>11.020041928961399</v>
      </c>
      <c r="U30" s="73">
        <v>2.6784080053319599</v>
      </c>
    </row>
    <row r="31" spans="1:21" ht="12" thickBot="1" x14ac:dyDescent="0.25">
      <c r="A31" s="45"/>
      <c r="B31" s="57" t="s">
        <v>29</v>
      </c>
      <c r="C31" s="48"/>
      <c r="D31" s="71">
        <v>830615.22490000003</v>
      </c>
      <c r="E31" s="71">
        <v>1648548.9691999999</v>
      </c>
      <c r="F31" s="72">
        <v>50.384625535453601</v>
      </c>
      <c r="G31" s="71">
        <v>991610.57310000004</v>
      </c>
      <c r="H31" s="72">
        <v>-16.235743402441901</v>
      </c>
      <c r="I31" s="71">
        <v>16080.444100000001</v>
      </c>
      <c r="J31" s="72">
        <v>1.93596789680035</v>
      </c>
      <c r="K31" s="71">
        <v>-5332.8833000000004</v>
      </c>
      <c r="L31" s="72">
        <v>-0.53780016517252305</v>
      </c>
      <c r="M31" s="72">
        <v>-4.0153377067148703</v>
      </c>
      <c r="N31" s="71">
        <v>13648949.1381</v>
      </c>
      <c r="O31" s="71">
        <v>429804574.58029997</v>
      </c>
      <c r="P31" s="71">
        <v>27180</v>
      </c>
      <c r="Q31" s="71">
        <v>23986</v>
      </c>
      <c r="R31" s="72">
        <v>13.316101058951</v>
      </c>
      <c r="S31" s="71">
        <v>30.559794882266399</v>
      </c>
      <c r="T31" s="71">
        <v>30.4337482698241</v>
      </c>
      <c r="U31" s="73">
        <v>0.412458960958067</v>
      </c>
    </row>
    <row r="32" spans="1:21" ht="12" thickBot="1" x14ac:dyDescent="0.25">
      <c r="A32" s="45"/>
      <c r="B32" s="57" t="s">
        <v>30</v>
      </c>
      <c r="C32" s="48"/>
      <c r="D32" s="71">
        <v>104993.00410000001</v>
      </c>
      <c r="E32" s="71">
        <v>127786.357</v>
      </c>
      <c r="F32" s="72">
        <v>82.162921429867495</v>
      </c>
      <c r="G32" s="71">
        <v>112280.87579999999</v>
      </c>
      <c r="H32" s="72">
        <v>-6.4907506715404697</v>
      </c>
      <c r="I32" s="71">
        <v>27776.8459</v>
      </c>
      <c r="J32" s="72">
        <v>26.4559016461174</v>
      </c>
      <c r="K32" s="71">
        <v>32895.696199999998</v>
      </c>
      <c r="L32" s="72">
        <v>29.297684013968102</v>
      </c>
      <c r="M32" s="72">
        <v>-0.15560851087869701</v>
      </c>
      <c r="N32" s="71">
        <v>1924660.4180000001</v>
      </c>
      <c r="O32" s="71">
        <v>43563448.0999</v>
      </c>
      <c r="P32" s="71">
        <v>22094</v>
      </c>
      <c r="Q32" s="71">
        <v>20230</v>
      </c>
      <c r="R32" s="72">
        <v>9.2140385565990996</v>
      </c>
      <c r="S32" s="71">
        <v>4.7521048293654404</v>
      </c>
      <c r="T32" s="71">
        <v>4.6387142066238303</v>
      </c>
      <c r="U32" s="73">
        <v>2.3861136656943902</v>
      </c>
    </row>
    <row r="33" spans="1:21" ht="12" thickBot="1" x14ac:dyDescent="0.25">
      <c r="A33" s="45"/>
      <c r="B33" s="57" t="s">
        <v>31</v>
      </c>
      <c r="C33" s="48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1">
        <v>2.2566000000000002</v>
      </c>
      <c r="O33" s="71">
        <v>316.69069999999999</v>
      </c>
      <c r="P33" s="74"/>
      <c r="Q33" s="74"/>
      <c r="R33" s="74"/>
      <c r="S33" s="74"/>
      <c r="T33" s="74"/>
      <c r="U33" s="75"/>
    </row>
    <row r="34" spans="1:21" ht="12" thickBot="1" x14ac:dyDescent="0.25">
      <c r="A34" s="45"/>
      <c r="B34" s="57" t="s">
        <v>70</v>
      </c>
      <c r="C34" s="48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</row>
    <row r="35" spans="1:21" ht="12" thickBot="1" x14ac:dyDescent="0.25">
      <c r="A35" s="45"/>
      <c r="B35" s="57" t="s">
        <v>32</v>
      </c>
      <c r="C35" s="48"/>
      <c r="D35" s="71">
        <v>296839.69150000002</v>
      </c>
      <c r="E35" s="71">
        <v>290424.17719999998</v>
      </c>
      <c r="F35" s="72">
        <v>102.209015227951</v>
      </c>
      <c r="G35" s="71">
        <v>390280.90529999998</v>
      </c>
      <c r="H35" s="72">
        <v>-23.942040855976298</v>
      </c>
      <c r="I35" s="71">
        <v>20012.777300000002</v>
      </c>
      <c r="J35" s="72">
        <v>6.7419478840147002</v>
      </c>
      <c r="K35" s="71">
        <v>6266.4513999999999</v>
      </c>
      <c r="L35" s="72">
        <v>1.60562592607064</v>
      </c>
      <c r="M35" s="72">
        <v>2.1936379974158902</v>
      </c>
      <c r="N35" s="71">
        <v>4114586.7333999998</v>
      </c>
      <c r="O35" s="71">
        <v>70919399.339900002</v>
      </c>
      <c r="P35" s="71">
        <v>16369</v>
      </c>
      <c r="Q35" s="71">
        <v>14981</v>
      </c>
      <c r="R35" s="72">
        <v>9.2650690875108594</v>
      </c>
      <c r="S35" s="71">
        <v>18.1342593622091</v>
      </c>
      <c r="T35" s="71">
        <v>17.797922795541002</v>
      </c>
      <c r="U35" s="73">
        <v>1.8547025271346</v>
      </c>
    </row>
    <row r="36" spans="1:21" ht="12" customHeight="1" thickBot="1" x14ac:dyDescent="0.25">
      <c r="A36" s="45"/>
      <c r="B36" s="57" t="s">
        <v>69</v>
      </c>
      <c r="C36" s="48"/>
      <c r="D36" s="71">
        <v>417554.77</v>
      </c>
      <c r="E36" s="74"/>
      <c r="F36" s="74"/>
      <c r="G36" s="71">
        <v>1688504.27</v>
      </c>
      <c r="H36" s="72">
        <v>-75.270730585715398</v>
      </c>
      <c r="I36" s="71">
        <v>-3460.76</v>
      </c>
      <c r="J36" s="72">
        <v>-0.82881582217345995</v>
      </c>
      <c r="K36" s="71">
        <v>8476.92</v>
      </c>
      <c r="L36" s="72">
        <v>0.50203722611847501</v>
      </c>
      <c r="M36" s="72">
        <v>-1.4082567725070001</v>
      </c>
      <c r="N36" s="71">
        <v>2178128.83</v>
      </c>
      <c r="O36" s="71">
        <v>34868978.219999999</v>
      </c>
      <c r="P36" s="71">
        <v>50</v>
      </c>
      <c r="Q36" s="71">
        <v>59</v>
      </c>
      <c r="R36" s="72">
        <v>-15.254237288135601</v>
      </c>
      <c r="S36" s="71">
        <v>8351.0954000000002</v>
      </c>
      <c r="T36" s="71">
        <v>1145.1213559322</v>
      </c>
      <c r="U36" s="73">
        <v>86.287770632674096</v>
      </c>
    </row>
    <row r="37" spans="1:21" ht="12" thickBot="1" x14ac:dyDescent="0.25">
      <c r="A37" s="45"/>
      <c r="B37" s="57" t="s">
        <v>36</v>
      </c>
      <c r="C37" s="48"/>
      <c r="D37" s="71">
        <v>479989.95</v>
      </c>
      <c r="E37" s="71">
        <v>174396.1133</v>
      </c>
      <c r="F37" s="72">
        <v>275.22972898731501</v>
      </c>
      <c r="G37" s="71">
        <v>170079.52</v>
      </c>
      <c r="H37" s="72">
        <v>182.21501918631901</v>
      </c>
      <c r="I37" s="71">
        <v>-65256.47</v>
      </c>
      <c r="J37" s="72">
        <v>-13.5953825699892</v>
      </c>
      <c r="K37" s="71">
        <v>-11867.57</v>
      </c>
      <c r="L37" s="72">
        <v>-6.97765962650882</v>
      </c>
      <c r="M37" s="72">
        <v>4.4987221478365003</v>
      </c>
      <c r="N37" s="71">
        <v>6583081.0700000003</v>
      </c>
      <c r="O37" s="71">
        <v>170128098.75</v>
      </c>
      <c r="P37" s="71">
        <v>186</v>
      </c>
      <c r="Q37" s="71">
        <v>62</v>
      </c>
      <c r="R37" s="72">
        <v>200</v>
      </c>
      <c r="S37" s="71">
        <v>2580.5911290322601</v>
      </c>
      <c r="T37" s="71">
        <v>1882.2725806451599</v>
      </c>
      <c r="U37" s="73">
        <v>27.060410327341199</v>
      </c>
    </row>
    <row r="38" spans="1:21" ht="12" thickBot="1" x14ac:dyDescent="0.25">
      <c r="A38" s="45"/>
      <c r="B38" s="57" t="s">
        <v>37</v>
      </c>
      <c r="C38" s="48"/>
      <c r="D38" s="71">
        <v>198524.79</v>
      </c>
      <c r="E38" s="71">
        <v>92302.153600000005</v>
      </c>
      <c r="F38" s="72">
        <v>215.08142795922799</v>
      </c>
      <c r="G38" s="71">
        <v>77100.009999999995</v>
      </c>
      <c r="H38" s="72">
        <v>157.48996660311701</v>
      </c>
      <c r="I38" s="71">
        <v>-7046.18</v>
      </c>
      <c r="J38" s="72">
        <v>-3.5492695899590201</v>
      </c>
      <c r="K38" s="71">
        <v>-5135.1000000000004</v>
      </c>
      <c r="L38" s="72">
        <v>-6.6603104201932002</v>
      </c>
      <c r="M38" s="72">
        <v>0.37216023056999897</v>
      </c>
      <c r="N38" s="71">
        <v>2809613.35</v>
      </c>
      <c r="O38" s="71">
        <v>145402494.56999999</v>
      </c>
      <c r="P38" s="71">
        <v>75</v>
      </c>
      <c r="Q38" s="71">
        <v>9</v>
      </c>
      <c r="R38" s="72">
        <v>733.33333333333303</v>
      </c>
      <c r="S38" s="71">
        <v>2646.9971999999998</v>
      </c>
      <c r="T38" s="71">
        <v>636.08888888888896</v>
      </c>
      <c r="U38" s="73">
        <v>75.969415876643595</v>
      </c>
    </row>
    <row r="39" spans="1:21" ht="12" thickBot="1" x14ac:dyDescent="0.25">
      <c r="A39" s="45"/>
      <c r="B39" s="57" t="s">
        <v>38</v>
      </c>
      <c r="C39" s="48"/>
      <c r="D39" s="71">
        <v>214820.61</v>
      </c>
      <c r="E39" s="71">
        <v>100960.65459999999</v>
      </c>
      <c r="F39" s="72">
        <v>212.77656216781301</v>
      </c>
      <c r="G39" s="71">
        <v>89747.04</v>
      </c>
      <c r="H39" s="72">
        <v>139.36233440122399</v>
      </c>
      <c r="I39" s="71">
        <v>-33628.21</v>
      </c>
      <c r="J39" s="72">
        <v>-15.654089242182099</v>
      </c>
      <c r="K39" s="71">
        <v>-9737.67</v>
      </c>
      <c r="L39" s="72">
        <v>-10.850129430452499</v>
      </c>
      <c r="M39" s="72">
        <v>2.4534144204927899</v>
      </c>
      <c r="N39" s="71">
        <v>2814832.71</v>
      </c>
      <c r="O39" s="71">
        <v>110725095.11</v>
      </c>
      <c r="P39" s="71">
        <v>88</v>
      </c>
      <c r="Q39" s="71">
        <v>32</v>
      </c>
      <c r="R39" s="72">
        <v>175</v>
      </c>
      <c r="S39" s="71">
        <v>2441.1432954545498</v>
      </c>
      <c r="T39" s="71">
        <v>1750.2415625000001</v>
      </c>
      <c r="U39" s="73">
        <v>28.302383323462301</v>
      </c>
    </row>
    <row r="40" spans="1:21" ht="12" thickBot="1" x14ac:dyDescent="0.25">
      <c r="A40" s="45"/>
      <c r="B40" s="57" t="s">
        <v>72</v>
      </c>
      <c r="C40" s="48"/>
      <c r="D40" s="71">
        <v>0.85</v>
      </c>
      <c r="E40" s="74"/>
      <c r="F40" s="74"/>
      <c r="G40" s="71">
        <v>13.68</v>
      </c>
      <c r="H40" s="72">
        <v>-93.786549707602404</v>
      </c>
      <c r="I40" s="71">
        <v>-54.71</v>
      </c>
      <c r="J40" s="72">
        <v>-6436.4705882353001</v>
      </c>
      <c r="K40" s="71">
        <v>9.23</v>
      </c>
      <c r="L40" s="72">
        <v>67.470760233918099</v>
      </c>
      <c r="M40" s="72">
        <v>-6.9274106175514598</v>
      </c>
      <c r="N40" s="71">
        <v>361.19</v>
      </c>
      <c r="O40" s="71">
        <v>4988.1099999999997</v>
      </c>
      <c r="P40" s="71">
        <v>1</v>
      </c>
      <c r="Q40" s="71">
        <v>8</v>
      </c>
      <c r="R40" s="72">
        <v>-87.5</v>
      </c>
      <c r="S40" s="71">
        <v>0.85</v>
      </c>
      <c r="T40" s="71">
        <v>6.1862500000000002</v>
      </c>
      <c r="U40" s="73">
        <v>-627.79411764705901</v>
      </c>
    </row>
    <row r="41" spans="1:21" ht="12" customHeight="1" thickBot="1" x14ac:dyDescent="0.25">
      <c r="A41" s="45"/>
      <c r="B41" s="57" t="s">
        <v>33</v>
      </c>
      <c r="C41" s="48"/>
      <c r="D41" s="71">
        <v>44302.990899999997</v>
      </c>
      <c r="E41" s="71">
        <v>115183.39509999999</v>
      </c>
      <c r="F41" s="72">
        <v>38.463001426149098</v>
      </c>
      <c r="G41" s="71">
        <v>156060.68400000001</v>
      </c>
      <c r="H41" s="72">
        <v>-71.611689911598802</v>
      </c>
      <c r="I41" s="71">
        <v>2775.1725999999999</v>
      </c>
      <c r="J41" s="72">
        <v>6.2640750514205097</v>
      </c>
      <c r="K41" s="71">
        <v>7636.7945</v>
      </c>
      <c r="L41" s="72">
        <v>4.8934775269855901</v>
      </c>
      <c r="M41" s="72">
        <v>-0.636605044171347</v>
      </c>
      <c r="N41" s="71">
        <v>1581276.5715000001</v>
      </c>
      <c r="O41" s="71">
        <v>65547332.8182</v>
      </c>
      <c r="P41" s="71">
        <v>132</v>
      </c>
      <c r="Q41" s="71">
        <v>156</v>
      </c>
      <c r="R41" s="72">
        <v>-15.384615384615399</v>
      </c>
      <c r="S41" s="71">
        <v>335.62871893939399</v>
      </c>
      <c r="T41" s="71">
        <v>391.43107628205098</v>
      </c>
      <c r="U41" s="73">
        <v>-16.626216468899301</v>
      </c>
    </row>
    <row r="42" spans="1:21" ht="12" thickBot="1" x14ac:dyDescent="0.25">
      <c r="A42" s="45"/>
      <c r="B42" s="57" t="s">
        <v>34</v>
      </c>
      <c r="C42" s="48"/>
      <c r="D42" s="71">
        <v>424198.88309999998</v>
      </c>
      <c r="E42" s="71">
        <v>357489.08380000002</v>
      </c>
      <c r="F42" s="72">
        <v>118.660653520073</v>
      </c>
      <c r="G42" s="71">
        <v>409486.33789999998</v>
      </c>
      <c r="H42" s="72">
        <v>3.59292700104514</v>
      </c>
      <c r="I42" s="71">
        <v>27164.8262</v>
      </c>
      <c r="J42" s="72">
        <v>6.4037948429949596</v>
      </c>
      <c r="K42" s="71">
        <v>31314.0088</v>
      </c>
      <c r="L42" s="72">
        <v>7.6471437265990403</v>
      </c>
      <c r="M42" s="72">
        <v>-0.13250244088837301</v>
      </c>
      <c r="N42" s="71">
        <v>7490547.7641000003</v>
      </c>
      <c r="O42" s="71">
        <v>171852424.60749999</v>
      </c>
      <c r="P42" s="71">
        <v>2074</v>
      </c>
      <c r="Q42" s="71">
        <v>1785</v>
      </c>
      <c r="R42" s="72">
        <v>16.1904761904762</v>
      </c>
      <c r="S42" s="71">
        <v>204.531766200579</v>
      </c>
      <c r="T42" s="71">
        <v>175.09670397759101</v>
      </c>
      <c r="U42" s="73">
        <v>14.391437951071801</v>
      </c>
    </row>
    <row r="43" spans="1:21" ht="12" thickBot="1" x14ac:dyDescent="0.25">
      <c r="A43" s="45"/>
      <c r="B43" s="57" t="s">
        <v>39</v>
      </c>
      <c r="C43" s="48"/>
      <c r="D43" s="71">
        <v>232940.25</v>
      </c>
      <c r="E43" s="71">
        <v>75104.828699999998</v>
      </c>
      <c r="F43" s="72">
        <v>310.15349349968</v>
      </c>
      <c r="G43" s="71">
        <v>186157.28</v>
      </c>
      <c r="H43" s="72">
        <v>25.130883949314299</v>
      </c>
      <c r="I43" s="71">
        <v>-26089.61</v>
      </c>
      <c r="J43" s="72">
        <v>-11.200129646980299</v>
      </c>
      <c r="K43" s="71">
        <v>-20840.27</v>
      </c>
      <c r="L43" s="72">
        <v>-11.1949798578922</v>
      </c>
      <c r="M43" s="72">
        <v>0.251884452552678</v>
      </c>
      <c r="N43" s="71">
        <v>3373658.03</v>
      </c>
      <c r="O43" s="71">
        <v>81498685.370000005</v>
      </c>
      <c r="P43" s="71">
        <v>166</v>
      </c>
      <c r="Q43" s="71">
        <v>71</v>
      </c>
      <c r="R43" s="72">
        <v>133.80281690140799</v>
      </c>
      <c r="S43" s="71">
        <v>1403.25451807229</v>
      </c>
      <c r="T43" s="71">
        <v>1056.92887323944</v>
      </c>
      <c r="U43" s="73">
        <v>24.6801731526662</v>
      </c>
    </row>
    <row r="44" spans="1:21" ht="12" thickBot="1" x14ac:dyDescent="0.25">
      <c r="A44" s="45"/>
      <c r="B44" s="57" t="s">
        <v>40</v>
      </c>
      <c r="C44" s="48"/>
      <c r="D44" s="71">
        <v>118565.86</v>
      </c>
      <c r="E44" s="71">
        <v>15893.8117</v>
      </c>
      <c r="F44" s="72">
        <v>745.98757200577597</v>
      </c>
      <c r="G44" s="71">
        <v>60388.1</v>
      </c>
      <c r="H44" s="72">
        <v>96.339775551805801</v>
      </c>
      <c r="I44" s="71">
        <v>9704.32</v>
      </c>
      <c r="J44" s="72">
        <v>8.1847506525065494</v>
      </c>
      <c r="K44" s="71">
        <v>8068.04</v>
      </c>
      <c r="L44" s="72">
        <v>13.360314366572201</v>
      </c>
      <c r="M44" s="72">
        <v>0.20281010009866099</v>
      </c>
      <c r="N44" s="71">
        <v>2119870.19</v>
      </c>
      <c r="O44" s="71">
        <v>33459519.890000001</v>
      </c>
      <c r="P44" s="71">
        <v>100</v>
      </c>
      <c r="Q44" s="71">
        <v>47</v>
      </c>
      <c r="R44" s="72">
        <v>112.765957446809</v>
      </c>
      <c r="S44" s="71">
        <v>1185.6586</v>
      </c>
      <c r="T44" s="71">
        <v>1080.59829787234</v>
      </c>
      <c r="U44" s="73">
        <v>8.8609235514894191</v>
      </c>
    </row>
    <row r="45" spans="1:21" ht="12" thickBot="1" x14ac:dyDescent="0.25">
      <c r="A45" s="45"/>
      <c r="B45" s="57" t="s">
        <v>75</v>
      </c>
      <c r="C45" s="48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1">
        <v>-427.35039999999998</v>
      </c>
      <c r="O45" s="71">
        <v>-435.8974</v>
      </c>
      <c r="P45" s="74"/>
      <c r="Q45" s="74"/>
      <c r="R45" s="74"/>
      <c r="S45" s="74"/>
      <c r="T45" s="74"/>
      <c r="U45" s="75"/>
    </row>
    <row r="46" spans="1:21" ht="12" thickBot="1" x14ac:dyDescent="0.25">
      <c r="A46" s="50"/>
      <c r="B46" s="57" t="s">
        <v>35</v>
      </c>
      <c r="C46" s="48"/>
      <c r="D46" s="76">
        <v>16638.619699999999</v>
      </c>
      <c r="E46" s="77"/>
      <c r="F46" s="77"/>
      <c r="G46" s="76">
        <v>10656.8315</v>
      </c>
      <c r="H46" s="78">
        <v>56.131019806403003</v>
      </c>
      <c r="I46" s="76">
        <v>2609.2130000000002</v>
      </c>
      <c r="J46" s="78">
        <v>15.6816673921575</v>
      </c>
      <c r="K46" s="76">
        <v>1261.9465</v>
      </c>
      <c r="L46" s="78">
        <v>11.841667009561</v>
      </c>
      <c r="M46" s="78">
        <v>1.06760983924437</v>
      </c>
      <c r="N46" s="76">
        <v>239731.18900000001</v>
      </c>
      <c r="O46" s="76">
        <v>8978814.2083000001</v>
      </c>
      <c r="P46" s="76">
        <v>21</v>
      </c>
      <c r="Q46" s="76">
        <v>21</v>
      </c>
      <c r="R46" s="78">
        <v>0</v>
      </c>
      <c r="S46" s="76">
        <v>792.31522380952401</v>
      </c>
      <c r="T46" s="76">
        <v>436.87087142857098</v>
      </c>
      <c r="U46" s="79">
        <v>44.861482109600701</v>
      </c>
    </row>
  </sheetData>
  <mergeCells count="44">
    <mergeCell ref="A1:U4"/>
    <mergeCell ref="W1:W4"/>
    <mergeCell ref="B6:C6"/>
    <mergeCell ref="A7:C7"/>
    <mergeCell ref="A8:A46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18:C18"/>
    <mergeCell ref="B25:C25"/>
    <mergeCell ref="B26:C26"/>
    <mergeCell ref="B27:C27"/>
    <mergeCell ref="B43:C43"/>
    <mergeCell ref="B44:C44"/>
    <mergeCell ref="B45:C45"/>
    <mergeCell ref="B46:C46"/>
    <mergeCell ref="B37:C37"/>
    <mergeCell ref="B38:C38"/>
  </mergeCells>
  <phoneticPr fontId="8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8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 x14ac:dyDescent="0.2">
      <c r="A2" s="37">
        <v>1</v>
      </c>
      <c r="B2" s="37">
        <v>12</v>
      </c>
      <c r="C2" s="37">
        <v>57802</v>
      </c>
      <c r="D2" s="37">
        <v>591706.79674102599</v>
      </c>
      <c r="E2" s="37">
        <v>465672.42680598301</v>
      </c>
      <c r="F2" s="37">
        <v>126034.369935043</v>
      </c>
      <c r="G2" s="37">
        <v>465672.42680598301</v>
      </c>
      <c r="H2" s="37">
        <v>0.21300138958891299</v>
      </c>
    </row>
    <row r="3" spans="1:8" x14ac:dyDescent="0.2">
      <c r="A3" s="37">
        <v>2</v>
      </c>
      <c r="B3" s="37">
        <v>13</v>
      </c>
      <c r="C3" s="37">
        <v>9701</v>
      </c>
      <c r="D3" s="37">
        <v>88974.921791574001</v>
      </c>
      <c r="E3" s="37">
        <v>69401.426863179804</v>
      </c>
      <c r="F3" s="37">
        <v>19573.494928394201</v>
      </c>
      <c r="G3" s="37">
        <v>69401.426863179804</v>
      </c>
      <c r="H3" s="37">
        <v>0.219988897256303</v>
      </c>
    </row>
    <row r="4" spans="1:8" x14ac:dyDescent="0.2">
      <c r="A4" s="37">
        <v>3</v>
      </c>
      <c r="B4" s="37">
        <v>14</v>
      </c>
      <c r="C4" s="37">
        <v>99904</v>
      </c>
      <c r="D4" s="37">
        <v>102559.86780590699</v>
      </c>
      <c r="E4" s="37">
        <v>73806.373502504197</v>
      </c>
      <c r="F4" s="37">
        <v>28753.494303403098</v>
      </c>
      <c r="G4" s="37">
        <v>73806.373502504197</v>
      </c>
      <c r="H4" s="37">
        <v>0.28035814513546897</v>
      </c>
    </row>
    <row r="5" spans="1:8" x14ac:dyDescent="0.2">
      <c r="A5" s="37">
        <v>4</v>
      </c>
      <c r="B5" s="37">
        <v>15</v>
      </c>
      <c r="C5" s="37">
        <v>4516</v>
      </c>
      <c r="D5" s="37">
        <v>78306.460083753103</v>
      </c>
      <c r="E5" s="37">
        <v>63730.237198797397</v>
      </c>
      <c r="F5" s="37">
        <v>14576.2228849558</v>
      </c>
      <c r="G5" s="37">
        <v>63730.237198797397</v>
      </c>
      <c r="H5" s="37">
        <v>0.18614329991887901</v>
      </c>
    </row>
    <row r="6" spans="1:8" x14ac:dyDescent="0.2">
      <c r="A6" s="37">
        <v>5</v>
      </c>
      <c r="B6" s="37">
        <v>16</v>
      </c>
      <c r="C6" s="37">
        <v>4409</v>
      </c>
      <c r="D6" s="37">
        <v>330094.62107692298</v>
      </c>
      <c r="E6" s="37">
        <v>293608.43539316201</v>
      </c>
      <c r="F6" s="37">
        <v>36486.185683760697</v>
      </c>
      <c r="G6" s="37">
        <v>293608.43539316201</v>
      </c>
      <c r="H6" s="37">
        <v>0.110532505996995</v>
      </c>
    </row>
    <row r="7" spans="1:8" x14ac:dyDescent="0.2">
      <c r="A7" s="37">
        <v>6</v>
      </c>
      <c r="B7" s="37">
        <v>17</v>
      </c>
      <c r="C7" s="37">
        <v>20609</v>
      </c>
      <c r="D7" s="37">
        <v>337310.61283418798</v>
      </c>
      <c r="E7" s="37">
        <v>286644.569983761</v>
      </c>
      <c r="F7" s="37">
        <v>50666.042850427402</v>
      </c>
      <c r="G7" s="37">
        <v>286644.569983761</v>
      </c>
      <c r="H7" s="37">
        <v>0.15020589605739201</v>
      </c>
    </row>
    <row r="8" spans="1:8" x14ac:dyDescent="0.2">
      <c r="A8" s="37">
        <v>7</v>
      </c>
      <c r="B8" s="37">
        <v>18</v>
      </c>
      <c r="C8" s="37">
        <v>131968</v>
      </c>
      <c r="D8" s="37">
        <v>198974.48844615399</v>
      </c>
      <c r="E8" s="37">
        <v>165878.36193247899</v>
      </c>
      <c r="F8" s="37">
        <v>33096.126513675197</v>
      </c>
      <c r="G8" s="37">
        <v>165878.36193247899</v>
      </c>
      <c r="H8" s="37">
        <v>0.16633351728722601</v>
      </c>
    </row>
    <row r="9" spans="1:8" x14ac:dyDescent="0.2">
      <c r="A9" s="37">
        <v>8</v>
      </c>
      <c r="B9" s="37">
        <v>19</v>
      </c>
      <c r="C9" s="37">
        <v>17175</v>
      </c>
      <c r="D9" s="37">
        <v>131805.81577265001</v>
      </c>
      <c r="E9" s="37">
        <v>142258.207508547</v>
      </c>
      <c r="F9" s="37">
        <v>-10452.391735897399</v>
      </c>
      <c r="G9" s="37">
        <v>142258.207508547</v>
      </c>
      <c r="H9" s="37">
        <v>-7.9301445650369895E-2</v>
      </c>
    </row>
    <row r="10" spans="1:8" x14ac:dyDescent="0.2">
      <c r="A10" s="37">
        <v>9</v>
      </c>
      <c r="B10" s="37">
        <v>21</v>
      </c>
      <c r="C10" s="37">
        <v>147009</v>
      </c>
      <c r="D10" s="37">
        <v>592399.83528547001</v>
      </c>
      <c r="E10" s="37">
        <v>569338.751167521</v>
      </c>
      <c r="F10" s="37">
        <v>23061.0841179487</v>
      </c>
      <c r="G10" s="37">
        <v>569338.751167521</v>
      </c>
      <c r="H10" s="37">
        <v>3.8928241948000999E-2</v>
      </c>
    </row>
    <row r="11" spans="1:8" x14ac:dyDescent="0.2">
      <c r="A11" s="37">
        <v>10</v>
      </c>
      <c r="B11" s="37">
        <v>22</v>
      </c>
      <c r="C11" s="37">
        <v>36833</v>
      </c>
      <c r="D11" s="37">
        <v>784556.11692222196</v>
      </c>
      <c r="E11" s="37">
        <v>736603.03066666704</v>
      </c>
      <c r="F11" s="37">
        <v>47953.086255555601</v>
      </c>
      <c r="G11" s="37">
        <v>736603.03066666704</v>
      </c>
      <c r="H11" s="37">
        <v>6.1121295495946602E-2</v>
      </c>
    </row>
    <row r="12" spans="1:8" x14ac:dyDescent="0.2">
      <c r="A12" s="37">
        <v>11</v>
      </c>
      <c r="B12" s="37">
        <v>23</v>
      </c>
      <c r="C12" s="37">
        <v>147438.26500000001</v>
      </c>
      <c r="D12" s="37">
        <v>1504829.0323538501</v>
      </c>
      <c r="E12" s="37">
        <v>1274372.8385854701</v>
      </c>
      <c r="F12" s="37">
        <v>230456.19376837599</v>
      </c>
      <c r="G12" s="37">
        <v>1274372.8385854701</v>
      </c>
      <c r="H12" s="37">
        <v>0.15314443622070301</v>
      </c>
    </row>
    <row r="13" spans="1:8" x14ac:dyDescent="0.2">
      <c r="A13" s="37">
        <v>12</v>
      </c>
      <c r="B13" s="37">
        <v>24</v>
      </c>
      <c r="C13" s="37">
        <v>26476</v>
      </c>
      <c r="D13" s="37">
        <v>546814.772138461</v>
      </c>
      <c r="E13" s="37">
        <v>507273.796078632</v>
      </c>
      <c r="F13" s="37">
        <v>39540.976059829103</v>
      </c>
      <c r="G13" s="37">
        <v>507273.796078632</v>
      </c>
      <c r="H13" s="37">
        <v>7.2311462810695101E-2</v>
      </c>
    </row>
    <row r="14" spans="1:8" x14ac:dyDescent="0.2">
      <c r="A14" s="37">
        <v>13</v>
      </c>
      <c r="B14" s="37">
        <v>25</v>
      </c>
      <c r="C14" s="37">
        <v>92876</v>
      </c>
      <c r="D14" s="37">
        <v>1107169.4913999999</v>
      </c>
      <c r="E14" s="37">
        <v>1038587.6199</v>
      </c>
      <c r="F14" s="37">
        <v>68581.871499999994</v>
      </c>
      <c r="G14" s="37">
        <v>1038587.6199</v>
      </c>
      <c r="H14" s="37">
        <v>6.1943426036134001E-2</v>
      </c>
    </row>
    <row r="15" spans="1:8" x14ac:dyDescent="0.2">
      <c r="A15" s="37">
        <v>14</v>
      </c>
      <c r="B15" s="37">
        <v>26</v>
      </c>
      <c r="C15" s="37">
        <v>66748</v>
      </c>
      <c r="D15" s="37">
        <v>346434.367791967</v>
      </c>
      <c r="E15" s="37">
        <v>314383.63124397502</v>
      </c>
      <c r="F15" s="37">
        <v>32050.736547991801</v>
      </c>
      <c r="G15" s="37">
        <v>314383.63124397502</v>
      </c>
      <c r="H15" s="37">
        <v>9.2516042078244903E-2</v>
      </c>
    </row>
    <row r="16" spans="1:8" x14ac:dyDescent="0.2">
      <c r="A16" s="37">
        <v>15</v>
      </c>
      <c r="B16" s="37">
        <v>27</v>
      </c>
      <c r="C16" s="37">
        <v>118938.88800000001</v>
      </c>
      <c r="D16" s="37">
        <v>983644.59219999996</v>
      </c>
      <c r="E16" s="37">
        <v>865641.79480000003</v>
      </c>
      <c r="F16" s="37">
        <v>118002.7974</v>
      </c>
      <c r="G16" s="37">
        <v>865641.79480000003</v>
      </c>
      <c r="H16" s="37">
        <v>0.119964871799963</v>
      </c>
    </row>
    <row r="17" spans="1:8" x14ac:dyDescent="0.2">
      <c r="A17" s="37">
        <v>16</v>
      </c>
      <c r="B17" s="37">
        <v>29</v>
      </c>
      <c r="C17" s="37">
        <v>195984</v>
      </c>
      <c r="D17" s="37">
        <v>2528641.4595470098</v>
      </c>
      <c r="E17" s="37">
        <v>2290244.9008051301</v>
      </c>
      <c r="F17" s="37">
        <v>238396.55874188</v>
      </c>
      <c r="G17" s="37">
        <v>2290244.9008051301</v>
      </c>
      <c r="H17" s="37">
        <v>9.4278513801077907E-2</v>
      </c>
    </row>
    <row r="18" spans="1:8" x14ac:dyDescent="0.2">
      <c r="A18" s="37">
        <v>17</v>
      </c>
      <c r="B18" s="37">
        <v>31</v>
      </c>
      <c r="C18" s="37">
        <v>24347.159</v>
      </c>
      <c r="D18" s="37">
        <v>252937.439744656</v>
      </c>
      <c r="E18" s="37">
        <v>210795.64733268201</v>
      </c>
      <c r="F18" s="37">
        <v>42141.792411973802</v>
      </c>
      <c r="G18" s="37">
        <v>210795.64733268201</v>
      </c>
      <c r="H18" s="37">
        <v>0.16660954761982399</v>
      </c>
    </row>
    <row r="19" spans="1:8" x14ac:dyDescent="0.2">
      <c r="A19" s="37">
        <v>18</v>
      </c>
      <c r="B19" s="37">
        <v>32</v>
      </c>
      <c r="C19" s="37">
        <v>39366.197</v>
      </c>
      <c r="D19" s="37">
        <v>484931.45366790699</v>
      </c>
      <c r="E19" s="37">
        <v>454197.94638001698</v>
      </c>
      <c r="F19" s="37">
        <v>30733.507287890501</v>
      </c>
      <c r="G19" s="37">
        <v>454197.94638001698</v>
      </c>
      <c r="H19" s="37">
        <v>6.3377013504546997E-2</v>
      </c>
    </row>
    <row r="20" spans="1:8" x14ac:dyDescent="0.2">
      <c r="A20" s="37">
        <v>19</v>
      </c>
      <c r="B20" s="37">
        <v>33</v>
      </c>
      <c r="C20" s="37">
        <v>36339.237999999998</v>
      </c>
      <c r="D20" s="37">
        <v>599492.55141443899</v>
      </c>
      <c r="E20" s="37">
        <v>461069.679521957</v>
      </c>
      <c r="F20" s="37">
        <v>138422.87189248201</v>
      </c>
      <c r="G20" s="37">
        <v>461069.679521957</v>
      </c>
      <c r="H20" s="37">
        <v>0.23090006967707599</v>
      </c>
    </row>
    <row r="21" spans="1:8" x14ac:dyDescent="0.2">
      <c r="A21" s="37">
        <v>20</v>
      </c>
      <c r="B21" s="37">
        <v>34</v>
      </c>
      <c r="C21" s="37">
        <v>38356.910000000003</v>
      </c>
      <c r="D21" s="37">
        <v>251832.80567646201</v>
      </c>
      <c r="E21" s="37">
        <v>183188.96250075701</v>
      </c>
      <c r="F21" s="37">
        <v>68643.843175704897</v>
      </c>
      <c r="G21" s="37">
        <v>183188.96250075701</v>
      </c>
      <c r="H21" s="37">
        <v>0.27257704964735202</v>
      </c>
    </row>
    <row r="22" spans="1:8" x14ac:dyDescent="0.2">
      <c r="A22" s="37">
        <v>21</v>
      </c>
      <c r="B22" s="37">
        <v>35</v>
      </c>
      <c r="C22" s="37">
        <v>53040.684000000001</v>
      </c>
      <c r="D22" s="37">
        <v>1447217.1529999999</v>
      </c>
      <c r="E22" s="37">
        <v>1394515.6291628301</v>
      </c>
      <c r="F22" s="37">
        <v>52701.523837168097</v>
      </c>
      <c r="G22" s="37">
        <v>1394515.6291628301</v>
      </c>
      <c r="H22" s="37">
        <v>3.64157678258034E-2</v>
      </c>
    </row>
    <row r="23" spans="1:8" x14ac:dyDescent="0.2">
      <c r="A23" s="37">
        <v>22</v>
      </c>
      <c r="B23" s="37">
        <v>36</v>
      </c>
      <c r="C23" s="37">
        <v>144479.32199999999</v>
      </c>
      <c r="D23" s="37">
        <v>680249.24484336295</v>
      </c>
      <c r="E23" s="37">
        <v>581892.02627210703</v>
      </c>
      <c r="F23" s="37">
        <v>98357.218571255595</v>
      </c>
      <c r="G23" s="37">
        <v>581892.02627210703</v>
      </c>
      <c r="H23" s="37">
        <v>0.14458997098027501</v>
      </c>
    </row>
    <row r="24" spans="1:8" x14ac:dyDescent="0.2">
      <c r="A24" s="37">
        <v>23</v>
      </c>
      <c r="B24" s="37">
        <v>37</v>
      </c>
      <c r="C24" s="37">
        <v>122480.43399999999</v>
      </c>
      <c r="D24" s="37">
        <v>762037.19683331798</v>
      </c>
      <c r="E24" s="37">
        <v>670970.01766646595</v>
      </c>
      <c r="F24" s="37">
        <v>91067.179166852293</v>
      </c>
      <c r="G24" s="37">
        <v>670970.01766646595</v>
      </c>
      <c r="H24" s="37">
        <v>0.119504900213908</v>
      </c>
    </row>
    <row r="25" spans="1:8" x14ac:dyDescent="0.2">
      <c r="A25" s="37">
        <v>24</v>
      </c>
      <c r="B25" s="37">
        <v>38</v>
      </c>
      <c r="C25" s="37">
        <v>181742.26199999999</v>
      </c>
      <c r="D25" s="37">
        <v>830615.12180176994</v>
      </c>
      <c r="E25" s="37">
        <v>814534.750586726</v>
      </c>
      <c r="F25" s="37">
        <v>16080.371215044201</v>
      </c>
      <c r="G25" s="37">
        <v>814534.750586726</v>
      </c>
      <c r="H25" s="37">
        <v>1.9359593622811401E-2</v>
      </c>
    </row>
    <row r="26" spans="1:8" x14ac:dyDescent="0.2">
      <c r="A26" s="37">
        <v>25</v>
      </c>
      <c r="B26" s="37">
        <v>39</v>
      </c>
      <c r="C26" s="37">
        <v>69052.009000000005</v>
      </c>
      <c r="D26" s="37">
        <v>104992.949223387</v>
      </c>
      <c r="E26" s="37">
        <v>77216.147357348906</v>
      </c>
      <c r="F26" s="37">
        <v>27776.801866038099</v>
      </c>
      <c r="G26" s="37">
        <v>77216.147357348906</v>
      </c>
      <c r="H26" s="37">
        <v>0.26455873533887603</v>
      </c>
    </row>
    <row r="27" spans="1:8" x14ac:dyDescent="0.2">
      <c r="A27" s="37">
        <v>26</v>
      </c>
      <c r="B27" s="37">
        <v>42</v>
      </c>
      <c r="C27" s="37">
        <v>19642.118999999999</v>
      </c>
      <c r="D27" s="37">
        <v>296839.69059999997</v>
      </c>
      <c r="E27" s="37">
        <v>276826.93079999997</v>
      </c>
      <c r="F27" s="37">
        <v>20012.7598</v>
      </c>
      <c r="G27" s="37">
        <v>276826.93079999997</v>
      </c>
      <c r="H27" s="37">
        <v>6.7419420090178497E-2</v>
      </c>
    </row>
    <row r="28" spans="1:8" x14ac:dyDescent="0.2">
      <c r="A28" s="37">
        <v>27</v>
      </c>
      <c r="B28" s="37">
        <v>75</v>
      </c>
      <c r="C28" s="37">
        <v>227</v>
      </c>
      <c r="D28" s="37">
        <v>44302.991452991497</v>
      </c>
      <c r="E28" s="37">
        <v>41527.818376068397</v>
      </c>
      <c r="F28" s="37">
        <v>2775.1730769230799</v>
      </c>
      <c r="G28" s="37">
        <v>41527.818376068397</v>
      </c>
      <c r="H28" s="37">
        <v>6.2640760497352094E-2</v>
      </c>
    </row>
    <row r="29" spans="1:8" x14ac:dyDescent="0.2">
      <c r="A29" s="37">
        <v>28</v>
      </c>
      <c r="B29" s="37">
        <v>76</v>
      </c>
      <c r="C29" s="37">
        <v>2541</v>
      </c>
      <c r="D29" s="37">
        <v>424198.87709914497</v>
      </c>
      <c r="E29" s="37">
        <v>397034.05688461498</v>
      </c>
      <c r="F29" s="37">
        <v>27164.8202145299</v>
      </c>
      <c r="G29" s="37">
        <v>397034.05688461498</v>
      </c>
      <c r="H29" s="37">
        <v>6.4037935225794707E-2</v>
      </c>
    </row>
    <row r="30" spans="1:8" x14ac:dyDescent="0.2">
      <c r="A30" s="37">
        <v>29</v>
      </c>
      <c r="B30" s="37">
        <v>99</v>
      </c>
      <c r="C30" s="37">
        <v>21</v>
      </c>
      <c r="D30" s="37">
        <v>16638.619620301</v>
      </c>
      <c r="E30" s="37">
        <v>14029.4065501853</v>
      </c>
      <c r="F30" s="37">
        <v>2609.2130701157198</v>
      </c>
      <c r="G30" s="37">
        <v>14029.4065501853</v>
      </c>
      <c r="H30" s="37">
        <v>0.15681667888676201</v>
      </c>
    </row>
    <row r="31" spans="1:8" x14ac:dyDescent="0.2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x14ac:dyDescent="0.2">
      <c r="A32" s="30"/>
      <c r="B32" s="33">
        <v>70</v>
      </c>
      <c r="C32" s="34">
        <v>109</v>
      </c>
      <c r="D32" s="34">
        <v>417554.77</v>
      </c>
      <c r="E32" s="34">
        <v>421015.53</v>
      </c>
      <c r="F32" s="30"/>
      <c r="G32" s="30"/>
      <c r="H32" s="30"/>
    </row>
    <row r="33" spans="1:8" x14ac:dyDescent="0.2">
      <c r="A33" s="30"/>
      <c r="B33" s="33">
        <v>71</v>
      </c>
      <c r="C33" s="34">
        <v>172</v>
      </c>
      <c r="D33" s="34">
        <v>479989.95</v>
      </c>
      <c r="E33" s="34">
        <v>545246.42000000004</v>
      </c>
      <c r="F33" s="30"/>
      <c r="G33" s="30"/>
      <c r="H33" s="30"/>
    </row>
    <row r="34" spans="1:8" x14ac:dyDescent="0.2">
      <c r="A34" s="30"/>
      <c r="B34" s="33">
        <v>72</v>
      </c>
      <c r="C34" s="34">
        <v>73</v>
      </c>
      <c r="D34" s="34">
        <v>198524.79</v>
      </c>
      <c r="E34" s="34">
        <v>205570.97</v>
      </c>
      <c r="F34" s="30"/>
      <c r="G34" s="30"/>
      <c r="H34" s="30"/>
    </row>
    <row r="35" spans="1:8" x14ac:dyDescent="0.2">
      <c r="A35" s="30"/>
      <c r="B35" s="33">
        <v>73</v>
      </c>
      <c r="C35" s="34">
        <v>82</v>
      </c>
      <c r="D35" s="34">
        <v>214820.61</v>
      </c>
      <c r="E35" s="34">
        <v>248448.82</v>
      </c>
      <c r="F35" s="30"/>
      <c r="G35" s="30"/>
      <c r="H35" s="30"/>
    </row>
    <row r="36" spans="1:8" x14ac:dyDescent="0.2">
      <c r="A36" s="30"/>
      <c r="B36" s="33">
        <v>74</v>
      </c>
      <c r="C36" s="34">
        <v>1</v>
      </c>
      <c r="D36" s="34">
        <v>0.85</v>
      </c>
      <c r="E36" s="34">
        <v>55.56</v>
      </c>
      <c r="F36" s="30"/>
      <c r="G36" s="30"/>
      <c r="H36" s="30"/>
    </row>
    <row r="37" spans="1:8" x14ac:dyDescent="0.2">
      <c r="A37" s="30"/>
      <c r="B37" s="33">
        <v>77</v>
      </c>
      <c r="C37" s="34">
        <v>158</v>
      </c>
      <c r="D37" s="34">
        <v>232940.25</v>
      </c>
      <c r="E37" s="34">
        <v>259029.86</v>
      </c>
      <c r="F37" s="30"/>
      <c r="G37" s="30"/>
      <c r="H37" s="30"/>
    </row>
    <row r="38" spans="1:8" x14ac:dyDescent="0.2">
      <c r="A38" s="30"/>
      <c r="B38" s="33">
        <v>78</v>
      </c>
      <c r="C38" s="34">
        <v>66</v>
      </c>
      <c r="D38" s="34">
        <v>118565.86</v>
      </c>
      <c r="E38" s="34">
        <v>108861.54</v>
      </c>
      <c r="F38" s="34"/>
      <c r="G38" s="30"/>
      <c r="H38" s="30"/>
    </row>
    <row r="39" spans="1:8" x14ac:dyDescent="0.2">
      <c r="A39" s="30"/>
      <c r="B39" s="31"/>
      <c r="C39" s="30"/>
      <c r="D39" s="30"/>
      <c r="E39" s="30"/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2015-12-19T03:06:18Z</dcterms:modified>
</cp:coreProperties>
</file>