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<sst xmlns="http://schemas.openxmlformats.org/spreadsheetml/2006/main" count="118" uniqueCount="76">
  <si>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</si>
  <si>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</si>
  <si>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</si>
  <si>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</si>
  <si>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</si>
  <si>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</si>
  <si>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</si>
  <si>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</si>
  <si>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</si>
  <si>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</si>
  <si>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</si>
  <si>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</si>
  <si>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</si>
  <si>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</si>
  <si>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</si>
  <si>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</si>
  <si>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</si>
  <si>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</si>
  <si>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</si>
  <si>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</si>
  <si>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</si>
  <si>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</si>
  <si>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</si>
  <si>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</si>
  <si>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</si>
  <si>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</si>
  <si>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</si>
  <si>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</si>
  <si>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</si>
  <si>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</si>
  <si>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</si>
  <si>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</si>
  <si>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</si>
  <si>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</si>
  <si>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</si>
  <si>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</si>
  <si>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</si>
  <si>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</si>
  <si>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</si>
  <si>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</si>
  <si>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</si>
  <si>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9" type="noConversion"/>
  </si>
  <si>
    <t>COST</t>
    <phoneticPr fontId="9" type="noConversion"/>
  </si>
  <si>
    <t>成本</t>
    <phoneticPr fontId="9" type="noConversion"/>
  </si>
  <si>
    <t>销售金额差异</t>
    <phoneticPr fontId="9" type="noConversion"/>
  </si>
  <si>
    <t>销售成本差异</t>
    <phoneticPr fontId="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</si>
  <si>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</si>
  <si>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</si>
  <si>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</si>
  <si>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</si>
  <si>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</si>
  <si>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</si>
  <si>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</si>
  <si>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</si>
  <si>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</si>
  <si>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</si>
  <si>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</si>
  <si>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</si>
  <si>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</si>
  <si>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</si>
  <si>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</si>
  <si>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</si>
  <si>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</si>
  <si>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</si>
  <si>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</si>
  <si>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</si>
  <si>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</si>
  <si>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</si>
  <si>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</si>
  <si>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</si>
  <si>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</si>
  <si>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</si>
  <si>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</si>
  <si>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9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</si>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</sst>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9">
    <xf numFmtId="0" fontId="0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5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28" fillId="3" borderId="0" applyNumberFormat="0" applyBorder="0" applyAlignment="0" applyProtection="0"/>
    <xf numFmtId="0" fontId="37" fillId="4" borderId="0" applyNumberFormat="0" applyBorder="0" applyAlignment="0" applyProtection="0"/>
    <xf numFmtId="0" fontId="39" fillId="5" borderId="4" applyNumberFormat="0" applyAlignment="0" applyProtection="0"/>
    <xf numFmtId="0" fontId="38" fillId="6" borderId="5" applyNumberFormat="0" applyAlignment="0" applyProtection="0"/>
    <xf numFmtId="0" fontId="32" fillId="6" borderId="4" applyNumberFormat="0" applyAlignment="0" applyProtection="0"/>
    <xf numFmtId="0" fontId="36" fillId="0" borderId="6" applyNumberFormat="0" applyFill="0" applyAlignment="0" applyProtection="0"/>
    <xf numFmtId="0" fontId="33" fillId="7" borderId="7" applyNumberFormat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22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2" fillId="32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3" fillId="38" borderId="21">
      <alignment vertical="center"/>
    </xf>
    <xf numFmtId="0" fontId="42" fillId="0" borderId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6" fillId="0" borderId="0" xfId="0" applyFont="1"/>
    <xf numFmtId="177" fontId="6" fillId="0" borderId="0" xfId="0" applyNumberFormat="1" applyFont="1"/>
    <xf numFmtId="0" fontId="0" fillId="0" borderId="0" xfId="0" applyAlignment="1"/>
    <xf numFmtId="0" fontId="6" fillId="0" borderId="0" xfId="0" applyNumberFormat="1" applyFont="1"/>
    <xf numFmtId="0" fontId="7" fillId="0" borderId="18" xfId="0" applyFont="1" applyBorder="1" applyAlignment="1">
      <alignment wrapText="1"/>
    </xf>
    <xf numFmtId="0" fontId="7" fillId="0" borderId="18" xfId="0" applyNumberFormat="1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right" vertical="center" wrapText="1"/>
    </xf>
    <xf numFmtId="49" fontId="7" fillId="36" borderId="18" xfId="0" applyNumberFormat="1" applyFont="1" applyFill="1" applyBorder="1" applyAlignment="1">
      <alignment vertical="center" wrapText="1"/>
    </xf>
    <xf numFmtId="49" fontId="10" fillId="37" borderId="18" xfId="0" applyNumberFormat="1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vertical="center" wrapText="1"/>
    </xf>
    <xf numFmtId="0" fontId="7" fillId="33" borderId="18" xfId="0" applyNumberFormat="1" applyFont="1" applyFill="1" applyBorder="1" applyAlignment="1">
      <alignment vertical="center" wrapText="1"/>
    </xf>
    <xf numFmtId="0" fontId="7" fillId="36" borderId="18" xfId="0" applyFont="1" applyFill="1" applyBorder="1" applyAlignment="1">
      <alignment vertical="center" wrapText="1"/>
    </xf>
    <xf numFmtId="0" fontId="7" fillId="37" borderId="18" xfId="0" applyFont="1" applyFill="1" applyBorder="1" applyAlignment="1">
      <alignment vertical="center" wrapText="1"/>
    </xf>
    <xf numFmtId="4" fontId="7" fillId="36" borderId="18" xfId="0" applyNumberFormat="1" applyFont="1" applyFill="1" applyBorder="1" applyAlignment="1">
      <alignment horizontal="right" vertical="top" wrapText="1"/>
    </xf>
    <xf numFmtId="4" fontId="7" fillId="37" borderId="18" xfId="0" applyNumberFormat="1" applyFont="1" applyFill="1" applyBorder="1" applyAlignment="1">
      <alignment horizontal="right" vertical="top" wrapText="1"/>
    </xf>
    <xf numFmtId="177" fontId="6" fillId="36" borderId="18" xfId="0" applyNumberFormat="1" applyFont="1" applyFill="1" applyBorder="1" applyAlignment="1">
      <alignment horizontal="center" vertical="center"/>
    </xf>
    <xf numFmtId="177" fontId="6" fillId="37" borderId="18" xfId="0" applyNumberFormat="1" applyFont="1" applyFill="1" applyBorder="1" applyAlignment="1">
      <alignment horizontal="center" vertical="center"/>
    </xf>
    <xf numFmtId="177" fontId="11" fillId="0" borderId="18" xfId="0" applyNumberFormat="1" applyFont="1" applyBorder="1"/>
    <xf numFmtId="177" fontId="6" fillId="36" borderId="18" xfId="0" applyNumberFormat="1" applyFont="1" applyFill="1" applyBorder="1"/>
    <xf numFmtId="177" fontId="6" fillId="37" borderId="18" xfId="0" applyNumberFormat="1" applyFont="1" applyFill="1" applyBorder="1"/>
    <xf numFmtId="177" fontId="6" fillId="0" borderId="18" xfId="0" applyNumberFormat="1" applyFont="1" applyBorder="1"/>
    <xf numFmtId="49" fontId="7" fillId="0" borderId="18" xfId="0" applyNumberFormat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" fontId="7" fillId="0" borderId="18" xfId="0" applyNumberFormat="1" applyFont="1" applyFill="1" applyBorder="1" applyAlignment="1">
      <alignment horizontal="right" vertical="top" wrapText="1"/>
    </xf>
    <xf numFmtId="0" fontId="6" fillId="0" borderId="0" xfId="0" applyFont="1" applyFill="1"/>
    <xf numFmtId="176" fontId="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7" fillId="0" borderId="0" xfId="0" applyNumberFormat="1" applyFont="1" applyAlignment="1"/>
    <xf numFmtId="1" fontId="17" fillId="0" borderId="0" xfId="0" applyNumberFormat="1" applyFont="1" applyAlignment="1"/>
    <xf numFmtId="0" fontId="6" fillId="0" borderId="0" xfId="0" applyFont="1"/>
    <xf numFmtId="1" fontId="41" fillId="0" borderId="0" xfId="0" applyNumberFormat="1" applyFont="1" applyAlignment="1"/>
    <xf numFmtId="0" fontId="41" fillId="0" borderId="0" xfId="0" applyNumberFormat="1" applyFont="1" applyAlignment="1"/>
    <xf numFmtId="0" fontId="6" fillId="0" borderId="0" xfId="0" applyFont="1"/>
    <xf numFmtId="0" fontId="6" fillId="0" borderId="0" xfId="0" applyFont="1"/>
    <xf numFmtId="0" fontId="42" fillId="0" borderId="0" xfId="110"/>
    <xf numFmtId="0" fontId="43" fillId="0" borderId="0" xfId="110" applyNumberFormat="1" applyFont="1"/>
    <xf numFmtId="49" fontId="7" fillId="33" borderId="18" xfId="0" applyNumberFormat="1" applyFont="1" applyFill="1" applyBorder="1" applyAlignment="1">
      <alignment horizontal="left" vertical="top" wrapText="1"/>
    </xf>
    <xf numFmtId="0" fontId="7" fillId="33" borderId="18" xfId="0" applyFont="1" applyFill="1" applyBorder="1" applyAlignment="1">
      <alignment vertical="center" wrapText="1"/>
    </xf>
    <xf numFmtId="49" fontId="8" fillId="33" borderId="18" xfId="0" applyNumberFormat="1" applyFont="1" applyFill="1" applyBorder="1" applyAlignment="1">
      <alignment horizontal="left" vertical="top" wrapText="1"/>
    </xf>
    <xf numFmtId="14" fontId="7" fillId="33" borderId="18" xfId="0" applyNumberFormat="1" applyFont="1" applyFill="1" applyBorder="1" applyAlignment="1">
      <alignment vertical="center" wrapText="1"/>
    </xf>
    <xf numFmtId="49" fontId="7" fillId="33" borderId="13" xfId="0" applyNumberFormat="1" applyFont="1" applyFill="1" applyBorder="1" applyAlignment="1">
      <alignment horizontal="left" vertical="top" wrapText="1"/>
    </xf>
    <xf numFmtId="49" fontId="7" fillId="33" borderId="15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6" fillId="0" borderId="0" xfId="0" applyFont="1" applyAlignment="1">
      <alignment horizontal="right" vertical="center" wrapText="1"/>
    </xf>
    <xf numFmtId="0" fontId="18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horizontal="right" vertical="center" wrapText="1"/>
    </xf>
    <xf numFmtId="49" fontId="7" fillId="33" borderId="10" xfId="0" applyNumberFormat="1" applyFont="1" applyFill="1" applyBorder="1" applyAlignment="1">
      <alignment vertical="center" wrapText="1"/>
    </xf>
    <xf numFmtId="49" fontId="7" fillId="33" borderId="12" xfId="0" applyNumberFormat="1" applyFont="1" applyFill="1" applyBorder="1" applyAlignment="1">
      <alignment vertical="center" wrapText="1"/>
    </xf>
    <xf numFmtId="0" fontId="7" fillId="33" borderId="10" xfId="0" applyFont="1" applyFill="1" applyBorder="1" applyAlignment="1">
      <alignment vertical="center" wrapText="1"/>
    </xf>
    <xf numFmtId="0" fontId="7" fillId="33" borderId="13" xfId="0" applyFont="1" applyFill="1" applyBorder="1" applyAlignment="1">
      <alignment vertical="center" wrapText="1"/>
    </xf>
    <xf numFmtId="0" fontId="7" fillId="33" borderId="15" xfId="0" applyFont="1" applyFill="1" applyBorder="1" applyAlignment="1">
      <alignment vertical="center" wrapText="1"/>
    </xf>
    <xf numFmtId="0" fontId="7" fillId="33" borderId="12" xfId="0" applyFont="1" applyFill="1" applyBorder="1" applyAlignment="1">
      <alignment vertical="center" wrapText="1"/>
    </xf>
    <xf numFmtId="49" fontId="8" fillId="33" borderId="13" xfId="0" applyNumberFormat="1" applyFont="1" applyFill="1" applyBorder="1" applyAlignment="1">
      <alignment horizontal="left" vertical="top" wrapText="1"/>
    </xf>
    <xf numFmtId="49" fontId="8" fillId="33" borderId="14" xfId="0" applyNumberFormat="1" applyFont="1" applyFill="1" applyBorder="1" applyAlignment="1">
      <alignment horizontal="left" vertical="top" wrapText="1"/>
    </xf>
    <xf numFmtId="49" fontId="8" fillId="33" borderId="15" xfId="0" applyNumberFormat="1" applyFont="1" applyFill="1" applyBorder="1" applyAlignment="1">
      <alignment horizontal="left" vertical="top" wrapText="1"/>
    </xf>
    <xf numFmtId="4" fontId="8" fillId="34" borderId="10" xfId="0" applyNumberFormat="1" applyFont="1" applyFill="1" applyBorder="1" applyAlignment="1">
      <alignment horizontal="right" vertical="top" wrapText="1"/>
    </xf>
    <xf numFmtId="176" fontId="8" fillId="34" borderId="10" xfId="0" applyNumberFormat="1" applyFont="1" applyFill="1" applyBorder="1" applyAlignment="1">
      <alignment horizontal="right" vertical="top" wrapText="1"/>
    </xf>
    <xf numFmtId="176" fontId="8" fillId="34" borderId="12" xfId="0" applyNumberFormat="1" applyFont="1" applyFill="1" applyBorder="1" applyAlignment="1">
      <alignment horizontal="right" vertical="top" wrapText="1"/>
    </xf>
    <xf numFmtId="14" fontId="7" fillId="33" borderId="12" xfId="0" applyNumberFormat="1" applyFont="1" applyFill="1" applyBorder="1" applyAlignment="1">
      <alignment vertical="center" wrapText="1"/>
    </xf>
    <xf numFmtId="4" fontId="7" fillId="35" borderId="10" xfId="0" applyNumberFormat="1" applyFont="1" applyFill="1" applyBorder="1" applyAlignment="1">
      <alignment horizontal="right" vertical="top" wrapText="1"/>
    </xf>
    <xf numFmtId="176" fontId="7" fillId="35" borderId="10" xfId="0" applyNumberFormat="1" applyFont="1" applyFill="1" applyBorder="1" applyAlignment="1">
      <alignment horizontal="right" vertical="top" wrapText="1"/>
    </xf>
    <xf numFmtId="176" fontId="7" fillId="35" borderId="12" xfId="0" applyNumberFormat="1" applyFont="1" applyFill="1" applyBorder="1" applyAlignment="1">
      <alignment horizontal="right" vertical="top" wrapText="1"/>
    </xf>
    <xf numFmtId="14" fontId="7" fillId="33" borderId="16" xfId="0" applyNumberFormat="1" applyFont="1" applyFill="1" applyBorder="1" applyAlignment="1">
      <alignment vertical="center" wrapText="1"/>
    </xf>
    <xf numFmtId="0" fontId="7" fillId="35" borderId="10" xfId="0" applyFont="1" applyFill="1" applyBorder="1" applyAlignment="1">
      <alignment horizontal="right" vertical="top" wrapText="1"/>
    </xf>
    <xf numFmtId="0" fontId="7" fillId="35" borderId="12" xfId="0" applyFont="1" applyFill="1" applyBorder="1" applyAlignment="1">
      <alignment horizontal="right" vertical="top" wrapText="1"/>
    </xf>
    <xf numFmtId="14" fontId="7" fillId="33" borderId="17" xfId="0" applyNumberFormat="1" applyFont="1" applyFill="1" applyBorder="1" applyAlignment="1">
      <alignment vertical="center" wrapText="1"/>
    </xf>
    <xf numFmtId="4" fontId="7" fillId="35" borderId="13" xfId="0" applyNumberFormat="1" applyFont="1" applyFill="1" applyBorder="1" applyAlignment="1">
      <alignment horizontal="right" vertical="top" wrapText="1"/>
    </xf>
    <xf numFmtId="0" fontId="7" fillId="35" borderId="13" xfId="0" applyFont="1" applyFill="1" applyBorder="1" applyAlignment="1">
      <alignment horizontal="right" vertical="top" wrapText="1"/>
    </xf>
    <xf numFmtId="176" fontId="7" fillId="35" borderId="13" xfId="0" applyNumberFormat="1" applyFont="1" applyFill="1" applyBorder="1" applyAlignment="1">
      <alignment horizontal="right" vertical="top" wrapText="1"/>
    </xf>
    <xf numFmtId="176" fontId="7" fillId="35" borderId="20" xfId="0" applyNumberFormat="1" applyFont="1" applyFill="1" applyBorder="1" applyAlignment="1">
      <alignment horizontal="right" vertical="top" wrapText="1"/>
    </xf>
  </cellXfs>
  <cellStyles count="119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22786484.961400006</v>
      </c>
      <c r="F3" s="25">
        <f>RA!I7</f>
        <v>2003335.4044000001</v>
      </c>
      <c r="G3" s="16">
        <f>SUM(G4:G40)</f>
        <v>20783149.557000004</v>
      </c>
      <c r="H3" s="27">
        <f>RA!J7</f>
        <v>8.7917702436054697</v>
      </c>
      <c r="I3" s="20">
        <f>SUM(I4:I40)</f>
        <v>22786494.794937022</v>
      </c>
      <c r="J3" s="21">
        <f>SUM(J4:J40)</f>
        <v>20783149.493772641</v>
      </c>
      <c r="K3" s="22">
        <f>E3-I3</f>
        <v>-9.8335370160639286</v>
      </c>
      <c r="L3" s="22">
        <f>G3-J3</f>
        <v>6.3227362930774689E-2</v>
      </c>
    </row>
    <row r="4" spans="1:13">
      <c r="A4" s="42">
        <f>RA!A8</f>
        <v>42358</v>
      </c>
      <c r="B4" s="12">
        <v>12</v>
      </c>
      <c r="C4" s="39" t="s">
        <v>6</v>
      </c>
      <c r="D4" s="39"/>
      <c r="E4" s="15">
        <f>VLOOKUP(C4,RA!B8:D36,3,0)</f>
        <v>1082025.9868999999</v>
      </c>
      <c r="F4" s="25">
        <f>VLOOKUP(C4,RA!B8:I39,8,0)</f>
        <v>11510.4877</v>
      </c>
      <c r="G4" s="16">
        <f t="shared" ref="G4:G40" si="0">E4-F4</f>
        <v>1070515.4992</v>
      </c>
      <c r="H4" s="27">
        <f>RA!J8</f>
        <v>1.06379031921197</v>
      </c>
      <c r="I4" s="20">
        <f>VLOOKUP(B4,RMS!B:D,3,FALSE)</f>
        <v>1082026.9172410299</v>
      </c>
      <c r="J4" s="21">
        <f>VLOOKUP(B4,RMS!B:E,4,FALSE)</f>
        <v>1070515.51477692</v>
      </c>
      <c r="K4" s="22">
        <f t="shared" ref="K4:K40" si="1">E4-I4</f>
        <v>-0.93034103000536561</v>
      </c>
      <c r="L4" s="22">
        <f t="shared" ref="L4:L40" si="2">G4-J4</f>
        <v>-1.5576920006424189E-2</v>
      </c>
    </row>
    <row r="5" spans="1:13">
      <c r="A5" s="42"/>
      <c r="B5" s="12">
        <v>13</v>
      </c>
      <c r="C5" s="39" t="s">
        <v>7</v>
      </c>
      <c r="D5" s="39"/>
      <c r="E5" s="15">
        <f>VLOOKUP(C5,RA!B8:D37,3,0)</f>
        <v>161369.10459999999</v>
      </c>
      <c r="F5" s="25">
        <f>VLOOKUP(C5,RA!B9:I40,8,0)</f>
        <v>36081.288399999998</v>
      </c>
      <c r="G5" s="16">
        <f t="shared" si="0"/>
        <v>125287.8162</v>
      </c>
      <c r="H5" s="27">
        <f>RA!J9</f>
        <v>22.359477354378299</v>
      </c>
      <c r="I5" s="20">
        <f>VLOOKUP(B5,RMS!B:D,3,FALSE)</f>
        <v>161369.312282603</v>
      </c>
      <c r="J5" s="21">
        <f>VLOOKUP(B5,RMS!B:E,4,FALSE)</f>
        <v>125287.811736495</v>
      </c>
      <c r="K5" s="22">
        <f t="shared" si="1"/>
        <v>-0.20768260300974362</v>
      </c>
      <c r="L5" s="22">
        <f t="shared" si="2"/>
        <v>4.4635049998760223E-3</v>
      </c>
      <c r="M5" s="32"/>
    </row>
    <row r="6" spans="1:13">
      <c r="A6" s="42"/>
      <c r="B6" s="12">
        <v>14</v>
      </c>
      <c r="C6" s="39" t="s">
        <v>8</v>
      </c>
      <c r="D6" s="39"/>
      <c r="E6" s="15">
        <f>VLOOKUP(C6,RA!B10:D38,3,0)</f>
        <v>162797.01300000001</v>
      </c>
      <c r="F6" s="25">
        <f>VLOOKUP(C6,RA!B10:I41,8,0)</f>
        <v>45833.890500000001</v>
      </c>
      <c r="G6" s="16">
        <f t="shared" si="0"/>
        <v>116963.1225</v>
      </c>
      <c r="H6" s="27">
        <f>RA!J10</f>
        <v>28.154011953524002</v>
      </c>
      <c r="I6" s="20">
        <f>VLOOKUP(B6,RMS!B:D,3,FALSE)</f>
        <v>162799.430239051</v>
      </c>
      <c r="J6" s="21">
        <f>VLOOKUP(B6,RMS!B:E,4,FALSE)</f>
        <v>116963.122726988</v>
      </c>
      <c r="K6" s="22">
        <f>E6-I6</f>
        <v>-2.417239050992066</v>
      </c>
      <c r="L6" s="22">
        <f t="shared" si="2"/>
        <v>-2.2698800603393465E-4</v>
      </c>
      <c r="M6" s="32"/>
    </row>
    <row r="7" spans="1:13">
      <c r="A7" s="42"/>
      <c r="B7" s="12">
        <v>15</v>
      </c>
      <c r="C7" s="39" t="s">
        <v>9</v>
      </c>
      <c r="D7" s="39"/>
      <c r="E7" s="15">
        <f>VLOOKUP(C7,RA!B10:D39,3,0)</f>
        <v>148332.77840000001</v>
      </c>
      <c r="F7" s="25">
        <f>VLOOKUP(C7,RA!B11:I42,8,0)</f>
        <v>-2943.6291000000001</v>
      </c>
      <c r="G7" s="16">
        <f t="shared" si="0"/>
        <v>151276.4075</v>
      </c>
      <c r="H7" s="27">
        <f>RA!J11</f>
        <v>-1.98447648035156</v>
      </c>
      <c r="I7" s="20">
        <f>VLOOKUP(B7,RMS!B:D,3,FALSE)</f>
        <v>148332.79390737499</v>
      </c>
      <c r="J7" s="21">
        <f>VLOOKUP(B7,RMS!B:E,4,FALSE)</f>
        <v>151276.407015301</v>
      </c>
      <c r="K7" s="22">
        <f t="shared" si="1"/>
        <v>-1.5507374977460131E-2</v>
      </c>
      <c r="L7" s="22">
        <f t="shared" si="2"/>
        <v>4.8469900502823293E-4</v>
      </c>
      <c r="M7" s="32"/>
    </row>
    <row r="8" spans="1:13">
      <c r="A8" s="42"/>
      <c r="B8" s="12">
        <v>16</v>
      </c>
      <c r="C8" s="39" t="s">
        <v>10</v>
      </c>
      <c r="D8" s="39"/>
      <c r="E8" s="15">
        <f>VLOOKUP(C8,RA!B12:D39,3,0)</f>
        <v>323841.18689999997</v>
      </c>
      <c r="F8" s="25">
        <f>VLOOKUP(C8,RA!B12:I43,8,0)</f>
        <v>36762.992100000003</v>
      </c>
      <c r="G8" s="16">
        <f t="shared" si="0"/>
        <v>287078.19479999994</v>
      </c>
      <c r="H8" s="27">
        <f>RA!J12</f>
        <v>11.3521669222859</v>
      </c>
      <c r="I8" s="20">
        <f>VLOOKUP(B8,RMS!B:D,3,FALSE)</f>
        <v>323841.17078888899</v>
      </c>
      <c r="J8" s="21">
        <f>VLOOKUP(B8,RMS!B:E,4,FALSE)</f>
        <v>287078.195640171</v>
      </c>
      <c r="K8" s="22">
        <f t="shared" si="1"/>
        <v>1.6111110977362841E-2</v>
      </c>
      <c r="L8" s="22">
        <f t="shared" si="2"/>
        <v>-8.4017106564715505E-4</v>
      </c>
      <c r="M8" s="32"/>
    </row>
    <row r="9" spans="1:13">
      <c r="A9" s="42"/>
      <c r="B9" s="12">
        <v>17</v>
      </c>
      <c r="C9" s="39" t="s">
        <v>11</v>
      </c>
      <c r="D9" s="39"/>
      <c r="E9" s="15">
        <f>VLOOKUP(C9,RA!B12:D40,3,0)</f>
        <v>456083.17469999997</v>
      </c>
      <c r="F9" s="25">
        <f>VLOOKUP(C9,RA!B13:I44,8,0)</f>
        <v>51552.545599999998</v>
      </c>
      <c r="G9" s="16">
        <f t="shared" si="0"/>
        <v>404530.62909999996</v>
      </c>
      <c r="H9" s="27">
        <f>RA!J13</f>
        <v>11.303321073817299</v>
      </c>
      <c r="I9" s="20">
        <f>VLOOKUP(B9,RMS!B:D,3,FALSE)</f>
        <v>456083.44650940201</v>
      </c>
      <c r="J9" s="21">
        <f>VLOOKUP(B9,RMS!B:E,4,FALSE)</f>
        <v>404530.62752478599</v>
      </c>
      <c r="K9" s="22">
        <f t="shared" si="1"/>
        <v>-0.27180940203834325</v>
      </c>
      <c r="L9" s="22">
        <f t="shared" si="2"/>
        <v>1.5752139734104276E-3</v>
      </c>
      <c r="M9" s="32"/>
    </row>
    <row r="10" spans="1:13">
      <c r="A10" s="42"/>
      <c r="B10" s="12">
        <v>18</v>
      </c>
      <c r="C10" s="39" t="s">
        <v>12</v>
      </c>
      <c r="D10" s="39"/>
      <c r="E10" s="15">
        <f>VLOOKUP(C10,RA!B14:D41,3,0)</f>
        <v>259716.99919999999</v>
      </c>
      <c r="F10" s="25">
        <f>VLOOKUP(C10,RA!B14:I44,8,0)</f>
        <v>46156.119700000003</v>
      </c>
      <c r="G10" s="16">
        <f t="shared" si="0"/>
        <v>213560.87949999998</v>
      </c>
      <c r="H10" s="27">
        <f>RA!J14</f>
        <v>17.7716975947564</v>
      </c>
      <c r="I10" s="20">
        <f>VLOOKUP(B10,RMS!B:D,3,FALSE)</f>
        <v>259717.005813675</v>
      </c>
      <c r="J10" s="21">
        <f>VLOOKUP(B10,RMS!B:E,4,FALSE)</f>
        <v>213560.88501453001</v>
      </c>
      <c r="K10" s="22">
        <f t="shared" si="1"/>
        <v>-6.6136750101577491E-3</v>
      </c>
      <c r="L10" s="22">
        <f t="shared" si="2"/>
        <v>-5.5145300284493715E-3</v>
      </c>
      <c r="M10" s="32"/>
    </row>
    <row r="11" spans="1:13">
      <c r="A11" s="42"/>
      <c r="B11" s="12">
        <v>19</v>
      </c>
      <c r="C11" s="39" t="s">
        <v>13</v>
      </c>
      <c r="D11" s="39"/>
      <c r="E11" s="15">
        <f>VLOOKUP(C11,RA!B14:D42,3,0)</f>
        <v>162125.70509999999</v>
      </c>
      <c r="F11" s="25">
        <f>VLOOKUP(C11,RA!B15:I45,8,0)</f>
        <v>-3199.3382999999999</v>
      </c>
      <c r="G11" s="16">
        <f t="shared" si="0"/>
        <v>165325.0434</v>
      </c>
      <c r="H11" s="27">
        <f>RA!J15</f>
        <v>-1.97336893494257</v>
      </c>
      <c r="I11" s="20">
        <f>VLOOKUP(B11,RMS!B:D,3,FALSE)</f>
        <v>162125.94094017101</v>
      </c>
      <c r="J11" s="21">
        <f>VLOOKUP(B11,RMS!B:E,4,FALSE)</f>
        <v>165325.044265812</v>
      </c>
      <c r="K11" s="22">
        <f t="shared" si="1"/>
        <v>-0.23584017102257349</v>
      </c>
      <c r="L11" s="22">
        <f t="shared" si="2"/>
        <v>-8.6581200594082475E-4</v>
      </c>
      <c r="M11" s="32"/>
    </row>
    <row r="12" spans="1:13">
      <c r="A12" s="42"/>
      <c r="B12" s="12">
        <v>21</v>
      </c>
      <c r="C12" s="39" t="s">
        <v>14</v>
      </c>
      <c r="D12" s="39"/>
      <c r="E12" s="15">
        <f>VLOOKUP(C12,RA!B16:D43,3,0)</f>
        <v>878907.27379999997</v>
      </c>
      <c r="F12" s="25">
        <f>VLOOKUP(C12,RA!B16:I46,8,0)</f>
        <v>35000.819199999998</v>
      </c>
      <c r="G12" s="16">
        <f t="shared" si="0"/>
        <v>843906.45459999994</v>
      </c>
      <c r="H12" s="27">
        <f>RA!J16</f>
        <v>3.9823107901556201</v>
      </c>
      <c r="I12" s="20">
        <f>VLOOKUP(B12,RMS!B:D,3,FALSE)</f>
        <v>878906.52723760705</v>
      </c>
      <c r="J12" s="21">
        <f>VLOOKUP(B12,RMS!B:E,4,FALSE)</f>
        <v>843906.45430170896</v>
      </c>
      <c r="K12" s="22">
        <f t="shared" si="1"/>
        <v>0.74656239291653037</v>
      </c>
      <c r="L12" s="22">
        <f t="shared" si="2"/>
        <v>2.9829097911715508E-4</v>
      </c>
      <c r="M12" s="32"/>
    </row>
    <row r="13" spans="1:13">
      <c r="A13" s="42"/>
      <c r="B13" s="12">
        <v>22</v>
      </c>
      <c r="C13" s="39" t="s">
        <v>15</v>
      </c>
      <c r="D13" s="39"/>
      <c r="E13" s="15">
        <f>VLOOKUP(C13,RA!B16:D44,3,0)</f>
        <v>935196.62390000001</v>
      </c>
      <c r="F13" s="25">
        <f>VLOOKUP(C13,RA!B17:I47,8,0)</f>
        <v>36559.53</v>
      </c>
      <c r="G13" s="16">
        <f t="shared" si="0"/>
        <v>898637.09389999998</v>
      </c>
      <c r="H13" s="27">
        <f>RA!J17</f>
        <v>3.9092880647427699</v>
      </c>
      <c r="I13" s="20">
        <f>VLOOKUP(B13,RMS!B:D,3,FALSE)</f>
        <v>935196.622538461</v>
      </c>
      <c r="J13" s="21">
        <f>VLOOKUP(B13,RMS!B:E,4,FALSE)</f>
        <v>898637.09423076897</v>
      </c>
      <c r="K13" s="22">
        <f t="shared" si="1"/>
        <v>1.3615390053018928E-3</v>
      </c>
      <c r="L13" s="22">
        <f t="shared" si="2"/>
        <v>-3.3076899126172066E-4</v>
      </c>
      <c r="M13" s="32"/>
    </row>
    <row r="14" spans="1:13">
      <c r="A14" s="42"/>
      <c r="B14" s="12">
        <v>23</v>
      </c>
      <c r="C14" s="39" t="s">
        <v>16</v>
      </c>
      <c r="D14" s="39"/>
      <c r="E14" s="15">
        <f>VLOOKUP(C14,RA!B18:D44,3,0)</f>
        <v>2156920.2653000001</v>
      </c>
      <c r="F14" s="25">
        <f>VLOOKUP(C14,RA!B18:I48,8,0)</f>
        <v>321410.1692</v>
      </c>
      <c r="G14" s="16">
        <f t="shared" si="0"/>
        <v>1835510.0961000002</v>
      </c>
      <c r="H14" s="27">
        <f>RA!J18</f>
        <v>14.9013468124329</v>
      </c>
      <c r="I14" s="20">
        <f>VLOOKUP(B14,RMS!B:D,3,FALSE)</f>
        <v>2156920.42074701</v>
      </c>
      <c r="J14" s="21">
        <f>VLOOKUP(B14,RMS!B:E,4,FALSE)</f>
        <v>1835510.0951384599</v>
      </c>
      <c r="K14" s="22">
        <f t="shared" si="1"/>
        <v>-0.15544700995087624</v>
      </c>
      <c r="L14" s="22">
        <f t="shared" si="2"/>
        <v>9.6154026687145233E-4</v>
      </c>
      <c r="M14" s="32"/>
    </row>
    <row r="15" spans="1:13">
      <c r="A15" s="42"/>
      <c r="B15" s="12">
        <v>24</v>
      </c>
      <c r="C15" s="39" t="s">
        <v>17</v>
      </c>
      <c r="D15" s="39"/>
      <c r="E15" s="15">
        <f>VLOOKUP(C15,RA!B18:D45,3,0)</f>
        <v>708184.51809999999</v>
      </c>
      <c r="F15" s="25">
        <f>VLOOKUP(C15,RA!B19:I49,8,0)</f>
        <v>50960.146099999998</v>
      </c>
      <c r="G15" s="16">
        <f t="shared" si="0"/>
        <v>657224.37199999997</v>
      </c>
      <c r="H15" s="27">
        <f>RA!J19</f>
        <v>7.1958853656843296</v>
      </c>
      <c r="I15" s="20">
        <f>VLOOKUP(B15,RMS!B:D,3,FALSE)</f>
        <v>708184.66607606795</v>
      </c>
      <c r="J15" s="21">
        <f>VLOOKUP(B15,RMS!B:E,4,FALSE)</f>
        <v>657224.37191538501</v>
      </c>
      <c r="K15" s="22">
        <f t="shared" si="1"/>
        <v>-0.14797606796491891</v>
      </c>
      <c r="L15" s="22">
        <f t="shared" si="2"/>
        <v>8.461496327072382E-5</v>
      </c>
      <c r="M15" s="32"/>
    </row>
    <row r="16" spans="1:13">
      <c r="A16" s="42"/>
      <c r="B16" s="12">
        <v>25</v>
      </c>
      <c r="C16" s="39" t="s">
        <v>18</v>
      </c>
      <c r="D16" s="39"/>
      <c r="E16" s="15">
        <f>VLOOKUP(C16,RA!B20:D46,3,0)</f>
        <v>1242303.3166</v>
      </c>
      <c r="F16" s="25">
        <f>VLOOKUP(C16,RA!B20:I50,8,0)</f>
        <v>97497.149699999994</v>
      </c>
      <c r="G16" s="16">
        <f t="shared" si="0"/>
        <v>1144806.1669000001</v>
      </c>
      <c r="H16" s="27">
        <f>RA!J20</f>
        <v>7.8480954205962501</v>
      </c>
      <c r="I16" s="20">
        <f>VLOOKUP(B16,RMS!B:D,3,FALSE)</f>
        <v>1242303.2653999999</v>
      </c>
      <c r="J16" s="21">
        <f>VLOOKUP(B16,RMS!B:E,4,FALSE)</f>
        <v>1144806.1669000001</v>
      </c>
      <c r="K16" s="22">
        <f t="shared" si="1"/>
        <v>5.120000010356307E-2</v>
      </c>
      <c r="L16" s="22">
        <f t="shared" si="2"/>
        <v>0</v>
      </c>
      <c r="M16" s="32"/>
    </row>
    <row r="17" spans="1:13">
      <c r="A17" s="42"/>
      <c r="B17" s="12">
        <v>26</v>
      </c>
      <c r="C17" s="39" t="s">
        <v>19</v>
      </c>
      <c r="D17" s="39"/>
      <c r="E17" s="15">
        <f>VLOOKUP(C17,RA!B20:D47,3,0)</f>
        <v>417245.57640000002</v>
      </c>
      <c r="F17" s="25">
        <f>VLOOKUP(C17,RA!B21:I51,8,0)</f>
        <v>45279.154699999999</v>
      </c>
      <c r="G17" s="16">
        <f t="shared" si="0"/>
        <v>371966.42170000001</v>
      </c>
      <c r="H17" s="27">
        <f>RA!J21</f>
        <v>10.851919651412301</v>
      </c>
      <c r="I17" s="20">
        <f>VLOOKUP(B17,RMS!B:D,3,FALSE)</f>
        <v>417245.93661858398</v>
      </c>
      <c r="J17" s="21">
        <f>VLOOKUP(B17,RMS!B:E,4,FALSE)</f>
        <v>371966.42163893802</v>
      </c>
      <c r="K17" s="22">
        <f t="shared" si="1"/>
        <v>-0.36021858395542949</v>
      </c>
      <c r="L17" s="22">
        <f t="shared" si="2"/>
        <v>6.1061989981681108E-5</v>
      </c>
      <c r="M17" s="32"/>
    </row>
    <row r="18" spans="1:13">
      <c r="A18" s="42"/>
      <c r="B18" s="12">
        <v>27</v>
      </c>
      <c r="C18" s="39" t="s">
        <v>20</v>
      </c>
      <c r="D18" s="39"/>
      <c r="E18" s="15">
        <f>VLOOKUP(C18,RA!B22:D48,3,0)</f>
        <v>1320150.5723000001</v>
      </c>
      <c r="F18" s="25">
        <f>VLOOKUP(C18,RA!B22:I52,8,0)</f>
        <v>153131.19570000001</v>
      </c>
      <c r="G18" s="16">
        <f t="shared" si="0"/>
        <v>1167019.3766000001</v>
      </c>
      <c r="H18" s="27">
        <f>RA!J22</f>
        <v>11.599525002152699</v>
      </c>
      <c r="I18" s="20">
        <f>VLOOKUP(B18,RMS!B:D,3,FALSE)</f>
        <v>1320152.1950000001</v>
      </c>
      <c r="J18" s="21">
        <f>VLOOKUP(B18,RMS!B:E,4,FALSE)</f>
        <v>1167019.3795</v>
      </c>
      <c r="K18" s="22">
        <f t="shared" si="1"/>
        <v>-1.6226999999489635</v>
      </c>
      <c r="L18" s="22">
        <f t="shared" si="2"/>
        <v>-2.899999963119626E-3</v>
      </c>
      <c r="M18" s="32"/>
    </row>
    <row r="19" spans="1:13">
      <c r="A19" s="42"/>
      <c r="B19" s="12">
        <v>29</v>
      </c>
      <c r="C19" s="39" t="s">
        <v>21</v>
      </c>
      <c r="D19" s="39"/>
      <c r="E19" s="15">
        <f>VLOOKUP(C19,RA!B22:D49,3,0)</f>
        <v>3211354.2977</v>
      </c>
      <c r="F19" s="25">
        <f>VLOOKUP(C19,RA!B23:I53,8,0)</f>
        <v>284738.73369999998</v>
      </c>
      <c r="G19" s="16">
        <f t="shared" si="0"/>
        <v>2926615.5640000002</v>
      </c>
      <c r="H19" s="27">
        <f>RA!J23</f>
        <v>8.8666247104510507</v>
      </c>
      <c r="I19" s="20">
        <f>VLOOKUP(B19,RMS!B:D,3,FALSE)</f>
        <v>3211356.9698786298</v>
      </c>
      <c r="J19" s="21">
        <f>VLOOKUP(B19,RMS!B:E,4,FALSE)</f>
        <v>2926615.5928179501</v>
      </c>
      <c r="K19" s="22">
        <f t="shared" si="1"/>
        <v>-2.6721786297857761</v>
      </c>
      <c r="L19" s="22">
        <f t="shared" si="2"/>
        <v>-2.8817949816584587E-2</v>
      </c>
      <c r="M19" s="32"/>
    </row>
    <row r="20" spans="1:13">
      <c r="A20" s="42"/>
      <c r="B20" s="12">
        <v>31</v>
      </c>
      <c r="C20" s="39" t="s">
        <v>22</v>
      </c>
      <c r="D20" s="39"/>
      <c r="E20" s="15">
        <f>VLOOKUP(C20,RA!B24:D50,3,0)</f>
        <v>308088.31910000002</v>
      </c>
      <c r="F20" s="25">
        <f>VLOOKUP(C20,RA!B24:I54,8,0)</f>
        <v>50807.561500000003</v>
      </c>
      <c r="G20" s="16">
        <f t="shared" si="0"/>
        <v>257280.75760000001</v>
      </c>
      <c r="H20" s="27">
        <f>RA!J24</f>
        <v>16.4912326596546</v>
      </c>
      <c r="I20" s="20">
        <f>VLOOKUP(B20,RMS!B:D,3,FALSE)</f>
        <v>308088.327836457</v>
      </c>
      <c r="J20" s="21">
        <f>VLOOKUP(B20,RMS!B:E,4,FALSE)</f>
        <v>257280.75486232099</v>
      </c>
      <c r="K20" s="22">
        <f t="shared" si="1"/>
        <v>-8.7364569772034883E-3</v>
      </c>
      <c r="L20" s="22">
        <f t="shared" si="2"/>
        <v>2.7376790239941329E-3</v>
      </c>
      <c r="M20" s="32"/>
    </row>
    <row r="21" spans="1:13">
      <c r="A21" s="42"/>
      <c r="B21" s="12">
        <v>32</v>
      </c>
      <c r="C21" s="39" t="s">
        <v>23</v>
      </c>
      <c r="D21" s="39"/>
      <c r="E21" s="15">
        <f>VLOOKUP(C21,RA!B24:D51,3,0)</f>
        <v>614752.03590000002</v>
      </c>
      <c r="F21" s="25">
        <f>VLOOKUP(C21,RA!B25:I55,8,0)</f>
        <v>28670.856599999999</v>
      </c>
      <c r="G21" s="16">
        <f t="shared" si="0"/>
        <v>586081.17929999996</v>
      </c>
      <c r="H21" s="27">
        <f>RA!J25</f>
        <v>4.66380832037843</v>
      </c>
      <c r="I21" s="20">
        <f>VLOOKUP(B21,RMS!B:D,3,FALSE)</f>
        <v>614752.04386062303</v>
      </c>
      <c r="J21" s="21">
        <f>VLOOKUP(B21,RMS!B:E,4,FALSE)</f>
        <v>586081.17902616097</v>
      </c>
      <c r="K21" s="22">
        <f t="shared" si="1"/>
        <v>-7.9606230137869716E-3</v>
      </c>
      <c r="L21" s="22">
        <f t="shared" si="2"/>
        <v>2.7383898850530386E-4</v>
      </c>
      <c r="M21" s="32"/>
    </row>
    <row r="22" spans="1:13">
      <c r="A22" s="42"/>
      <c r="B22" s="12">
        <v>33</v>
      </c>
      <c r="C22" s="39" t="s">
        <v>24</v>
      </c>
      <c r="D22" s="39"/>
      <c r="E22" s="15">
        <f>VLOOKUP(C22,RA!B26:D52,3,0)</f>
        <v>717535.36250000005</v>
      </c>
      <c r="F22" s="25">
        <f>VLOOKUP(C22,RA!B26:I56,8,0)</f>
        <v>167865.4835</v>
      </c>
      <c r="G22" s="16">
        <f t="shared" si="0"/>
        <v>549669.87900000007</v>
      </c>
      <c r="H22" s="27">
        <f>RA!J26</f>
        <v>23.394733175955501</v>
      </c>
      <c r="I22" s="20">
        <f>VLOOKUP(B22,RMS!B:D,3,FALSE)</f>
        <v>717535.38276850502</v>
      </c>
      <c r="J22" s="21">
        <f>VLOOKUP(B22,RMS!B:E,4,FALSE)</f>
        <v>549669.85188848898</v>
      </c>
      <c r="K22" s="22">
        <f t="shared" si="1"/>
        <v>-2.0268504973500967E-2</v>
      </c>
      <c r="L22" s="22">
        <f t="shared" si="2"/>
        <v>2.7111511095426977E-2</v>
      </c>
      <c r="M22" s="32"/>
    </row>
    <row r="23" spans="1:13">
      <c r="A23" s="42"/>
      <c r="B23" s="12">
        <v>34</v>
      </c>
      <c r="C23" s="39" t="s">
        <v>25</v>
      </c>
      <c r="D23" s="39"/>
      <c r="E23" s="15">
        <f>VLOOKUP(C23,RA!B26:D53,3,0)</f>
        <v>320145.25929999998</v>
      </c>
      <c r="F23" s="25">
        <f>VLOOKUP(C23,RA!B27:I57,8,0)</f>
        <v>87324.687000000005</v>
      </c>
      <c r="G23" s="16">
        <f t="shared" si="0"/>
        <v>232820.57229999997</v>
      </c>
      <c r="H23" s="27">
        <f>RA!J27</f>
        <v>27.276582883324899</v>
      </c>
      <c r="I23" s="20">
        <f>VLOOKUP(B23,RMS!B:D,3,FALSE)</f>
        <v>320144.99497745303</v>
      </c>
      <c r="J23" s="21">
        <f>VLOOKUP(B23,RMS!B:E,4,FALSE)</f>
        <v>232820.59629875701</v>
      </c>
      <c r="K23" s="22">
        <f t="shared" si="1"/>
        <v>0.2643225469510071</v>
      </c>
      <c r="L23" s="22">
        <f t="shared" si="2"/>
        <v>-2.3998757038498297E-2</v>
      </c>
      <c r="M23" s="32"/>
    </row>
    <row r="24" spans="1:13">
      <c r="A24" s="42"/>
      <c r="B24" s="12">
        <v>35</v>
      </c>
      <c r="C24" s="39" t="s">
        <v>26</v>
      </c>
      <c r="D24" s="39"/>
      <c r="E24" s="15">
        <f>VLOOKUP(C24,RA!B28:D54,3,0)</f>
        <v>1779591.1995999999</v>
      </c>
      <c r="F24" s="25">
        <f>VLOOKUP(C24,RA!B28:I58,8,0)</f>
        <v>49693.757700000002</v>
      </c>
      <c r="G24" s="16">
        <f t="shared" si="0"/>
        <v>1729897.4419</v>
      </c>
      <c r="H24" s="27">
        <f>RA!J28</f>
        <v>2.7924254576652001</v>
      </c>
      <c r="I24" s="20">
        <f>VLOOKUP(B24,RMS!B:D,3,FALSE)</f>
        <v>1779591.2003548699</v>
      </c>
      <c r="J24" s="21">
        <f>VLOOKUP(B24,RMS!B:E,4,FALSE)</f>
        <v>1729897.44966106</v>
      </c>
      <c r="K24" s="22">
        <f t="shared" si="1"/>
        <v>-7.5487000867724419E-4</v>
      </c>
      <c r="L24" s="22">
        <f t="shared" si="2"/>
        <v>-7.7610600274056196E-3</v>
      </c>
      <c r="M24" s="32"/>
    </row>
    <row r="25" spans="1:13">
      <c r="A25" s="42"/>
      <c r="B25" s="12">
        <v>36</v>
      </c>
      <c r="C25" s="39" t="s">
        <v>27</v>
      </c>
      <c r="D25" s="39"/>
      <c r="E25" s="15">
        <f>VLOOKUP(C25,RA!B28:D55,3,0)</f>
        <v>779093.08920000005</v>
      </c>
      <c r="F25" s="25">
        <f>VLOOKUP(C25,RA!B29:I59,8,0)</f>
        <v>122316.0871</v>
      </c>
      <c r="G25" s="16">
        <f t="shared" si="0"/>
        <v>656777.00210000004</v>
      </c>
      <c r="H25" s="27">
        <f>RA!J29</f>
        <v>15.699803886798501</v>
      </c>
      <c r="I25" s="20">
        <f>VLOOKUP(B25,RMS!B:D,3,FALSE)</f>
        <v>779095.21164424799</v>
      </c>
      <c r="J25" s="21">
        <f>VLOOKUP(B25,RMS!B:E,4,FALSE)</f>
        <v>656776.99276873202</v>
      </c>
      <c r="K25" s="22">
        <f t="shared" si="1"/>
        <v>-2.1224442479433492</v>
      </c>
      <c r="L25" s="22">
        <f t="shared" si="2"/>
        <v>9.3312680255621672E-3</v>
      </c>
      <c r="M25" s="32"/>
    </row>
    <row r="26" spans="1:13">
      <c r="A26" s="42"/>
      <c r="B26" s="12">
        <v>37</v>
      </c>
      <c r="C26" s="39" t="s">
        <v>73</v>
      </c>
      <c r="D26" s="39"/>
      <c r="E26" s="15">
        <f>VLOOKUP(C26,RA!B30:D56,3,0)</f>
        <v>965530.3334</v>
      </c>
      <c r="F26" s="25">
        <f>VLOOKUP(C26,RA!B30:I60,8,0)</f>
        <v>140097.25520000001</v>
      </c>
      <c r="G26" s="16">
        <f t="shared" si="0"/>
        <v>825433.07819999999</v>
      </c>
      <c r="H26" s="27">
        <f>RA!J30</f>
        <v>14.5098761119875</v>
      </c>
      <c r="I26" s="20">
        <f>VLOOKUP(B26,RMS!B:D,3,FALSE)</f>
        <v>965530.24809806398</v>
      </c>
      <c r="J26" s="21">
        <f>VLOOKUP(B26,RMS!B:E,4,FALSE)</f>
        <v>825433.06036663498</v>
      </c>
      <c r="K26" s="22">
        <f t="shared" si="1"/>
        <v>8.5301936022005975E-2</v>
      </c>
      <c r="L26" s="22">
        <f t="shared" si="2"/>
        <v>1.7833365011028945E-2</v>
      </c>
      <c r="M26" s="32"/>
    </row>
    <row r="27" spans="1:13">
      <c r="A27" s="42"/>
      <c r="B27" s="12">
        <v>38</v>
      </c>
      <c r="C27" s="39" t="s">
        <v>29</v>
      </c>
      <c r="D27" s="39"/>
      <c r="E27" s="15">
        <f>VLOOKUP(C27,RA!B30:D57,3,0)</f>
        <v>943081.87040000001</v>
      </c>
      <c r="F27" s="25">
        <f>VLOOKUP(C27,RA!B31:I61,8,0)</f>
        <v>40389.868900000001</v>
      </c>
      <c r="G27" s="16">
        <f t="shared" si="0"/>
        <v>902692.00150000001</v>
      </c>
      <c r="H27" s="27">
        <f>RA!J31</f>
        <v>4.2827531911804204</v>
      </c>
      <c r="I27" s="20">
        <f>VLOOKUP(B27,RMS!B:D,3,FALSE)</f>
        <v>943081.72323185799</v>
      </c>
      <c r="J27" s="21">
        <f>VLOOKUP(B27,RMS!B:E,4,FALSE)</f>
        <v>902691.94322389399</v>
      </c>
      <c r="K27" s="22">
        <f t="shared" si="1"/>
        <v>0.14716814202256501</v>
      </c>
      <c r="L27" s="22">
        <f t="shared" si="2"/>
        <v>5.8276106021367013E-2</v>
      </c>
      <c r="M27" s="32"/>
    </row>
    <row r="28" spans="1:13">
      <c r="A28" s="42"/>
      <c r="B28" s="12">
        <v>39</v>
      </c>
      <c r="C28" s="39" t="s">
        <v>30</v>
      </c>
      <c r="D28" s="39"/>
      <c r="E28" s="15">
        <f>VLOOKUP(C28,RA!B32:D58,3,0)</f>
        <v>134056.41759999999</v>
      </c>
      <c r="F28" s="25">
        <f>VLOOKUP(C28,RA!B32:I62,8,0)</f>
        <v>35543.445</v>
      </c>
      <c r="G28" s="16">
        <f t="shared" si="0"/>
        <v>98512.972599999979</v>
      </c>
      <c r="H28" s="27">
        <f>RA!J32</f>
        <v>26.513795934824401</v>
      </c>
      <c r="I28" s="20">
        <f>VLOOKUP(B28,RMS!B:D,3,FALSE)</f>
        <v>134056.36914350701</v>
      </c>
      <c r="J28" s="21">
        <f>VLOOKUP(B28,RMS!B:E,4,FALSE)</f>
        <v>98512.959856688103</v>
      </c>
      <c r="K28" s="22">
        <f t="shared" si="1"/>
        <v>4.8456492979312316E-2</v>
      </c>
      <c r="L28" s="22">
        <f t="shared" si="2"/>
        <v>1.2743311875965446E-2</v>
      </c>
      <c r="M28" s="32"/>
    </row>
    <row r="29" spans="1:13">
      <c r="A29" s="42"/>
      <c r="B29" s="12">
        <v>40</v>
      </c>
      <c r="C29" s="39" t="s">
        <v>31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39" t="s">
        <v>32</v>
      </c>
      <c r="D30" s="39"/>
      <c r="E30" s="15">
        <f>VLOOKUP(C30,RA!B34:D61,3,0)</f>
        <v>414408.46110000001</v>
      </c>
      <c r="F30" s="25">
        <f>VLOOKUP(C30,RA!B34:I65,8,0)</f>
        <v>23549.471699999998</v>
      </c>
      <c r="G30" s="16">
        <f t="shared" si="0"/>
        <v>390858.98940000002</v>
      </c>
      <c r="H30" s="27">
        <f>RA!J34</f>
        <v>0</v>
      </c>
      <c r="I30" s="20">
        <f>VLOOKUP(B30,RMS!B:D,3,FALSE)</f>
        <v>414408.45980000001</v>
      </c>
      <c r="J30" s="21">
        <f>VLOOKUP(B30,RMS!B:E,4,FALSE)</f>
        <v>390858.98879999999</v>
      </c>
      <c r="K30" s="22">
        <f t="shared" si="1"/>
        <v>1.3000000035390258E-3</v>
      </c>
      <c r="L30" s="22">
        <f t="shared" si="2"/>
        <v>6.0000002849847078E-4</v>
      </c>
      <c r="M30" s="32"/>
    </row>
    <row r="31" spans="1:13" s="35" customFormat="1" ht="12" thickBot="1">
      <c r="A31" s="42"/>
      <c r="B31" s="12">
        <v>70</v>
      </c>
      <c r="C31" s="43" t="s">
        <v>69</v>
      </c>
      <c r="D31" s="44"/>
      <c r="E31" s="15">
        <f>VLOOKUP(C31,RA!B35:D62,3,0)</f>
        <v>65738.52</v>
      </c>
      <c r="F31" s="25">
        <f>VLOOKUP(C31,RA!B35:I66,8,0)</f>
        <v>793.84</v>
      </c>
      <c r="G31" s="16">
        <f t="shared" si="0"/>
        <v>64944.680000000008</v>
      </c>
      <c r="H31" s="27">
        <f>RA!J35</f>
        <v>5.6826715452408001</v>
      </c>
      <c r="I31" s="20">
        <f>VLOOKUP(B31,RMS!B:D,3,FALSE)</f>
        <v>65738.52</v>
      </c>
      <c r="J31" s="21">
        <f>VLOOKUP(B31,RMS!B:E,4,FALSE)</f>
        <v>64944.68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39" t="s">
        <v>36</v>
      </c>
      <c r="D32" s="39"/>
      <c r="E32" s="15">
        <f>VLOOKUP(C32,RA!B34:D62,3,0)</f>
        <v>363460.01</v>
      </c>
      <c r="F32" s="25">
        <f>VLOOKUP(C32,RA!B34:I66,8,0)</f>
        <v>-42548.160000000003</v>
      </c>
      <c r="G32" s="16">
        <f t="shared" si="0"/>
        <v>406008.17000000004</v>
      </c>
      <c r="H32" s="27">
        <f>RA!J35</f>
        <v>5.6826715452408001</v>
      </c>
      <c r="I32" s="20">
        <f>VLOOKUP(B32,RMS!B:D,3,FALSE)</f>
        <v>363460.01</v>
      </c>
      <c r="J32" s="21">
        <f>VLOOKUP(B32,RMS!B:E,4,FALSE)</f>
        <v>406008.17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39" t="s">
        <v>37</v>
      </c>
      <c r="D33" s="39"/>
      <c r="E33" s="15">
        <f>VLOOKUP(C33,RA!B34:D63,3,0)</f>
        <v>152104.31</v>
      </c>
      <c r="F33" s="25">
        <f>VLOOKUP(C33,RA!B34:I67,8,0)</f>
        <v>-4761.49</v>
      </c>
      <c r="G33" s="16">
        <f t="shared" si="0"/>
        <v>156865.79999999999</v>
      </c>
      <c r="H33" s="27">
        <f>RA!J34</f>
        <v>0</v>
      </c>
      <c r="I33" s="20">
        <f>VLOOKUP(B33,RMS!B:D,3,FALSE)</f>
        <v>152104.31</v>
      </c>
      <c r="J33" s="21">
        <f>VLOOKUP(B33,RMS!B:E,4,FALSE)</f>
        <v>156865.79999999999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39" t="s">
        <v>38</v>
      </c>
      <c r="D34" s="39"/>
      <c r="E34" s="15">
        <f>VLOOKUP(C34,RA!B35:D64,3,0)</f>
        <v>112206.94</v>
      </c>
      <c r="F34" s="25">
        <f>VLOOKUP(C34,RA!B35:I68,8,0)</f>
        <v>-12821.33</v>
      </c>
      <c r="G34" s="16">
        <f t="shared" si="0"/>
        <v>125028.27</v>
      </c>
      <c r="H34" s="27">
        <f>RA!J35</f>
        <v>5.6826715452408001</v>
      </c>
      <c r="I34" s="20">
        <f>VLOOKUP(B34,RMS!B:D,3,FALSE)</f>
        <v>112206.94</v>
      </c>
      <c r="J34" s="21">
        <f>VLOOKUP(B34,RMS!B:E,4,FALSE)</f>
        <v>125028.27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39" t="s">
        <v>71</v>
      </c>
      <c r="D35" s="39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1.2075720597299699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39" t="s">
        <v>33</v>
      </c>
      <c r="D36" s="39"/>
      <c r="E36" s="15">
        <f>VLOOKUP(C36,RA!B8:D65,3,0)</f>
        <v>118264.10159999999</v>
      </c>
      <c r="F36" s="25">
        <f>VLOOKUP(C36,RA!B8:I69,8,0)</f>
        <v>7082.2610999999997</v>
      </c>
      <c r="G36" s="16">
        <f t="shared" si="0"/>
        <v>111181.84049999999</v>
      </c>
      <c r="H36" s="27">
        <f>RA!J36</f>
        <v>1.2075720597299699</v>
      </c>
      <c r="I36" s="20">
        <f>VLOOKUP(B36,RMS!B:D,3,FALSE)</f>
        <v>118264.102564103</v>
      </c>
      <c r="J36" s="21">
        <f>VLOOKUP(B36,RMS!B:E,4,FALSE)</f>
        <v>111181.84188034201</v>
      </c>
      <c r="K36" s="22">
        <f t="shared" si="1"/>
        <v>-9.6410300466232002E-4</v>
      </c>
      <c r="L36" s="22">
        <f t="shared" si="2"/>
        <v>-1.3803420151816681E-3</v>
      </c>
      <c r="M36" s="32"/>
    </row>
    <row r="37" spans="1:13">
      <c r="A37" s="42"/>
      <c r="B37" s="12">
        <v>76</v>
      </c>
      <c r="C37" s="39" t="s">
        <v>34</v>
      </c>
      <c r="D37" s="39"/>
      <c r="E37" s="15">
        <f>VLOOKUP(C37,RA!B8:D66,3,0)</f>
        <v>998060.34</v>
      </c>
      <c r="F37" s="25">
        <f>VLOOKUP(C37,RA!B8:I70,8,0)</f>
        <v>66059.373500000002</v>
      </c>
      <c r="G37" s="16">
        <f t="shared" si="0"/>
        <v>932000.96649999998</v>
      </c>
      <c r="H37" s="27">
        <f>RA!J37</f>
        <v>-11.706421292400201</v>
      </c>
      <c r="I37" s="20">
        <f>VLOOKUP(B37,RMS!B:D,3,FALSE)</f>
        <v>998060.33076923096</v>
      </c>
      <c r="J37" s="21">
        <f>VLOOKUP(B37,RMS!B:E,4,FALSE)</f>
        <v>932000.95243162406</v>
      </c>
      <c r="K37" s="22">
        <f t="shared" si="1"/>
        <v>9.2307690065354109E-3</v>
      </c>
      <c r="L37" s="22">
        <f t="shared" si="2"/>
        <v>1.4068375923670828E-2</v>
      </c>
      <c r="M37" s="32"/>
    </row>
    <row r="38" spans="1:13">
      <c r="A38" s="42"/>
      <c r="B38" s="12">
        <v>77</v>
      </c>
      <c r="C38" s="39" t="s">
        <v>39</v>
      </c>
      <c r="D38" s="39"/>
      <c r="E38" s="15">
        <f>VLOOKUP(C38,RA!B9:D67,3,0)</f>
        <v>176964.93</v>
      </c>
      <c r="F38" s="25">
        <f>VLOOKUP(C38,RA!B9:I71,8,0)</f>
        <v>-19898.259999999998</v>
      </c>
      <c r="G38" s="16">
        <f t="shared" si="0"/>
        <v>196863.19</v>
      </c>
      <c r="H38" s="27">
        <f>RA!J38</f>
        <v>-3.1304109660009001</v>
      </c>
      <c r="I38" s="20">
        <f>VLOOKUP(B38,RMS!B:D,3,FALSE)</f>
        <v>176964.93</v>
      </c>
      <c r="J38" s="21">
        <f>VLOOKUP(B38,RMS!B:E,4,FALSE)</f>
        <v>196863.19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39" t="s">
        <v>40</v>
      </c>
      <c r="D39" s="39"/>
      <c r="E39" s="15">
        <f>VLOOKUP(C39,RA!B10:D68,3,0)</f>
        <v>98369.279999999999</v>
      </c>
      <c r="F39" s="25">
        <f>VLOOKUP(C39,RA!B10:I72,8,0)</f>
        <v>12233.49</v>
      </c>
      <c r="G39" s="16">
        <f t="shared" si="0"/>
        <v>86135.79</v>
      </c>
      <c r="H39" s="27">
        <f>RA!J39</f>
        <v>-11.426503565643999</v>
      </c>
      <c r="I39" s="20">
        <f>VLOOKUP(B39,RMS!B:D,3,FALSE)</f>
        <v>98369.279999999999</v>
      </c>
      <c r="J39" s="21">
        <f>VLOOKUP(B39,RMS!B:E,4,FALSE)</f>
        <v>86135.79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39" t="s">
        <v>35</v>
      </c>
      <c r="D40" s="39"/>
      <c r="E40" s="15">
        <f>VLOOKUP(C40,RA!B8:D69,3,0)</f>
        <v>98479.788799999995</v>
      </c>
      <c r="F40" s="25">
        <f>VLOOKUP(C40,RA!B8:I73,8,0)</f>
        <v>4605.9507000000003</v>
      </c>
      <c r="G40" s="16">
        <f t="shared" si="0"/>
        <v>93873.838099999994</v>
      </c>
      <c r="H40" s="27">
        <f>RA!J40</f>
        <v>0</v>
      </c>
      <c r="I40" s="20">
        <f>VLOOKUP(B40,RMS!B:D,3,FALSE)</f>
        <v>98479.788669540896</v>
      </c>
      <c r="J40" s="21">
        <f>VLOOKUP(B40,RMS!B:E,4,FALSE)</f>
        <v>93873.837563724403</v>
      </c>
      <c r="K40" s="22">
        <f t="shared" si="1"/>
        <v>1.3045909872744232E-4</v>
      </c>
      <c r="L40" s="22">
        <f t="shared" si="2"/>
        <v>5.3627559100277722E-4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46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47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59</v>
      </c>
      <c r="F5" s="53" t="s">
        <v>60</v>
      </c>
      <c r="G5" s="53" t="s">
        <v>48</v>
      </c>
      <c r="H5" s="53" t="s">
        <v>49</v>
      </c>
      <c r="I5" s="53" t="s">
        <v>1</v>
      </c>
      <c r="J5" s="53" t="s">
        <v>2</v>
      </c>
      <c r="K5" s="53" t="s">
        <v>50</v>
      </c>
      <c r="L5" s="53" t="s">
        <v>51</v>
      </c>
      <c r="M5" s="53" t="s">
        <v>52</v>
      </c>
      <c r="N5" s="53" t="s">
        <v>53</v>
      </c>
      <c r="O5" s="53" t="s">
        <v>54</v>
      </c>
      <c r="P5" s="53" t="s">
        <v>61</v>
      </c>
      <c r="Q5" s="53" t="s">
        <v>62</v>
      </c>
      <c r="R5" s="53" t="s">
        <v>55</v>
      </c>
      <c r="S5" s="53" t="s">
        <v>56</v>
      </c>
      <c r="T5" s="53" t="s">
        <v>57</v>
      </c>
      <c r="U5" s="54" t="s">
        <v>58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22786484.961399999</v>
      </c>
      <c r="E7" s="62">
        <v>24561080.103700001</v>
      </c>
      <c r="F7" s="63">
        <v>92.774767498793096</v>
      </c>
      <c r="G7" s="62">
        <v>22867624.535100002</v>
      </c>
      <c r="H7" s="63">
        <v>-0.35482292257969</v>
      </c>
      <c r="I7" s="62">
        <v>2003335.4044000001</v>
      </c>
      <c r="J7" s="63">
        <v>8.7917702436054697</v>
      </c>
      <c r="K7" s="62">
        <v>2065100.3023999999</v>
      </c>
      <c r="L7" s="63">
        <v>9.0306725966671095</v>
      </c>
      <c r="M7" s="63">
        <v>-2.9908909474381001E-2</v>
      </c>
      <c r="N7" s="62">
        <v>341756539.10939997</v>
      </c>
      <c r="O7" s="62">
        <v>7638235606.2030001</v>
      </c>
      <c r="P7" s="62">
        <v>1100276</v>
      </c>
      <c r="Q7" s="62">
        <v>1095133</v>
      </c>
      <c r="R7" s="63">
        <v>0.46962332429030301</v>
      </c>
      <c r="S7" s="62">
        <v>20.709790053950101</v>
      </c>
      <c r="T7" s="62">
        <v>20.638511079110899</v>
      </c>
      <c r="U7" s="64">
        <v>0.34418009382749898</v>
      </c>
    </row>
    <row r="8" spans="1:23" ht="12" thickBot="1">
      <c r="A8" s="65">
        <v>42358</v>
      </c>
      <c r="B8" s="43" t="s">
        <v>6</v>
      </c>
      <c r="C8" s="44"/>
      <c r="D8" s="66">
        <v>1082025.9868999999</v>
      </c>
      <c r="E8" s="66">
        <v>935459.63130000001</v>
      </c>
      <c r="F8" s="67">
        <v>115.6678439877</v>
      </c>
      <c r="G8" s="66">
        <v>804780.39450000005</v>
      </c>
      <c r="H8" s="67">
        <v>34.449844242571203</v>
      </c>
      <c r="I8" s="66">
        <v>11510.4877</v>
      </c>
      <c r="J8" s="67">
        <v>1.06379031921197</v>
      </c>
      <c r="K8" s="66">
        <v>130317.97040000001</v>
      </c>
      <c r="L8" s="67">
        <v>16.192985228096301</v>
      </c>
      <c r="M8" s="67">
        <v>-0.91167382622159099</v>
      </c>
      <c r="N8" s="66">
        <v>12201594.235200001</v>
      </c>
      <c r="O8" s="66">
        <v>272817048.5187</v>
      </c>
      <c r="P8" s="66">
        <v>32809</v>
      </c>
      <c r="Q8" s="66">
        <v>29324</v>
      </c>
      <c r="R8" s="67">
        <v>11.8844632383031</v>
      </c>
      <c r="S8" s="66">
        <v>32.979547895394603</v>
      </c>
      <c r="T8" s="66">
        <v>27.217296825126201</v>
      </c>
      <c r="U8" s="68">
        <v>17.472195460487299</v>
      </c>
    </row>
    <row r="9" spans="1:23" ht="12" thickBot="1">
      <c r="A9" s="69"/>
      <c r="B9" s="43" t="s">
        <v>7</v>
      </c>
      <c r="C9" s="44"/>
      <c r="D9" s="66">
        <v>161369.10459999999</v>
      </c>
      <c r="E9" s="66">
        <v>152179.7763</v>
      </c>
      <c r="F9" s="67">
        <v>106.038468792256</v>
      </c>
      <c r="G9" s="66">
        <v>170786.51329999999</v>
      </c>
      <c r="H9" s="67">
        <v>-5.5141407351396401</v>
      </c>
      <c r="I9" s="66">
        <v>36081.288399999998</v>
      </c>
      <c r="J9" s="67">
        <v>22.359477354378299</v>
      </c>
      <c r="K9" s="66">
        <v>37248.464200000002</v>
      </c>
      <c r="L9" s="67">
        <v>21.809956465690099</v>
      </c>
      <c r="M9" s="67">
        <v>-3.1334870445477003E-2</v>
      </c>
      <c r="N9" s="66">
        <v>1848866.0782999999</v>
      </c>
      <c r="O9" s="66">
        <v>43271897.922899999</v>
      </c>
      <c r="P9" s="66">
        <v>9440</v>
      </c>
      <c r="Q9" s="66">
        <v>9854</v>
      </c>
      <c r="R9" s="67">
        <v>-4.2013395575400798</v>
      </c>
      <c r="S9" s="66">
        <v>17.094184809322002</v>
      </c>
      <c r="T9" s="66">
        <v>17.188039953318501</v>
      </c>
      <c r="U9" s="68">
        <v>-0.54904720548728403</v>
      </c>
    </row>
    <row r="10" spans="1:23" ht="12" thickBot="1">
      <c r="A10" s="69"/>
      <c r="B10" s="43" t="s">
        <v>8</v>
      </c>
      <c r="C10" s="44"/>
      <c r="D10" s="66">
        <v>162797.01300000001</v>
      </c>
      <c r="E10" s="66">
        <v>159771.16649999999</v>
      </c>
      <c r="F10" s="67">
        <v>101.89386268266399</v>
      </c>
      <c r="G10" s="66">
        <v>198652.63510000001</v>
      </c>
      <c r="H10" s="67">
        <v>-18.049406735506199</v>
      </c>
      <c r="I10" s="66">
        <v>45833.890500000001</v>
      </c>
      <c r="J10" s="67">
        <v>28.154011953524002</v>
      </c>
      <c r="K10" s="66">
        <v>48443.712599999999</v>
      </c>
      <c r="L10" s="67">
        <v>24.386141455215999</v>
      </c>
      <c r="M10" s="67">
        <v>-5.3873288398626998E-2</v>
      </c>
      <c r="N10" s="66">
        <v>2162738.9764999999</v>
      </c>
      <c r="O10" s="66">
        <v>65289201.410999998</v>
      </c>
      <c r="P10" s="66">
        <v>102858</v>
      </c>
      <c r="Q10" s="66">
        <v>101214</v>
      </c>
      <c r="R10" s="67">
        <v>1.62428122591736</v>
      </c>
      <c r="S10" s="66">
        <v>1.5827355480370999</v>
      </c>
      <c r="T10" s="66">
        <v>1.75885317149801</v>
      </c>
      <c r="U10" s="68">
        <v>-11.127419465578701</v>
      </c>
    </row>
    <row r="11" spans="1:23" ht="12" thickBot="1">
      <c r="A11" s="69"/>
      <c r="B11" s="43" t="s">
        <v>9</v>
      </c>
      <c r="C11" s="44"/>
      <c r="D11" s="66">
        <v>148332.77840000001</v>
      </c>
      <c r="E11" s="66">
        <v>107221.5686</v>
      </c>
      <c r="F11" s="67">
        <v>138.342294686407</v>
      </c>
      <c r="G11" s="66">
        <v>115419.5472</v>
      </c>
      <c r="H11" s="67">
        <v>28.516167320400001</v>
      </c>
      <c r="I11" s="66">
        <v>-2943.6291000000001</v>
      </c>
      <c r="J11" s="67">
        <v>-1.98447648035156</v>
      </c>
      <c r="K11" s="66">
        <v>17092.089199999999</v>
      </c>
      <c r="L11" s="67">
        <v>14.808660763832901</v>
      </c>
      <c r="M11" s="67">
        <v>-1.17222172582624</v>
      </c>
      <c r="N11" s="66">
        <v>1714550.1354</v>
      </c>
      <c r="O11" s="66">
        <v>23801505.913800001</v>
      </c>
      <c r="P11" s="66">
        <v>7080</v>
      </c>
      <c r="Q11" s="66">
        <v>6833</v>
      </c>
      <c r="R11" s="67">
        <v>3.61481047855994</v>
      </c>
      <c r="S11" s="66">
        <v>20.950957401129902</v>
      </c>
      <c r="T11" s="66">
        <v>20.736276262256698</v>
      </c>
      <c r="U11" s="68">
        <v>1.0246841457549201</v>
      </c>
    </row>
    <row r="12" spans="1:23" ht="12" thickBot="1">
      <c r="A12" s="69"/>
      <c r="B12" s="43" t="s">
        <v>10</v>
      </c>
      <c r="C12" s="44"/>
      <c r="D12" s="66">
        <v>323841.18689999997</v>
      </c>
      <c r="E12" s="66">
        <v>478577.08799999999</v>
      </c>
      <c r="F12" s="67">
        <v>67.667507496723303</v>
      </c>
      <c r="G12" s="66">
        <v>321747.51630000002</v>
      </c>
      <c r="H12" s="67">
        <v>0.65071849631555001</v>
      </c>
      <c r="I12" s="66">
        <v>36762.992100000003</v>
      </c>
      <c r="J12" s="67">
        <v>11.3521669222859</v>
      </c>
      <c r="K12" s="66">
        <v>40042.101499999997</v>
      </c>
      <c r="L12" s="67">
        <v>12.445193660069901</v>
      </c>
      <c r="M12" s="67">
        <v>-8.1891541082077995E-2</v>
      </c>
      <c r="N12" s="66">
        <v>5145606.4318000004</v>
      </c>
      <c r="O12" s="66">
        <v>92667745.255799994</v>
      </c>
      <c r="P12" s="66">
        <v>2755</v>
      </c>
      <c r="Q12" s="66">
        <v>3178</v>
      </c>
      <c r="R12" s="67">
        <v>-13.3102580239144</v>
      </c>
      <c r="S12" s="66">
        <v>117.54671030853</v>
      </c>
      <c r="T12" s="66">
        <v>129.221427438641</v>
      </c>
      <c r="U12" s="68">
        <v>-9.9319811668634301</v>
      </c>
    </row>
    <row r="13" spans="1:23" ht="12" thickBot="1">
      <c r="A13" s="69"/>
      <c r="B13" s="43" t="s">
        <v>11</v>
      </c>
      <c r="C13" s="44"/>
      <c r="D13" s="66">
        <v>456083.17469999997</v>
      </c>
      <c r="E13" s="66">
        <v>585915.84259999997</v>
      </c>
      <c r="F13" s="67">
        <v>77.841072307608599</v>
      </c>
      <c r="G13" s="66">
        <v>426469.23190000001</v>
      </c>
      <c r="H13" s="67">
        <v>6.94398108582521</v>
      </c>
      <c r="I13" s="66">
        <v>51552.545599999998</v>
      </c>
      <c r="J13" s="67">
        <v>11.303321073817299</v>
      </c>
      <c r="K13" s="66">
        <v>89268.932199999996</v>
      </c>
      <c r="L13" s="67">
        <v>20.9320920532274</v>
      </c>
      <c r="M13" s="67">
        <v>-0.42250294330282101</v>
      </c>
      <c r="N13" s="66">
        <v>7130603.4346000003</v>
      </c>
      <c r="O13" s="66">
        <v>133132101.0404</v>
      </c>
      <c r="P13" s="66">
        <v>14307</v>
      </c>
      <c r="Q13" s="66">
        <v>13823</v>
      </c>
      <c r="R13" s="67">
        <v>3.5014106923243902</v>
      </c>
      <c r="S13" s="66">
        <v>31.8783235269449</v>
      </c>
      <c r="T13" s="66">
        <v>34.066436779280899</v>
      </c>
      <c r="U13" s="68">
        <v>-6.8639533395994503</v>
      </c>
    </row>
    <row r="14" spans="1:23" ht="12" thickBot="1">
      <c r="A14" s="69"/>
      <c r="B14" s="43" t="s">
        <v>12</v>
      </c>
      <c r="C14" s="44"/>
      <c r="D14" s="66">
        <v>259716.99919999999</v>
      </c>
      <c r="E14" s="66">
        <v>292984.1263</v>
      </c>
      <c r="F14" s="67">
        <v>88.645416555456606</v>
      </c>
      <c r="G14" s="66">
        <v>286181.00170000002</v>
      </c>
      <c r="H14" s="67">
        <v>-9.2472953630031398</v>
      </c>
      <c r="I14" s="66">
        <v>46156.119700000003</v>
      </c>
      <c r="J14" s="67">
        <v>17.7716975947564</v>
      </c>
      <c r="K14" s="66">
        <v>48706.9035</v>
      </c>
      <c r="L14" s="67">
        <v>17.019614583311501</v>
      </c>
      <c r="M14" s="67">
        <v>-5.2370067007031E-2</v>
      </c>
      <c r="N14" s="66">
        <v>4044364.5159</v>
      </c>
      <c r="O14" s="66">
        <v>65953882.698899999</v>
      </c>
      <c r="P14" s="66">
        <v>3928</v>
      </c>
      <c r="Q14" s="66">
        <v>3960</v>
      </c>
      <c r="R14" s="67">
        <v>-0.80808080808081295</v>
      </c>
      <c r="S14" s="66">
        <v>66.119398981670102</v>
      </c>
      <c r="T14" s="66">
        <v>63.528756212121202</v>
      </c>
      <c r="U14" s="68">
        <v>3.9181281279750202</v>
      </c>
    </row>
    <row r="15" spans="1:23" ht="12" thickBot="1">
      <c r="A15" s="69"/>
      <c r="B15" s="43" t="s">
        <v>13</v>
      </c>
      <c r="C15" s="44"/>
      <c r="D15" s="66">
        <v>162125.70509999999</v>
      </c>
      <c r="E15" s="66">
        <v>244062.5043</v>
      </c>
      <c r="F15" s="67">
        <v>66.427944581243906</v>
      </c>
      <c r="G15" s="66">
        <v>196892.23430000001</v>
      </c>
      <c r="H15" s="67">
        <v>-17.657643697123699</v>
      </c>
      <c r="I15" s="66">
        <v>-3199.3382999999999</v>
      </c>
      <c r="J15" s="67">
        <v>-1.97336893494257</v>
      </c>
      <c r="K15" s="66">
        <v>-26907.375</v>
      </c>
      <c r="L15" s="67">
        <v>-13.666041779485299</v>
      </c>
      <c r="M15" s="67">
        <v>-0.88109808927849698</v>
      </c>
      <c r="N15" s="66">
        <v>2436195.4821000001</v>
      </c>
      <c r="O15" s="66">
        <v>52182844.526600003</v>
      </c>
      <c r="P15" s="66">
        <v>5920</v>
      </c>
      <c r="Q15" s="66">
        <v>5991</v>
      </c>
      <c r="R15" s="67">
        <v>-1.18511099983308</v>
      </c>
      <c r="S15" s="66">
        <v>27.386098834459499</v>
      </c>
      <c r="T15" s="66">
        <v>26.599487998664699</v>
      </c>
      <c r="U15" s="68">
        <v>2.8722997041295302</v>
      </c>
    </row>
    <row r="16" spans="1:23" ht="12" thickBot="1">
      <c r="A16" s="69"/>
      <c r="B16" s="43" t="s">
        <v>14</v>
      </c>
      <c r="C16" s="44"/>
      <c r="D16" s="66">
        <v>878907.27379999997</v>
      </c>
      <c r="E16" s="66">
        <v>1000220.8083</v>
      </c>
      <c r="F16" s="67">
        <v>87.871324662182602</v>
      </c>
      <c r="G16" s="66">
        <v>1027303.877</v>
      </c>
      <c r="H16" s="67">
        <v>-14.445249017589401</v>
      </c>
      <c r="I16" s="66">
        <v>35000.819199999998</v>
      </c>
      <c r="J16" s="67">
        <v>3.9823107901556201</v>
      </c>
      <c r="K16" s="66">
        <v>32954.235099999998</v>
      </c>
      <c r="L16" s="67">
        <v>3.2078371198437501</v>
      </c>
      <c r="M16" s="67">
        <v>6.2103826527595003E-2</v>
      </c>
      <c r="N16" s="66">
        <v>11671645.5692</v>
      </c>
      <c r="O16" s="66">
        <v>371326620.85299999</v>
      </c>
      <c r="P16" s="66">
        <v>41659</v>
      </c>
      <c r="Q16" s="66">
        <v>42360</v>
      </c>
      <c r="R16" s="67">
        <v>-1.65486307837582</v>
      </c>
      <c r="S16" s="66">
        <v>21.097656540003399</v>
      </c>
      <c r="T16" s="66">
        <v>20.061052551935799</v>
      </c>
      <c r="U16" s="68">
        <v>4.9133608090645602</v>
      </c>
    </row>
    <row r="17" spans="1:21" ht="12" thickBot="1">
      <c r="A17" s="69"/>
      <c r="B17" s="43" t="s">
        <v>15</v>
      </c>
      <c r="C17" s="44"/>
      <c r="D17" s="66">
        <v>935196.62390000001</v>
      </c>
      <c r="E17" s="66">
        <v>624265.61540000001</v>
      </c>
      <c r="F17" s="67">
        <v>149.80748592099999</v>
      </c>
      <c r="G17" s="66">
        <v>531893.66850000003</v>
      </c>
      <c r="H17" s="67">
        <v>75.823981236204503</v>
      </c>
      <c r="I17" s="66">
        <v>36559.53</v>
      </c>
      <c r="J17" s="67">
        <v>3.9092880647427699</v>
      </c>
      <c r="K17" s="66">
        <v>61886.4853</v>
      </c>
      <c r="L17" s="67">
        <v>11.635123515293399</v>
      </c>
      <c r="M17" s="67">
        <v>-0.40924856496899797</v>
      </c>
      <c r="N17" s="66">
        <v>10758897.513800001</v>
      </c>
      <c r="O17" s="66">
        <v>350811699.88429999</v>
      </c>
      <c r="P17" s="66">
        <v>10481</v>
      </c>
      <c r="Q17" s="66">
        <v>10728</v>
      </c>
      <c r="R17" s="67">
        <v>-2.3023862788963498</v>
      </c>
      <c r="S17" s="66">
        <v>89.227804970899697</v>
      </c>
      <c r="T17" s="66">
        <v>42.384367253915002</v>
      </c>
      <c r="U17" s="68">
        <v>52.498700077024203</v>
      </c>
    </row>
    <row r="18" spans="1:21" ht="12" customHeight="1" thickBot="1">
      <c r="A18" s="69"/>
      <c r="B18" s="43" t="s">
        <v>16</v>
      </c>
      <c r="C18" s="44"/>
      <c r="D18" s="66">
        <v>2156920.2653000001</v>
      </c>
      <c r="E18" s="66">
        <v>2412541.3086000001</v>
      </c>
      <c r="F18" s="67">
        <v>89.404490510119501</v>
      </c>
      <c r="G18" s="66">
        <v>2410020.8190000001</v>
      </c>
      <c r="H18" s="67">
        <v>-10.5020069413766</v>
      </c>
      <c r="I18" s="66">
        <v>321410.1692</v>
      </c>
      <c r="J18" s="67">
        <v>14.9013468124329</v>
      </c>
      <c r="K18" s="66">
        <v>309923.29139999999</v>
      </c>
      <c r="L18" s="67">
        <v>12.859776519631801</v>
      </c>
      <c r="M18" s="67">
        <v>3.7063615800255002E-2</v>
      </c>
      <c r="N18" s="66">
        <v>30170758.423999999</v>
      </c>
      <c r="O18" s="66">
        <v>772885049.97070003</v>
      </c>
      <c r="P18" s="66">
        <v>98269</v>
      </c>
      <c r="Q18" s="66">
        <v>97510</v>
      </c>
      <c r="R18" s="67">
        <v>0.77838170444057797</v>
      </c>
      <c r="S18" s="66">
        <v>21.9491423063224</v>
      </c>
      <c r="T18" s="66">
        <v>22.1790304255974</v>
      </c>
      <c r="U18" s="68">
        <v>-1.0473672094636399</v>
      </c>
    </row>
    <row r="19" spans="1:21" ht="12" customHeight="1" thickBot="1">
      <c r="A19" s="69"/>
      <c r="B19" s="43" t="s">
        <v>17</v>
      </c>
      <c r="C19" s="44"/>
      <c r="D19" s="66">
        <v>708184.51809999999</v>
      </c>
      <c r="E19" s="66">
        <v>981151.74040000001</v>
      </c>
      <c r="F19" s="67">
        <v>72.178898425159403</v>
      </c>
      <c r="G19" s="66">
        <v>804773.76930000004</v>
      </c>
      <c r="H19" s="67">
        <v>-12.0020377011063</v>
      </c>
      <c r="I19" s="66">
        <v>50960.146099999998</v>
      </c>
      <c r="J19" s="67">
        <v>7.1958853656843296</v>
      </c>
      <c r="K19" s="66">
        <v>57757.998500000002</v>
      </c>
      <c r="L19" s="67">
        <v>7.1769235906183297</v>
      </c>
      <c r="M19" s="67">
        <v>-0.117695428798489</v>
      </c>
      <c r="N19" s="66">
        <v>11983278.8024</v>
      </c>
      <c r="O19" s="66">
        <v>248149276.17179999</v>
      </c>
      <c r="P19" s="66">
        <v>19950</v>
      </c>
      <c r="Q19" s="66">
        <v>18969</v>
      </c>
      <c r="R19" s="67">
        <v>5.1715957615056096</v>
      </c>
      <c r="S19" s="66">
        <v>35.497970832080199</v>
      </c>
      <c r="T19" s="66">
        <v>36.079720749644203</v>
      </c>
      <c r="U19" s="68">
        <v>-1.63882583687915</v>
      </c>
    </row>
    <row r="20" spans="1:21" ht="12" thickBot="1">
      <c r="A20" s="69"/>
      <c r="B20" s="43" t="s">
        <v>18</v>
      </c>
      <c r="C20" s="44"/>
      <c r="D20" s="66">
        <v>1242303.3166</v>
      </c>
      <c r="E20" s="66">
        <v>1712025.166</v>
      </c>
      <c r="F20" s="67">
        <v>72.563379398360993</v>
      </c>
      <c r="G20" s="66">
        <v>1096327.8326000001</v>
      </c>
      <c r="H20" s="67">
        <v>13.3149482900394</v>
      </c>
      <c r="I20" s="66">
        <v>97497.149699999994</v>
      </c>
      <c r="J20" s="67">
        <v>7.8480954205962501</v>
      </c>
      <c r="K20" s="66">
        <v>83316.369500000001</v>
      </c>
      <c r="L20" s="67">
        <v>7.5995853632951</v>
      </c>
      <c r="M20" s="67">
        <v>0.17020401014952999</v>
      </c>
      <c r="N20" s="66">
        <v>20919214.990899999</v>
      </c>
      <c r="O20" s="66">
        <v>433287638.6124</v>
      </c>
      <c r="P20" s="66">
        <v>48910</v>
      </c>
      <c r="Q20" s="66">
        <v>48782</v>
      </c>
      <c r="R20" s="67">
        <v>0.26239186585215202</v>
      </c>
      <c r="S20" s="66">
        <v>25.399781570230999</v>
      </c>
      <c r="T20" s="66">
        <v>25.936327122709201</v>
      </c>
      <c r="U20" s="68">
        <v>-2.1124022306829402</v>
      </c>
    </row>
    <row r="21" spans="1:21" ht="12" customHeight="1" thickBot="1">
      <c r="A21" s="69"/>
      <c r="B21" s="43" t="s">
        <v>19</v>
      </c>
      <c r="C21" s="44"/>
      <c r="D21" s="66">
        <v>417245.57640000002</v>
      </c>
      <c r="E21" s="66">
        <v>531503.946</v>
      </c>
      <c r="F21" s="67">
        <v>78.502818189801403</v>
      </c>
      <c r="G21" s="66">
        <v>465954.67290000001</v>
      </c>
      <c r="H21" s="67">
        <v>-10.4536126221989</v>
      </c>
      <c r="I21" s="66">
        <v>45279.154699999999</v>
      </c>
      <c r="J21" s="67">
        <v>10.851919651412301</v>
      </c>
      <c r="K21" s="66">
        <v>34110.293100000003</v>
      </c>
      <c r="L21" s="67">
        <v>7.32051744168698</v>
      </c>
      <c r="M21" s="67">
        <v>0.32743376221531201</v>
      </c>
      <c r="N21" s="66">
        <v>6789433.8147</v>
      </c>
      <c r="O21" s="66">
        <v>152157306.9461</v>
      </c>
      <c r="P21" s="66">
        <v>36454</v>
      </c>
      <c r="Q21" s="66">
        <v>36203</v>
      </c>
      <c r="R21" s="67">
        <v>0.69331270889152496</v>
      </c>
      <c r="S21" s="66">
        <v>11.445810511877999</v>
      </c>
      <c r="T21" s="66">
        <v>11.5104554235837</v>
      </c>
      <c r="U21" s="68">
        <v>-0.56479103545014397</v>
      </c>
    </row>
    <row r="22" spans="1:21" ht="12" customHeight="1" thickBot="1">
      <c r="A22" s="69"/>
      <c r="B22" s="43" t="s">
        <v>20</v>
      </c>
      <c r="C22" s="44"/>
      <c r="D22" s="66">
        <v>1320150.5723000001</v>
      </c>
      <c r="E22" s="66">
        <v>1441649.2598999999</v>
      </c>
      <c r="F22" s="67">
        <v>91.572243611568297</v>
      </c>
      <c r="G22" s="66">
        <v>1298073.3303</v>
      </c>
      <c r="H22" s="67">
        <v>1.70077001696798</v>
      </c>
      <c r="I22" s="66">
        <v>153131.19570000001</v>
      </c>
      <c r="J22" s="67">
        <v>11.599525002152699</v>
      </c>
      <c r="K22" s="66">
        <v>124926.67389999999</v>
      </c>
      <c r="L22" s="67">
        <v>9.6240074411765306</v>
      </c>
      <c r="M22" s="67">
        <v>0.22576861225471201</v>
      </c>
      <c r="N22" s="66">
        <v>20384620.1338</v>
      </c>
      <c r="O22" s="66">
        <v>491903270.0079</v>
      </c>
      <c r="P22" s="66">
        <v>77604</v>
      </c>
      <c r="Q22" s="66">
        <v>78675</v>
      </c>
      <c r="R22" s="67">
        <v>-1.36129647283126</v>
      </c>
      <c r="S22" s="66">
        <v>17.011372768156299</v>
      </c>
      <c r="T22" s="66">
        <v>16.958047271687299</v>
      </c>
      <c r="U22" s="68">
        <v>0.31346968405029602</v>
      </c>
    </row>
    <row r="23" spans="1:21" ht="12" thickBot="1">
      <c r="A23" s="69"/>
      <c r="B23" s="43" t="s">
        <v>21</v>
      </c>
      <c r="C23" s="44"/>
      <c r="D23" s="66">
        <v>3211354.2977</v>
      </c>
      <c r="E23" s="66">
        <v>3926789.5370999998</v>
      </c>
      <c r="F23" s="67">
        <v>81.780657388418106</v>
      </c>
      <c r="G23" s="66">
        <v>3189692.7374999998</v>
      </c>
      <c r="H23" s="67">
        <v>0.67911118664607495</v>
      </c>
      <c r="I23" s="66">
        <v>284738.73369999998</v>
      </c>
      <c r="J23" s="67">
        <v>8.8666247104510507</v>
      </c>
      <c r="K23" s="66">
        <v>309379.03200000001</v>
      </c>
      <c r="L23" s="67">
        <v>9.6993365023141198</v>
      </c>
      <c r="M23" s="67">
        <v>-7.9644370663102995E-2</v>
      </c>
      <c r="N23" s="66">
        <v>48567503.466200002</v>
      </c>
      <c r="O23" s="66">
        <v>1108346937.4867001</v>
      </c>
      <c r="P23" s="66">
        <v>101670</v>
      </c>
      <c r="Q23" s="66">
        <v>97784</v>
      </c>
      <c r="R23" s="67">
        <v>3.9740652867544801</v>
      </c>
      <c r="S23" s="66">
        <v>31.586055844398501</v>
      </c>
      <c r="T23" s="66">
        <v>31.175481336415</v>
      </c>
      <c r="U23" s="68">
        <v>1.2998600078661</v>
      </c>
    </row>
    <row r="24" spans="1:21" ht="12" thickBot="1">
      <c r="A24" s="69"/>
      <c r="B24" s="43" t="s">
        <v>22</v>
      </c>
      <c r="C24" s="44"/>
      <c r="D24" s="66">
        <v>308088.31910000002</v>
      </c>
      <c r="E24" s="66">
        <v>374043.2536</v>
      </c>
      <c r="F24" s="67">
        <v>82.367030051949001</v>
      </c>
      <c r="G24" s="66">
        <v>341988.234</v>
      </c>
      <c r="H24" s="67">
        <v>-9.9125968468260304</v>
      </c>
      <c r="I24" s="66">
        <v>50807.561500000003</v>
      </c>
      <c r="J24" s="67">
        <v>16.4912326596546</v>
      </c>
      <c r="K24" s="66">
        <v>60043.428699999997</v>
      </c>
      <c r="L24" s="67">
        <v>17.557162127396499</v>
      </c>
      <c r="M24" s="67">
        <v>-0.153819783446177</v>
      </c>
      <c r="N24" s="66">
        <v>5440746.2901999997</v>
      </c>
      <c r="O24" s="66">
        <v>103251012.4595</v>
      </c>
      <c r="P24" s="66">
        <v>30619</v>
      </c>
      <c r="Q24" s="66">
        <v>31350</v>
      </c>
      <c r="R24" s="67">
        <v>-2.3317384370015999</v>
      </c>
      <c r="S24" s="66">
        <v>10.061998076357799</v>
      </c>
      <c r="T24" s="66">
        <v>10.2328425550239</v>
      </c>
      <c r="U24" s="68">
        <v>-1.69791802154617</v>
      </c>
    </row>
    <row r="25" spans="1:21" ht="12" thickBot="1">
      <c r="A25" s="69"/>
      <c r="B25" s="43" t="s">
        <v>23</v>
      </c>
      <c r="C25" s="44"/>
      <c r="D25" s="66">
        <v>614752.03590000002</v>
      </c>
      <c r="E25" s="66">
        <v>461524.82419999997</v>
      </c>
      <c r="F25" s="67">
        <v>133.20021018709099</v>
      </c>
      <c r="G25" s="66">
        <v>540017.50619999995</v>
      </c>
      <c r="H25" s="67">
        <v>13.8392790681718</v>
      </c>
      <c r="I25" s="66">
        <v>28670.856599999999</v>
      </c>
      <c r="J25" s="67">
        <v>4.66380832037843</v>
      </c>
      <c r="K25" s="66">
        <v>28203.503400000001</v>
      </c>
      <c r="L25" s="67">
        <v>5.22270168581435</v>
      </c>
      <c r="M25" s="67">
        <v>1.6570749859394999E-2</v>
      </c>
      <c r="N25" s="66">
        <v>7980899.6953999996</v>
      </c>
      <c r="O25" s="66">
        <v>118913659.0485</v>
      </c>
      <c r="P25" s="66">
        <v>27560</v>
      </c>
      <c r="Q25" s="66">
        <v>29240</v>
      </c>
      <c r="R25" s="67">
        <v>-5.7455540355677099</v>
      </c>
      <c r="S25" s="66">
        <v>22.305951955732901</v>
      </c>
      <c r="T25" s="66">
        <v>21.496628539671701</v>
      </c>
      <c r="U25" s="68">
        <v>3.6282845837173801</v>
      </c>
    </row>
    <row r="26" spans="1:21" ht="12" thickBot="1">
      <c r="A26" s="69"/>
      <c r="B26" s="43" t="s">
        <v>24</v>
      </c>
      <c r="C26" s="44"/>
      <c r="D26" s="66">
        <v>717535.36250000005</v>
      </c>
      <c r="E26" s="66">
        <v>741667.60490000003</v>
      </c>
      <c r="F26" s="67">
        <v>96.746218624008307</v>
      </c>
      <c r="G26" s="66">
        <v>668771.81869999995</v>
      </c>
      <c r="H26" s="67">
        <v>7.2915069739017504</v>
      </c>
      <c r="I26" s="66">
        <v>167865.4835</v>
      </c>
      <c r="J26" s="67">
        <v>23.394733175955501</v>
      </c>
      <c r="K26" s="66">
        <v>152031.10310000001</v>
      </c>
      <c r="L26" s="67">
        <v>22.732881208351099</v>
      </c>
      <c r="M26" s="67">
        <v>0.104152243041904</v>
      </c>
      <c r="N26" s="66">
        <v>12484595.193</v>
      </c>
      <c r="O26" s="66">
        <v>231119454.3831</v>
      </c>
      <c r="P26" s="66">
        <v>54390</v>
      </c>
      <c r="Q26" s="66">
        <v>54733</v>
      </c>
      <c r="R26" s="67">
        <v>-0.62667860340196502</v>
      </c>
      <c r="S26" s="66">
        <v>13.1924133572348</v>
      </c>
      <c r="T26" s="66">
        <v>13.417065518060401</v>
      </c>
      <c r="U26" s="68">
        <v>-1.7028890373755301</v>
      </c>
    </row>
    <row r="27" spans="1:21" ht="12" thickBot="1">
      <c r="A27" s="69"/>
      <c r="B27" s="43" t="s">
        <v>25</v>
      </c>
      <c r="C27" s="44"/>
      <c r="D27" s="66">
        <v>320145.25929999998</v>
      </c>
      <c r="E27" s="66">
        <v>377606.1116</v>
      </c>
      <c r="F27" s="67">
        <v>84.782859563229593</v>
      </c>
      <c r="G27" s="66">
        <v>326820.68900000001</v>
      </c>
      <c r="H27" s="67">
        <v>-2.0425358383599801</v>
      </c>
      <c r="I27" s="66">
        <v>87324.687000000005</v>
      </c>
      <c r="J27" s="67">
        <v>27.276582883324899</v>
      </c>
      <c r="K27" s="66">
        <v>86498.594400000002</v>
      </c>
      <c r="L27" s="67">
        <v>26.466682591199099</v>
      </c>
      <c r="M27" s="67">
        <v>9.5503586587759991E-3</v>
      </c>
      <c r="N27" s="66">
        <v>5075713.9917000001</v>
      </c>
      <c r="O27" s="66">
        <v>94280388.334800005</v>
      </c>
      <c r="P27" s="66">
        <v>40438</v>
      </c>
      <c r="Q27" s="66">
        <v>39787</v>
      </c>
      <c r="R27" s="67">
        <v>1.6362128333375201</v>
      </c>
      <c r="S27" s="66">
        <v>7.9169409787823302</v>
      </c>
      <c r="T27" s="66">
        <v>7.8986418076256104</v>
      </c>
      <c r="U27" s="68">
        <v>0.231139416168053</v>
      </c>
    </row>
    <row r="28" spans="1:21" ht="12" thickBot="1">
      <c r="A28" s="69"/>
      <c r="B28" s="43" t="s">
        <v>26</v>
      </c>
      <c r="C28" s="44"/>
      <c r="D28" s="66">
        <v>1779591.1995999999</v>
      </c>
      <c r="E28" s="66">
        <v>1575592.111</v>
      </c>
      <c r="F28" s="67">
        <v>112.947455574052</v>
      </c>
      <c r="G28" s="66">
        <v>1829576.128</v>
      </c>
      <c r="H28" s="67">
        <v>-2.7320496608490998</v>
      </c>
      <c r="I28" s="66">
        <v>49693.757700000002</v>
      </c>
      <c r="J28" s="67">
        <v>2.7924254576652001</v>
      </c>
      <c r="K28" s="66">
        <v>78860.907900000006</v>
      </c>
      <c r="L28" s="67">
        <v>4.3103376073345903</v>
      </c>
      <c r="M28" s="67">
        <v>-0.36985562272483002</v>
      </c>
      <c r="N28" s="66">
        <v>25948337.794599999</v>
      </c>
      <c r="O28" s="66">
        <v>361776040.9623</v>
      </c>
      <c r="P28" s="66">
        <v>56657</v>
      </c>
      <c r="Q28" s="66">
        <v>60824</v>
      </c>
      <c r="R28" s="67">
        <v>-6.85091411285019</v>
      </c>
      <c r="S28" s="66">
        <v>31.409908742079502</v>
      </c>
      <c r="T28" s="66">
        <v>32.9858876709851</v>
      </c>
      <c r="U28" s="68">
        <v>-5.01745784060265</v>
      </c>
    </row>
    <row r="29" spans="1:21" ht="12" thickBot="1">
      <c r="A29" s="69"/>
      <c r="B29" s="43" t="s">
        <v>27</v>
      </c>
      <c r="C29" s="44"/>
      <c r="D29" s="66">
        <v>779093.08920000005</v>
      </c>
      <c r="E29" s="66">
        <v>796000.93070000003</v>
      </c>
      <c r="F29" s="67">
        <v>97.875901792585694</v>
      </c>
      <c r="G29" s="66">
        <v>779484.13289999997</v>
      </c>
      <c r="H29" s="67">
        <v>-5.0166986535704998E-2</v>
      </c>
      <c r="I29" s="66">
        <v>122316.0871</v>
      </c>
      <c r="J29" s="67">
        <v>15.699803886798501</v>
      </c>
      <c r="K29" s="66">
        <v>117006.86350000001</v>
      </c>
      <c r="L29" s="67">
        <v>15.010807604856099</v>
      </c>
      <c r="M29" s="67">
        <v>4.5375317662454999E-2</v>
      </c>
      <c r="N29" s="66">
        <v>14510310.2127</v>
      </c>
      <c r="O29" s="66">
        <v>250550633.4989</v>
      </c>
      <c r="P29" s="66">
        <v>114245</v>
      </c>
      <c r="Q29" s="66">
        <v>116050</v>
      </c>
      <c r="R29" s="67">
        <v>-1.5553640672124101</v>
      </c>
      <c r="S29" s="66">
        <v>6.8194939752286796</v>
      </c>
      <c r="T29" s="66">
        <v>6.8832559517449399</v>
      </c>
      <c r="U29" s="68">
        <v>-0.93499571592662001</v>
      </c>
    </row>
    <row r="30" spans="1:21" ht="12" thickBot="1">
      <c r="A30" s="69"/>
      <c r="B30" s="43" t="s">
        <v>28</v>
      </c>
      <c r="C30" s="44"/>
      <c r="D30" s="66">
        <v>965530.3334</v>
      </c>
      <c r="E30" s="66">
        <v>1154934.1409</v>
      </c>
      <c r="F30" s="67">
        <v>83.600466832471994</v>
      </c>
      <c r="G30" s="66">
        <v>943483.43209999998</v>
      </c>
      <c r="H30" s="67">
        <v>2.3367555327313201</v>
      </c>
      <c r="I30" s="66">
        <v>140097.25520000001</v>
      </c>
      <c r="J30" s="67">
        <v>14.5098761119875</v>
      </c>
      <c r="K30" s="66">
        <v>132784.01439999999</v>
      </c>
      <c r="L30" s="67">
        <v>14.0738045716871</v>
      </c>
      <c r="M30" s="67">
        <v>5.5076214053669997E-2</v>
      </c>
      <c r="N30" s="66">
        <v>15759101.3838</v>
      </c>
      <c r="O30" s="66">
        <v>425858564.37459999</v>
      </c>
      <c r="P30" s="66">
        <v>80075</v>
      </c>
      <c r="Q30" s="66">
        <v>77446</v>
      </c>
      <c r="R30" s="67">
        <v>3.3946233504635401</v>
      </c>
      <c r="S30" s="66">
        <v>12.0578249566032</v>
      </c>
      <c r="T30" s="66">
        <v>12.0092369560726</v>
      </c>
      <c r="U30" s="68">
        <v>0.40295825080758102</v>
      </c>
    </row>
    <row r="31" spans="1:21" ht="12" thickBot="1">
      <c r="A31" s="69"/>
      <c r="B31" s="43" t="s">
        <v>29</v>
      </c>
      <c r="C31" s="44"/>
      <c r="D31" s="66">
        <v>943081.87040000001</v>
      </c>
      <c r="E31" s="66">
        <v>1805130.6455999999</v>
      </c>
      <c r="F31" s="67">
        <v>52.244521619460599</v>
      </c>
      <c r="G31" s="66">
        <v>966297.35829999996</v>
      </c>
      <c r="H31" s="67">
        <v>-2.4025200628554799</v>
      </c>
      <c r="I31" s="66">
        <v>40389.868900000001</v>
      </c>
      <c r="J31" s="67">
        <v>4.2827531911804204</v>
      </c>
      <c r="K31" s="66">
        <v>32308.319599999999</v>
      </c>
      <c r="L31" s="67">
        <v>3.3435173264718201</v>
      </c>
      <c r="M31" s="67">
        <v>0.25013833588547302</v>
      </c>
      <c r="N31" s="66">
        <v>15664566.334799999</v>
      </c>
      <c r="O31" s="66">
        <v>431820191.77700001</v>
      </c>
      <c r="P31" s="66">
        <v>32699</v>
      </c>
      <c r="Q31" s="66">
        <v>31627</v>
      </c>
      <c r="R31" s="67">
        <v>3.3895089638599898</v>
      </c>
      <c r="S31" s="66">
        <v>28.841306168384399</v>
      </c>
      <c r="T31" s="66">
        <v>33.912015881999601</v>
      </c>
      <c r="U31" s="68">
        <v>-17.581414947058398</v>
      </c>
    </row>
    <row r="32" spans="1:21" ht="12" thickBot="1">
      <c r="A32" s="69"/>
      <c r="B32" s="43" t="s">
        <v>30</v>
      </c>
      <c r="C32" s="44"/>
      <c r="D32" s="66">
        <v>134056.41759999999</v>
      </c>
      <c r="E32" s="66">
        <v>170216.2899</v>
      </c>
      <c r="F32" s="67">
        <v>78.756514831075506</v>
      </c>
      <c r="G32" s="66">
        <v>145228.00099999999</v>
      </c>
      <c r="H32" s="67">
        <v>-7.6924445169495899</v>
      </c>
      <c r="I32" s="66">
        <v>35543.445</v>
      </c>
      <c r="J32" s="67">
        <v>26.513795934824401</v>
      </c>
      <c r="K32" s="66">
        <v>39304.291799999999</v>
      </c>
      <c r="L32" s="67">
        <v>27.063852376512401</v>
      </c>
      <c r="M32" s="67">
        <v>-9.5685397898454996E-2</v>
      </c>
      <c r="N32" s="66">
        <v>2187849.9950000001</v>
      </c>
      <c r="O32" s="66">
        <v>43826637.676899999</v>
      </c>
      <c r="P32" s="66">
        <v>26780</v>
      </c>
      <c r="Q32" s="66">
        <v>25664</v>
      </c>
      <c r="R32" s="67">
        <v>4.3485037406483702</v>
      </c>
      <c r="S32" s="66">
        <v>5.0058408364451097</v>
      </c>
      <c r="T32" s="66">
        <v>5.0316848269950096</v>
      </c>
      <c r="U32" s="68">
        <v>-0.51627671342935799</v>
      </c>
    </row>
    <row r="33" spans="1:21" ht="12" thickBot="1">
      <c r="A33" s="69"/>
      <c r="B33" s="43" t="s">
        <v>31</v>
      </c>
      <c r="C33" s="44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66">
        <v>2.2566000000000002</v>
      </c>
      <c r="O33" s="66">
        <v>316.69069999999999</v>
      </c>
      <c r="P33" s="70"/>
      <c r="Q33" s="70"/>
      <c r="R33" s="70"/>
      <c r="S33" s="70"/>
      <c r="T33" s="70"/>
      <c r="U33" s="71"/>
    </row>
    <row r="34" spans="1:21" ht="12" thickBot="1">
      <c r="A34" s="69"/>
      <c r="B34" s="43" t="s">
        <v>70</v>
      </c>
      <c r="C34" s="4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6">
        <v>1</v>
      </c>
      <c r="P34" s="70"/>
      <c r="Q34" s="70"/>
      <c r="R34" s="70"/>
      <c r="S34" s="70"/>
      <c r="T34" s="70"/>
      <c r="U34" s="71"/>
    </row>
    <row r="35" spans="1:21" ht="12" thickBot="1">
      <c r="A35" s="69"/>
      <c r="B35" s="43" t="s">
        <v>32</v>
      </c>
      <c r="C35" s="44"/>
      <c r="D35" s="66">
        <v>414408.46110000001</v>
      </c>
      <c r="E35" s="66">
        <v>335632.0969</v>
      </c>
      <c r="F35" s="67">
        <v>123.47104610304</v>
      </c>
      <c r="G35" s="66">
        <v>436213.0098</v>
      </c>
      <c r="H35" s="67">
        <v>-4.9986011902756502</v>
      </c>
      <c r="I35" s="66">
        <v>23549.471699999998</v>
      </c>
      <c r="J35" s="67">
        <v>5.6826715452408001</v>
      </c>
      <c r="K35" s="66">
        <v>11023.391299999999</v>
      </c>
      <c r="L35" s="67">
        <v>2.5270661471225102</v>
      </c>
      <c r="M35" s="67">
        <v>1.1363182217798999</v>
      </c>
      <c r="N35" s="66">
        <v>4871434.5851999996</v>
      </c>
      <c r="O35" s="66">
        <v>71676247.191699997</v>
      </c>
      <c r="P35" s="66">
        <v>18675</v>
      </c>
      <c r="Q35" s="66">
        <v>18968</v>
      </c>
      <c r="R35" s="67">
        <v>-1.5447068747363999</v>
      </c>
      <c r="S35" s="66">
        <v>22.190546779116499</v>
      </c>
      <c r="T35" s="66">
        <v>18.053531774567698</v>
      </c>
      <c r="U35" s="68">
        <v>18.643141359825002</v>
      </c>
    </row>
    <row r="36" spans="1:21" ht="12" customHeight="1" thickBot="1">
      <c r="A36" s="69"/>
      <c r="B36" s="43" t="s">
        <v>69</v>
      </c>
      <c r="C36" s="44"/>
      <c r="D36" s="66">
        <v>65738.52</v>
      </c>
      <c r="E36" s="70"/>
      <c r="F36" s="70"/>
      <c r="G36" s="70"/>
      <c r="H36" s="70"/>
      <c r="I36" s="66">
        <v>793.84</v>
      </c>
      <c r="J36" s="67">
        <v>1.2075720597299699</v>
      </c>
      <c r="K36" s="70"/>
      <c r="L36" s="70"/>
      <c r="M36" s="70"/>
      <c r="N36" s="66">
        <v>2367576.81</v>
      </c>
      <c r="O36" s="66">
        <v>35058426.200000003</v>
      </c>
      <c r="P36" s="66">
        <v>46</v>
      </c>
      <c r="Q36" s="66">
        <v>56</v>
      </c>
      <c r="R36" s="67">
        <v>-17.8571428571429</v>
      </c>
      <c r="S36" s="66">
        <v>1429.0982608695699</v>
      </c>
      <c r="T36" s="66">
        <v>2209.0974999999999</v>
      </c>
      <c r="U36" s="68">
        <v>-54.579818651226098</v>
      </c>
    </row>
    <row r="37" spans="1:21" ht="12" thickBot="1">
      <c r="A37" s="69"/>
      <c r="B37" s="43" t="s">
        <v>36</v>
      </c>
      <c r="C37" s="44"/>
      <c r="D37" s="66">
        <v>363460.01</v>
      </c>
      <c r="E37" s="66">
        <v>232746.3737</v>
      </c>
      <c r="F37" s="67">
        <v>156.161406178764</v>
      </c>
      <c r="G37" s="66">
        <v>558418.1</v>
      </c>
      <c r="H37" s="67">
        <v>-34.912566408574499</v>
      </c>
      <c r="I37" s="66">
        <v>-42548.160000000003</v>
      </c>
      <c r="J37" s="67">
        <v>-11.706421292400201</v>
      </c>
      <c r="K37" s="66">
        <v>-44419.87</v>
      </c>
      <c r="L37" s="67">
        <v>-7.9545899389722496</v>
      </c>
      <c r="M37" s="67">
        <v>-4.2136773475474003E-2</v>
      </c>
      <c r="N37" s="66">
        <v>7400796.0099999998</v>
      </c>
      <c r="O37" s="66">
        <v>170945813.69</v>
      </c>
      <c r="P37" s="66">
        <v>157</v>
      </c>
      <c r="Q37" s="66">
        <v>202</v>
      </c>
      <c r="R37" s="67">
        <v>-22.277227722772299</v>
      </c>
      <c r="S37" s="66">
        <v>2315.03191082803</v>
      </c>
      <c r="T37" s="66">
        <v>2248.7867821782202</v>
      </c>
      <c r="U37" s="68">
        <v>2.86152118854005</v>
      </c>
    </row>
    <row r="38" spans="1:21" ht="12" thickBot="1">
      <c r="A38" s="69"/>
      <c r="B38" s="43" t="s">
        <v>37</v>
      </c>
      <c r="C38" s="44"/>
      <c r="D38" s="66">
        <v>152104.31</v>
      </c>
      <c r="E38" s="66">
        <v>123185.0365</v>
      </c>
      <c r="F38" s="67">
        <v>123.476287641478</v>
      </c>
      <c r="G38" s="66">
        <v>238104.3</v>
      </c>
      <c r="H38" s="67">
        <v>-36.118621125280001</v>
      </c>
      <c r="I38" s="66">
        <v>-4761.49</v>
      </c>
      <c r="J38" s="67">
        <v>-3.1304109660009001</v>
      </c>
      <c r="K38" s="66">
        <v>-13114.55</v>
      </c>
      <c r="L38" s="67">
        <v>-5.5079013692738901</v>
      </c>
      <c r="M38" s="67">
        <v>-0.63693073723459803</v>
      </c>
      <c r="N38" s="66">
        <v>3109953.54</v>
      </c>
      <c r="O38" s="66">
        <v>145702834.75999999</v>
      </c>
      <c r="P38" s="66">
        <v>53</v>
      </c>
      <c r="Q38" s="66">
        <v>53</v>
      </c>
      <c r="R38" s="67">
        <v>0</v>
      </c>
      <c r="S38" s="66">
        <v>2869.8926415094302</v>
      </c>
      <c r="T38" s="66">
        <v>2796.9033962264202</v>
      </c>
      <c r="U38" s="68">
        <v>2.54327441477496</v>
      </c>
    </row>
    <row r="39" spans="1:21" ht="12" thickBot="1">
      <c r="A39" s="69"/>
      <c r="B39" s="43" t="s">
        <v>38</v>
      </c>
      <c r="C39" s="44"/>
      <c r="D39" s="66">
        <v>112206.94</v>
      </c>
      <c r="E39" s="66">
        <v>134740.5393</v>
      </c>
      <c r="F39" s="67">
        <v>83.276303169732103</v>
      </c>
      <c r="G39" s="66">
        <v>287124.94</v>
      </c>
      <c r="H39" s="67">
        <v>-60.920517736982397</v>
      </c>
      <c r="I39" s="66">
        <v>-12821.33</v>
      </c>
      <c r="J39" s="67">
        <v>-11.426503565643999</v>
      </c>
      <c r="K39" s="66">
        <v>-46214.59</v>
      </c>
      <c r="L39" s="67">
        <v>-16.095637669092799</v>
      </c>
      <c r="M39" s="67">
        <v>-0.72256964737759199</v>
      </c>
      <c r="N39" s="66">
        <v>3136984.17</v>
      </c>
      <c r="O39" s="66">
        <v>111047246.56999999</v>
      </c>
      <c r="P39" s="66">
        <v>69</v>
      </c>
      <c r="Q39" s="66">
        <v>89</v>
      </c>
      <c r="R39" s="67">
        <v>-22.471910112359598</v>
      </c>
      <c r="S39" s="66">
        <v>1626.1875362318799</v>
      </c>
      <c r="T39" s="66">
        <v>2358.9271910112402</v>
      </c>
      <c r="U39" s="68">
        <v>-45.058742516082603</v>
      </c>
    </row>
    <row r="40" spans="1:21" ht="12" thickBot="1">
      <c r="A40" s="69"/>
      <c r="B40" s="43" t="s">
        <v>72</v>
      </c>
      <c r="C40" s="44"/>
      <c r="D40" s="70"/>
      <c r="E40" s="70"/>
      <c r="F40" s="70"/>
      <c r="G40" s="66">
        <v>0.9</v>
      </c>
      <c r="H40" s="70"/>
      <c r="I40" s="70"/>
      <c r="J40" s="70"/>
      <c r="K40" s="66">
        <v>0.79</v>
      </c>
      <c r="L40" s="67">
        <v>87.7777777777778</v>
      </c>
      <c r="M40" s="70"/>
      <c r="N40" s="66">
        <v>371.1</v>
      </c>
      <c r="O40" s="66">
        <v>4998.0200000000004</v>
      </c>
      <c r="P40" s="70"/>
      <c r="Q40" s="66">
        <v>3</v>
      </c>
      <c r="R40" s="70"/>
      <c r="S40" s="70"/>
      <c r="T40" s="66">
        <v>3.3033333333333301</v>
      </c>
      <c r="U40" s="71"/>
    </row>
    <row r="41" spans="1:21" ht="12" customHeight="1" thickBot="1">
      <c r="A41" s="69"/>
      <c r="B41" s="43" t="s">
        <v>33</v>
      </c>
      <c r="C41" s="44"/>
      <c r="D41" s="66">
        <v>118264.10159999999</v>
      </c>
      <c r="E41" s="66">
        <v>138972.74470000001</v>
      </c>
      <c r="F41" s="67">
        <v>85.098773759773096</v>
      </c>
      <c r="G41" s="66">
        <v>260612.82029999999</v>
      </c>
      <c r="H41" s="67">
        <v>-54.620765983859798</v>
      </c>
      <c r="I41" s="66">
        <v>7082.2610999999997</v>
      </c>
      <c r="J41" s="67">
        <v>5.9885130011421799</v>
      </c>
      <c r="K41" s="66">
        <v>14799.098</v>
      </c>
      <c r="L41" s="67">
        <v>5.6785763582022799</v>
      </c>
      <c r="M41" s="67">
        <v>-0.52143967828309501</v>
      </c>
      <c r="N41" s="66">
        <v>1843634.6895000001</v>
      </c>
      <c r="O41" s="66">
        <v>65809690.9362</v>
      </c>
      <c r="P41" s="66">
        <v>190</v>
      </c>
      <c r="Q41" s="66">
        <v>232</v>
      </c>
      <c r="R41" s="67">
        <v>-18.1034482758621</v>
      </c>
      <c r="S41" s="66">
        <v>622.44263999999998</v>
      </c>
      <c r="T41" s="66">
        <v>621.09489827586196</v>
      </c>
      <c r="U41" s="68">
        <v>0.21652464621284701</v>
      </c>
    </row>
    <row r="42" spans="1:21" ht="12" thickBot="1">
      <c r="A42" s="69"/>
      <c r="B42" s="43" t="s">
        <v>34</v>
      </c>
      <c r="C42" s="44"/>
      <c r="D42" s="66">
        <v>998060.34</v>
      </c>
      <c r="E42" s="66">
        <v>431322.92680000002</v>
      </c>
      <c r="F42" s="67">
        <v>231.39515151782999</v>
      </c>
      <c r="G42" s="66">
        <v>752619.02170000004</v>
      </c>
      <c r="H42" s="67">
        <v>32.611628356881297</v>
      </c>
      <c r="I42" s="66">
        <v>66059.373500000002</v>
      </c>
      <c r="J42" s="67">
        <v>6.6187755241331399</v>
      </c>
      <c r="K42" s="66">
        <v>51688.927300000003</v>
      </c>
      <c r="L42" s="67">
        <v>6.8678741580628904</v>
      </c>
      <c r="M42" s="67">
        <v>0.27801788411267703</v>
      </c>
      <c r="N42" s="66">
        <v>9246106.4987000003</v>
      </c>
      <c r="O42" s="66">
        <v>173607983.34209999</v>
      </c>
      <c r="P42" s="66">
        <v>3287</v>
      </c>
      <c r="Q42" s="66">
        <v>3339</v>
      </c>
      <c r="R42" s="67">
        <v>-1.5573525007487301</v>
      </c>
      <c r="S42" s="66">
        <v>303.63867964709499</v>
      </c>
      <c r="T42" s="66">
        <v>226.86384983528001</v>
      </c>
      <c r="U42" s="68">
        <v>25.2849307278791</v>
      </c>
    </row>
    <row r="43" spans="1:21" ht="12" thickBot="1">
      <c r="A43" s="69"/>
      <c r="B43" s="43" t="s">
        <v>39</v>
      </c>
      <c r="C43" s="44"/>
      <c r="D43" s="66">
        <v>176964.93</v>
      </c>
      <c r="E43" s="66">
        <v>100233.7509</v>
      </c>
      <c r="F43" s="67">
        <v>176.55223755574301</v>
      </c>
      <c r="G43" s="66">
        <v>338841.89</v>
      </c>
      <c r="H43" s="67">
        <v>-47.773597296367299</v>
      </c>
      <c r="I43" s="66">
        <v>-19898.259999999998</v>
      </c>
      <c r="J43" s="67">
        <v>-11.244182675064501</v>
      </c>
      <c r="K43" s="66">
        <v>-48483.83</v>
      </c>
      <c r="L43" s="67">
        <v>-14.308688338387</v>
      </c>
      <c r="M43" s="67">
        <v>-0.58958976632002902</v>
      </c>
      <c r="N43" s="66">
        <v>3804386.2</v>
      </c>
      <c r="O43" s="66">
        <v>81929413.540000007</v>
      </c>
      <c r="P43" s="66">
        <v>122</v>
      </c>
      <c r="Q43" s="66">
        <v>164</v>
      </c>
      <c r="R43" s="67">
        <v>-25.609756097561</v>
      </c>
      <c r="S43" s="66">
        <v>1450.53221311475</v>
      </c>
      <c r="T43" s="66">
        <v>1547.3368292682901</v>
      </c>
      <c r="U43" s="68">
        <v>-6.6737308746607003</v>
      </c>
    </row>
    <row r="44" spans="1:21" ht="12" thickBot="1">
      <c r="A44" s="69"/>
      <c r="B44" s="43" t="s">
        <v>40</v>
      </c>
      <c r="C44" s="44"/>
      <c r="D44" s="66">
        <v>98369.279999999999</v>
      </c>
      <c r="E44" s="66">
        <v>21211.636900000001</v>
      </c>
      <c r="F44" s="67">
        <v>463.751479736107</v>
      </c>
      <c r="G44" s="66">
        <v>94588.94</v>
      </c>
      <c r="H44" s="67">
        <v>3.9965983338009701</v>
      </c>
      <c r="I44" s="66">
        <v>12233.49</v>
      </c>
      <c r="J44" s="67">
        <v>12.436291085997601</v>
      </c>
      <c r="K44" s="66">
        <v>12573.4</v>
      </c>
      <c r="L44" s="67">
        <v>13.2926745981084</v>
      </c>
      <c r="M44" s="67">
        <v>-2.7034056023033E-2</v>
      </c>
      <c r="N44" s="66">
        <v>2328166.84</v>
      </c>
      <c r="O44" s="66">
        <v>33667816.539999999</v>
      </c>
      <c r="P44" s="66">
        <v>83</v>
      </c>
      <c r="Q44" s="66">
        <v>87</v>
      </c>
      <c r="R44" s="67">
        <v>-4.5977011494252897</v>
      </c>
      <c r="S44" s="66">
        <v>1185.17204819277</v>
      </c>
      <c r="T44" s="66">
        <v>1263.5329885057499</v>
      </c>
      <c r="U44" s="68">
        <v>-6.6117776260810199</v>
      </c>
    </row>
    <row r="45" spans="1:21" ht="12" thickBot="1">
      <c r="A45" s="69"/>
      <c r="B45" s="43" t="s">
        <v>75</v>
      </c>
      <c r="C45" s="44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66">
        <v>-427.35039999999998</v>
      </c>
      <c r="O45" s="66">
        <v>-435.8974</v>
      </c>
      <c r="P45" s="70"/>
      <c r="Q45" s="70"/>
      <c r="R45" s="70"/>
      <c r="S45" s="70"/>
      <c r="T45" s="70"/>
      <c r="U45" s="71"/>
    </row>
    <row r="46" spans="1:21" ht="12" thickBot="1">
      <c r="A46" s="72"/>
      <c r="B46" s="43" t="s">
        <v>35</v>
      </c>
      <c r="C46" s="44"/>
      <c r="D46" s="73">
        <v>98479.788799999995</v>
      </c>
      <c r="E46" s="74"/>
      <c r="F46" s="74"/>
      <c r="G46" s="73">
        <v>14463.5317</v>
      </c>
      <c r="H46" s="75">
        <v>580.88341660010997</v>
      </c>
      <c r="I46" s="73">
        <v>4605.9507000000003</v>
      </c>
      <c r="J46" s="75">
        <v>4.67705176475764</v>
      </c>
      <c r="K46" s="73">
        <v>1739.3316</v>
      </c>
      <c r="L46" s="75">
        <v>12.025635481547001</v>
      </c>
      <c r="M46" s="75">
        <v>1.6481153449980399</v>
      </c>
      <c r="N46" s="73">
        <v>665560.86380000005</v>
      </c>
      <c r="O46" s="73">
        <v>9404643.8830999993</v>
      </c>
      <c r="P46" s="73">
        <v>37</v>
      </c>
      <c r="Q46" s="73">
        <v>31</v>
      </c>
      <c r="R46" s="75">
        <v>19.354838709677399</v>
      </c>
      <c r="S46" s="73">
        <v>2661.6159135135099</v>
      </c>
      <c r="T46" s="73">
        <v>10559.673741935499</v>
      </c>
      <c r="U46" s="76">
        <v>-296.739202238838</v>
      </c>
    </row>
  </sheetData>
  <mergeCells count="44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3" sqref="G3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79638</v>
      </c>
      <c r="D2" s="37">
        <v>1082026.9172410299</v>
      </c>
      <c r="E2" s="37">
        <v>1070515.51477692</v>
      </c>
      <c r="F2" s="37">
        <v>11511.402464102601</v>
      </c>
      <c r="G2" s="37">
        <v>1070515.51477692</v>
      </c>
      <c r="H2" s="37">
        <v>1.06387394626509E-2</v>
      </c>
    </row>
    <row r="3" spans="1:8">
      <c r="A3" s="37">
        <v>2</v>
      </c>
      <c r="B3" s="37">
        <v>13</v>
      </c>
      <c r="C3" s="37">
        <v>17517</v>
      </c>
      <c r="D3" s="37">
        <v>161369.312282603</v>
      </c>
      <c r="E3" s="37">
        <v>125287.811736495</v>
      </c>
      <c r="F3" s="37">
        <v>36081.500546108502</v>
      </c>
      <c r="G3" s="37">
        <v>125287.811736495</v>
      </c>
      <c r="H3" s="37">
        <v>0.22359580043893101</v>
      </c>
    </row>
    <row r="4" spans="1:8">
      <c r="A4" s="37">
        <v>3</v>
      </c>
      <c r="B4" s="37">
        <v>14</v>
      </c>
      <c r="C4" s="37">
        <v>139419</v>
      </c>
      <c r="D4" s="37">
        <v>162799.430239051</v>
      </c>
      <c r="E4" s="37">
        <v>116963.122726988</v>
      </c>
      <c r="F4" s="37">
        <v>45836.3075120637</v>
      </c>
      <c r="G4" s="37">
        <v>116963.122726988</v>
      </c>
      <c r="H4" s="37">
        <v>0.28155078580286502</v>
      </c>
    </row>
    <row r="5" spans="1:8">
      <c r="A5" s="37">
        <v>4</v>
      </c>
      <c r="B5" s="37">
        <v>15</v>
      </c>
      <c r="C5" s="37">
        <v>8939</v>
      </c>
      <c r="D5" s="37">
        <v>148332.79390737499</v>
      </c>
      <c r="E5" s="37">
        <v>151276.407015301</v>
      </c>
      <c r="F5" s="37">
        <v>-2943.6131079267798</v>
      </c>
      <c r="G5" s="37">
        <v>151276.407015301</v>
      </c>
      <c r="H5" s="37">
        <v>-1.9844654916733401E-2</v>
      </c>
    </row>
    <row r="6" spans="1:8">
      <c r="A6" s="37">
        <v>5</v>
      </c>
      <c r="B6" s="37">
        <v>16</v>
      </c>
      <c r="C6" s="37">
        <v>4662</v>
      </c>
      <c r="D6" s="37">
        <v>323841.17078888899</v>
      </c>
      <c r="E6" s="37">
        <v>287078.195640171</v>
      </c>
      <c r="F6" s="37">
        <v>36762.975148717902</v>
      </c>
      <c r="G6" s="37">
        <v>287078.195640171</v>
      </c>
      <c r="H6" s="37">
        <v>0.113521622526135</v>
      </c>
    </row>
    <row r="7" spans="1:8">
      <c r="A7" s="37">
        <v>6</v>
      </c>
      <c r="B7" s="37">
        <v>17</v>
      </c>
      <c r="C7" s="37">
        <v>32620</v>
      </c>
      <c r="D7" s="37">
        <v>456083.44650940201</v>
      </c>
      <c r="E7" s="37">
        <v>404530.62752478599</v>
      </c>
      <c r="F7" s="37">
        <v>51552.818984615398</v>
      </c>
      <c r="G7" s="37">
        <v>404530.62752478599</v>
      </c>
      <c r="H7" s="37">
        <v>0.113033742792401</v>
      </c>
    </row>
    <row r="8" spans="1:8">
      <c r="A8" s="37">
        <v>7</v>
      </c>
      <c r="B8" s="37">
        <v>18</v>
      </c>
      <c r="C8" s="37">
        <v>168940</v>
      </c>
      <c r="D8" s="37">
        <v>259717.005813675</v>
      </c>
      <c r="E8" s="37">
        <v>213560.88501453001</v>
      </c>
      <c r="F8" s="37">
        <v>46156.120799145297</v>
      </c>
      <c r="G8" s="37">
        <v>213560.88501453001</v>
      </c>
      <c r="H8" s="37">
        <v>0.17771697565410199</v>
      </c>
    </row>
    <row r="9" spans="1:8">
      <c r="A9" s="37">
        <v>8</v>
      </c>
      <c r="B9" s="37">
        <v>19</v>
      </c>
      <c r="C9" s="37">
        <v>29201</v>
      </c>
      <c r="D9" s="37">
        <v>162125.94094017101</v>
      </c>
      <c r="E9" s="37">
        <v>165325.044265812</v>
      </c>
      <c r="F9" s="37">
        <v>-3199.1033256410301</v>
      </c>
      <c r="G9" s="37">
        <v>165325.044265812</v>
      </c>
      <c r="H9" s="37">
        <v>-1.9732211311091701E-2</v>
      </c>
    </row>
    <row r="10" spans="1:8">
      <c r="A10" s="37">
        <v>9</v>
      </c>
      <c r="B10" s="37">
        <v>21</v>
      </c>
      <c r="C10" s="37">
        <v>204564</v>
      </c>
      <c r="D10" s="37">
        <v>878906.52723760705</v>
      </c>
      <c r="E10" s="37">
        <v>843906.45430170896</v>
      </c>
      <c r="F10" s="37">
        <v>35000.072935897399</v>
      </c>
      <c r="G10" s="37">
        <v>843906.45430170896</v>
      </c>
      <c r="H10" s="37">
        <v>3.9822292645729097E-2</v>
      </c>
    </row>
    <row r="11" spans="1:8">
      <c r="A11" s="37">
        <v>10</v>
      </c>
      <c r="B11" s="37">
        <v>22</v>
      </c>
      <c r="C11" s="37">
        <v>55030</v>
      </c>
      <c r="D11" s="37">
        <v>935196.622538461</v>
      </c>
      <c r="E11" s="37">
        <v>898637.09423076897</v>
      </c>
      <c r="F11" s="37">
        <v>36559.528307692301</v>
      </c>
      <c r="G11" s="37">
        <v>898637.09423076897</v>
      </c>
      <c r="H11" s="37">
        <v>3.9092878894768202E-2</v>
      </c>
    </row>
    <row r="12" spans="1:8">
      <c r="A12" s="37">
        <v>11</v>
      </c>
      <c r="B12" s="37">
        <v>23</v>
      </c>
      <c r="C12" s="37">
        <v>217762.96900000001</v>
      </c>
      <c r="D12" s="37">
        <v>2156920.42074701</v>
      </c>
      <c r="E12" s="37">
        <v>1835510.0951384599</v>
      </c>
      <c r="F12" s="37">
        <v>321410.32560854702</v>
      </c>
      <c r="G12" s="37">
        <v>1835510.0951384599</v>
      </c>
      <c r="H12" s="37">
        <v>0.14901352989983399</v>
      </c>
    </row>
    <row r="13" spans="1:8">
      <c r="A13" s="37">
        <v>12</v>
      </c>
      <c r="B13" s="37">
        <v>24</v>
      </c>
      <c r="C13" s="37">
        <v>44912</v>
      </c>
      <c r="D13" s="37">
        <v>708184.66607606795</v>
      </c>
      <c r="E13" s="37">
        <v>657224.37191538501</v>
      </c>
      <c r="F13" s="37">
        <v>50960.294160683799</v>
      </c>
      <c r="G13" s="37">
        <v>657224.37191538501</v>
      </c>
      <c r="H13" s="37">
        <v>7.1959047691679295E-2</v>
      </c>
    </row>
    <row r="14" spans="1:8">
      <c r="A14" s="37">
        <v>13</v>
      </c>
      <c r="B14" s="37">
        <v>25</v>
      </c>
      <c r="C14" s="37">
        <v>103290</v>
      </c>
      <c r="D14" s="37">
        <v>1242303.2653999999</v>
      </c>
      <c r="E14" s="37">
        <v>1144806.1669000001</v>
      </c>
      <c r="F14" s="37">
        <v>97497.098499999993</v>
      </c>
      <c r="G14" s="37">
        <v>1144806.1669000001</v>
      </c>
      <c r="H14" s="37">
        <v>7.8480916226689304E-2</v>
      </c>
    </row>
    <row r="15" spans="1:8">
      <c r="A15" s="37">
        <v>14</v>
      </c>
      <c r="B15" s="37">
        <v>26</v>
      </c>
      <c r="C15" s="37">
        <v>75076</v>
      </c>
      <c r="D15" s="37">
        <v>417245.93661858398</v>
      </c>
      <c r="E15" s="37">
        <v>371966.42163893802</v>
      </c>
      <c r="F15" s="37">
        <v>45279.514979646003</v>
      </c>
      <c r="G15" s="37">
        <v>371966.42163893802</v>
      </c>
      <c r="H15" s="37">
        <v>0.10851996629756799</v>
      </c>
    </row>
    <row r="16" spans="1:8">
      <c r="A16" s="37">
        <v>15</v>
      </c>
      <c r="B16" s="37">
        <v>27</v>
      </c>
      <c r="C16" s="37">
        <v>157830.15</v>
      </c>
      <c r="D16" s="37">
        <v>1320152.1950000001</v>
      </c>
      <c r="E16" s="37">
        <v>1167019.3795</v>
      </c>
      <c r="F16" s="37">
        <v>153132.8155</v>
      </c>
      <c r="G16" s="37">
        <v>1167019.3795</v>
      </c>
      <c r="H16" s="37">
        <v>0.115996334422638</v>
      </c>
    </row>
    <row r="17" spans="1:8">
      <c r="A17" s="37">
        <v>16</v>
      </c>
      <c r="B17" s="37">
        <v>29</v>
      </c>
      <c r="C17" s="37">
        <v>245535</v>
      </c>
      <c r="D17" s="37">
        <v>3211356.9698786298</v>
      </c>
      <c r="E17" s="37">
        <v>2926615.5928179501</v>
      </c>
      <c r="F17" s="37">
        <v>284741.37706068403</v>
      </c>
      <c r="G17" s="37">
        <v>2926615.5928179501</v>
      </c>
      <c r="H17" s="37">
        <v>8.8666996453977201E-2</v>
      </c>
    </row>
    <row r="18" spans="1:8">
      <c r="A18" s="37">
        <v>17</v>
      </c>
      <c r="B18" s="37">
        <v>31</v>
      </c>
      <c r="C18" s="37">
        <v>30915.219000000001</v>
      </c>
      <c r="D18" s="37">
        <v>308088.327836457</v>
      </c>
      <c r="E18" s="37">
        <v>257280.75486232099</v>
      </c>
      <c r="F18" s="37">
        <v>50807.572974135903</v>
      </c>
      <c r="G18" s="37">
        <v>257280.75486232099</v>
      </c>
      <c r="H18" s="37">
        <v>0.16491235916313601</v>
      </c>
    </row>
    <row r="19" spans="1:8">
      <c r="A19" s="37">
        <v>18</v>
      </c>
      <c r="B19" s="37">
        <v>32</v>
      </c>
      <c r="C19" s="37">
        <v>50564.417999999998</v>
      </c>
      <c r="D19" s="37">
        <v>614752.04386062303</v>
      </c>
      <c r="E19" s="37">
        <v>586081.17902616097</v>
      </c>
      <c r="F19" s="37">
        <v>28670.8648344625</v>
      </c>
      <c r="G19" s="37">
        <v>586081.17902616097</v>
      </c>
      <c r="H19" s="37">
        <v>4.6638095994623201E-2</v>
      </c>
    </row>
    <row r="20" spans="1:8">
      <c r="A20" s="37">
        <v>19</v>
      </c>
      <c r="B20" s="37">
        <v>33</v>
      </c>
      <c r="C20" s="37">
        <v>42588.879000000001</v>
      </c>
      <c r="D20" s="37">
        <v>717535.38276850502</v>
      </c>
      <c r="E20" s="37">
        <v>549669.85188848898</v>
      </c>
      <c r="F20" s="37">
        <v>167865.53088001499</v>
      </c>
      <c r="G20" s="37">
        <v>549669.85188848898</v>
      </c>
      <c r="H20" s="37">
        <v>0.23394739118276101</v>
      </c>
    </row>
    <row r="21" spans="1:8">
      <c r="A21" s="37">
        <v>20</v>
      </c>
      <c r="B21" s="37">
        <v>34</v>
      </c>
      <c r="C21" s="37">
        <v>47644.63</v>
      </c>
      <c r="D21" s="37">
        <v>320144.99497745303</v>
      </c>
      <c r="E21" s="37">
        <v>232820.59629875701</v>
      </c>
      <c r="F21" s="37">
        <v>87324.398678695201</v>
      </c>
      <c r="G21" s="37">
        <v>232820.59629875701</v>
      </c>
      <c r="H21" s="37">
        <v>0.27276515344194402</v>
      </c>
    </row>
    <row r="22" spans="1:8">
      <c r="A22" s="37">
        <v>21</v>
      </c>
      <c r="B22" s="37">
        <v>35</v>
      </c>
      <c r="C22" s="37">
        <v>65264.192000000003</v>
      </c>
      <c r="D22" s="37">
        <v>1779591.2003548699</v>
      </c>
      <c r="E22" s="37">
        <v>1729897.44966106</v>
      </c>
      <c r="F22" s="37">
        <v>49693.750693805297</v>
      </c>
      <c r="G22" s="37">
        <v>1729897.44966106</v>
      </c>
      <c r="H22" s="37">
        <v>2.7924250627838501E-2</v>
      </c>
    </row>
    <row r="23" spans="1:8">
      <c r="A23" s="37">
        <v>22</v>
      </c>
      <c r="B23" s="37">
        <v>36</v>
      </c>
      <c r="C23" s="37">
        <v>167792.29</v>
      </c>
      <c r="D23" s="37">
        <v>779095.21164424799</v>
      </c>
      <c r="E23" s="37">
        <v>656776.99276873202</v>
      </c>
      <c r="F23" s="37">
        <v>122318.218875516</v>
      </c>
      <c r="G23" s="37">
        <v>656776.99276873202</v>
      </c>
      <c r="H23" s="37">
        <v>0.15700034738676999</v>
      </c>
    </row>
    <row r="24" spans="1:8">
      <c r="A24" s="37">
        <v>23</v>
      </c>
      <c r="B24" s="37">
        <v>37</v>
      </c>
      <c r="C24" s="37">
        <v>143978.85200000001</v>
      </c>
      <c r="D24" s="37">
        <v>965530.24809806398</v>
      </c>
      <c r="E24" s="37">
        <v>825433.06036663498</v>
      </c>
      <c r="F24" s="37">
        <v>140097.18773142801</v>
      </c>
      <c r="G24" s="37">
        <v>825433.06036663498</v>
      </c>
      <c r="H24" s="37">
        <v>0.14509870406172801</v>
      </c>
    </row>
    <row r="25" spans="1:8">
      <c r="A25" s="37">
        <v>24</v>
      </c>
      <c r="B25" s="37">
        <v>38</v>
      </c>
      <c r="C25" s="37">
        <v>196621.451</v>
      </c>
      <c r="D25" s="37">
        <v>943081.72323185799</v>
      </c>
      <c r="E25" s="37">
        <v>902691.94322389399</v>
      </c>
      <c r="F25" s="37">
        <v>40389.780007964597</v>
      </c>
      <c r="G25" s="37">
        <v>902691.94322389399</v>
      </c>
      <c r="H25" s="37">
        <v>4.2827444338071098E-2</v>
      </c>
    </row>
    <row r="26" spans="1:8">
      <c r="A26" s="37">
        <v>25</v>
      </c>
      <c r="B26" s="37">
        <v>39</v>
      </c>
      <c r="C26" s="37">
        <v>81147.561000000002</v>
      </c>
      <c r="D26" s="37">
        <v>134056.36914350701</v>
      </c>
      <c r="E26" s="37">
        <v>98512.959856688103</v>
      </c>
      <c r="F26" s="37">
        <v>35543.409286818402</v>
      </c>
      <c r="G26" s="37">
        <v>98512.959856688103</v>
      </c>
      <c r="H26" s="37">
        <v>0.26513778878174299</v>
      </c>
    </row>
    <row r="27" spans="1:8">
      <c r="A27" s="37">
        <v>26</v>
      </c>
      <c r="B27" s="37">
        <v>42</v>
      </c>
      <c r="C27" s="37">
        <v>25565.522000000001</v>
      </c>
      <c r="D27" s="37">
        <v>414408.45980000001</v>
      </c>
      <c r="E27" s="37">
        <v>390858.98879999999</v>
      </c>
      <c r="F27" s="37">
        <v>23549.471000000001</v>
      </c>
      <c r="G27" s="37">
        <v>390858.98879999999</v>
      </c>
      <c r="H27" s="37">
        <v>5.6826713941518801E-2</v>
      </c>
    </row>
    <row r="28" spans="1:8">
      <c r="A28" s="37">
        <v>27</v>
      </c>
      <c r="B28" s="37">
        <v>75</v>
      </c>
      <c r="C28" s="37">
        <v>198</v>
      </c>
      <c r="D28" s="37">
        <v>118264.102564103</v>
      </c>
      <c r="E28" s="37">
        <v>111181.84188034201</v>
      </c>
      <c r="F28" s="37">
        <v>7082.26068376068</v>
      </c>
      <c r="G28" s="37">
        <v>111181.84188034201</v>
      </c>
      <c r="H28" s="37">
        <v>5.9885126003656898E-2</v>
      </c>
    </row>
    <row r="29" spans="1:8">
      <c r="A29" s="37">
        <v>28</v>
      </c>
      <c r="B29" s="37">
        <v>76</v>
      </c>
      <c r="C29" s="37">
        <v>4272</v>
      </c>
      <c r="D29" s="37">
        <v>998060.33076923096</v>
      </c>
      <c r="E29" s="37">
        <v>932000.95243162406</v>
      </c>
      <c r="F29" s="37">
        <v>66059.378337606802</v>
      </c>
      <c r="G29" s="37">
        <v>932000.95243162406</v>
      </c>
      <c r="H29" s="37">
        <v>6.6187760700491094E-2</v>
      </c>
    </row>
    <row r="30" spans="1:8">
      <c r="A30" s="37">
        <v>29</v>
      </c>
      <c r="B30" s="37">
        <v>99</v>
      </c>
      <c r="C30" s="37">
        <v>35</v>
      </c>
      <c r="D30" s="37">
        <v>98479.788669540896</v>
      </c>
      <c r="E30" s="37">
        <v>93873.837563724403</v>
      </c>
      <c r="F30" s="37">
        <v>4605.9511058164999</v>
      </c>
      <c r="G30" s="37">
        <v>93873.837563724403</v>
      </c>
      <c r="H30" s="37">
        <v>4.6770521830344802E-2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47</v>
      </c>
      <c r="D32" s="34">
        <v>65738.52</v>
      </c>
      <c r="E32" s="34">
        <v>64944.68</v>
      </c>
      <c r="F32" s="30"/>
      <c r="G32" s="30"/>
      <c r="H32" s="30"/>
    </row>
    <row r="33" spans="1:8">
      <c r="A33" s="30"/>
      <c r="B33" s="33">
        <v>71</v>
      </c>
      <c r="C33" s="34">
        <v>139</v>
      </c>
      <c r="D33" s="34">
        <v>363460.01</v>
      </c>
      <c r="E33" s="34">
        <v>406008.17</v>
      </c>
      <c r="F33" s="30"/>
      <c r="G33" s="30"/>
      <c r="H33" s="30"/>
    </row>
    <row r="34" spans="1:8">
      <c r="A34" s="30"/>
      <c r="B34" s="33">
        <v>72</v>
      </c>
      <c r="C34" s="34">
        <v>49</v>
      </c>
      <c r="D34" s="34">
        <v>152104.31</v>
      </c>
      <c r="E34" s="34">
        <v>156865.79999999999</v>
      </c>
      <c r="F34" s="30"/>
      <c r="G34" s="30"/>
      <c r="H34" s="30"/>
    </row>
    <row r="35" spans="1:8">
      <c r="A35" s="30"/>
      <c r="B35" s="33">
        <v>73</v>
      </c>
      <c r="C35" s="34">
        <v>63</v>
      </c>
      <c r="D35" s="34">
        <v>112206.94</v>
      </c>
      <c r="E35" s="34">
        <v>125028.27</v>
      </c>
      <c r="F35" s="30"/>
      <c r="G35" s="30"/>
      <c r="H35" s="30"/>
    </row>
    <row r="36" spans="1:8">
      <c r="A36" s="30"/>
      <c r="B36" s="33">
        <v>77</v>
      </c>
      <c r="C36" s="34">
        <v>110</v>
      </c>
      <c r="D36" s="34">
        <v>176964.93</v>
      </c>
      <c r="E36" s="34">
        <v>196863.19</v>
      </c>
      <c r="F36" s="30"/>
      <c r="G36" s="30"/>
      <c r="H36" s="30"/>
    </row>
    <row r="37" spans="1:8">
      <c r="A37" s="30"/>
      <c r="B37" s="33">
        <v>78</v>
      </c>
      <c r="C37" s="34">
        <v>75</v>
      </c>
      <c r="D37" s="34">
        <v>98369.279999999999</v>
      </c>
      <c r="E37" s="34">
        <v>86135.79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2015-12-21T00:33:56Z</dcterms:modified>
</cp:coreProperties>
</file>