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<sst xmlns="http://schemas.openxmlformats.org/spreadsheetml/2006/main" count="118" uniqueCount="76">
  <si>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</si>
  <si>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</si>
  <si>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</si>
  <si>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</si>
  <si>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</si>
  <si>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</si>
  <si>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</si>
  <si>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</si>
  <si>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</si>
  <si>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</si>
  <si>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</si>
  <si>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</si>
  <si>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</si>
  <si>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</si>
  <si>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</si>
  <si>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</si>
  <si>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</si>
  <si>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</si>
  <si>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</si>
  <si>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</si>
  <si>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</si>
  <si>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</si>
  <si>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</si>
  <si>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</si>
  <si>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</si>
  <si>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</si>
  <si>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</si>
  <si>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</si>
  <si>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</si>
  <si>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</si>
  <si>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</si>
  <si>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</si>
  <si>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</si>
  <si>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</si>
  <si>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</si>
  <si>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</si>
  <si>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</si>
  <si>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</si>
  <si>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</si>
  <si>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</si>
  <si>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</si>
  <si>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9" type="noConversion"/>
  </si>
  <si>
    <t>COST</t>
    <phoneticPr fontId="9" type="noConversion"/>
  </si>
  <si>
    <t>成本</t>
    <phoneticPr fontId="9" type="noConversion"/>
  </si>
  <si>
    <t>销售金额差异</t>
    <phoneticPr fontId="9" type="noConversion"/>
  </si>
  <si>
    <t>销售成本差异</t>
    <phoneticPr fontId="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</si>
  <si>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</si>
  <si>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</si>
  <si>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</si>
  <si>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</si>
  <si>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</si>
  <si>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</si>
  <si>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</si>
  <si>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</si>
  <si>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</si>
  <si>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</si>
  <si>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</si>
  <si>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</si>
  <si>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</si>
  <si>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</si>
  <si>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</si>
  <si>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</si>
  <si>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</si>
  <si>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</si>
  <si>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</si>
  <si>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</si>
  <si>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</si>
  <si>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</si>
  <si>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</si>
  <si>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</si>
  <si>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</si>
  <si>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9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</si>
  <si>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</si>
  <si>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9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</si>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</sst>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45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9">
    <xf numFmtId="0" fontId="0" fillId="0" borderId="0"/>
    <xf numFmtId="0" fontId="24" fillId="0" borderId="0" applyNumberFormat="0" applyFill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28" fillId="3" borderId="0" applyNumberFormat="0" applyBorder="0" applyAlignment="0" applyProtection="0"/>
    <xf numFmtId="0" fontId="37" fillId="4" borderId="0" applyNumberFormat="0" applyBorder="0" applyAlignment="0" applyProtection="0"/>
    <xf numFmtId="0" fontId="39" fillId="5" borderId="4" applyNumberFormat="0" applyAlignment="0" applyProtection="0"/>
    <xf numFmtId="0" fontId="38" fillId="6" borderId="5" applyNumberFormat="0" applyAlignment="0" applyProtection="0"/>
    <xf numFmtId="0" fontId="32" fillId="6" borderId="4" applyNumberFormat="0" applyAlignment="0" applyProtection="0"/>
    <xf numFmtId="0" fontId="36" fillId="0" borderId="6" applyNumberFormat="0" applyFill="0" applyAlignment="0" applyProtection="0"/>
    <xf numFmtId="0" fontId="33" fillId="7" borderId="7" applyNumberFormat="0" applyAlignment="0" applyProtection="0"/>
    <xf numFmtId="0" fontId="35" fillId="0" borderId="0" applyNumberFormat="0" applyFill="0" applyBorder="0" applyAlignment="0" applyProtection="0"/>
    <xf numFmtId="0" fontId="5" fillId="8" borderId="8" applyNumberFormat="0" applyFont="0" applyAlignment="0" applyProtection="0">
      <alignment vertical="center"/>
    </xf>
    <xf numFmtId="0" fontId="34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22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2" fillId="32" borderId="0" applyNumberFormat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9" fillId="0" borderId="0" applyNumberFormat="0" applyFill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/>
    <xf numFmtId="43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28" fillId="3" borderId="0" applyNumberFormat="0" applyBorder="0" applyAlignment="0" applyProtection="0"/>
    <xf numFmtId="0" fontId="37" fillId="4" borderId="0" applyNumberFormat="0" applyBorder="0" applyAlignment="0" applyProtection="0"/>
    <xf numFmtId="0" fontId="39" fillId="5" borderId="4" applyNumberFormat="0" applyAlignment="0" applyProtection="0"/>
    <xf numFmtId="0" fontId="38" fillId="6" borderId="5" applyNumberFormat="0" applyAlignment="0" applyProtection="0"/>
    <xf numFmtId="0" fontId="32" fillId="6" borderId="4" applyNumberFormat="0" applyAlignment="0" applyProtection="0"/>
    <xf numFmtId="0" fontId="36" fillId="0" borderId="6" applyNumberFormat="0" applyFill="0" applyAlignment="0" applyProtection="0"/>
    <xf numFmtId="0" fontId="33" fillId="7" borderId="7" applyNumberFormat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22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2" fillId="32" borderId="0" applyNumberFormat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23" fillId="38" borderId="21">
      <alignment vertical="center"/>
    </xf>
    <xf numFmtId="0" fontId="42" fillId="0" borderId="0"/>
    <xf numFmtId="180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178" fontId="44" fillId="0" borderId="0" applyFont="0" applyFill="0" applyBorder="0" applyAlignment="0" applyProtection="0"/>
    <xf numFmtId="179" fontId="44" fillId="0" borderId="0" applyFont="0" applyFill="0" applyBorder="0" applyAlignment="0" applyProtection="0"/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7">
    <xf numFmtId="0" fontId="0" fillId="0" borderId="0" xfId="0"/>
    <xf numFmtId="0" fontId="6" fillId="0" borderId="0" xfId="0" applyFont="1"/>
    <xf numFmtId="177" fontId="6" fillId="0" borderId="0" xfId="0" applyNumberFormat="1" applyFont="1"/>
    <xf numFmtId="0" fontId="0" fillId="0" borderId="0" xfId="0" applyAlignment="1"/>
    <xf numFmtId="0" fontId="6" fillId="0" borderId="0" xfId="0" applyNumberFormat="1" applyFont="1"/>
    <xf numFmtId="0" fontId="7" fillId="0" borderId="18" xfId="0" applyFont="1" applyBorder="1" applyAlignment="1">
      <alignment wrapText="1"/>
    </xf>
    <xf numFmtId="0" fontId="7" fillId="0" borderId="18" xfId="0" applyNumberFormat="1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8" xfId="0" applyFont="1" applyBorder="1" applyAlignment="1">
      <alignment horizontal="right" vertical="center" wrapText="1"/>
    </xf>
    <xf numFmtId="49" fontId="7" fillId="36" borderId="18" xfId="0" applyNumberFormat="1" applyFont="1" applyFill="1" applyBorder="1" applyAlignment="1">
      <alignment vertical="center" wrapText="1"/>
    </xf>
    <xf numFmtId="49" fontId="10" fillId="37" borderId="18" xfId="0" applyNumberFormat="1" applyFont="1" applyFill="1" applyBorder="1" applyAlignment="1">
      <alignment horizontal="center" vertical="center" wrapText="1"/>
    </xf>
    <xf numFmtId="0" fontId="7" fillId="33" borderId="18" xfId="0" applyFont="1" applyFill="1" applyBorder="1" applyAlignment="1">
      <alignment vertical="center" wrapText="1"/>
    </xf>
    <xf numFmtId="0" fontId="7" fillId="33" borderId="18" xfId="0" applyNumberFormat="1" applyFont="1" applyFill="1" applyBorder="1" applyAlignment="1">
      <alignment vertical="center" wrapText="1"/>
    </xf>
    <xf numFmtId="0" fontId="7" fillId="36" borderId="18" xfId="0" applyFont="1" applyFill="1" applyBorder="1" applyAlignment="1">
      <alignment vertical="center" wrapText="1"/>
    </xf>
    <xf numFmtId="0" fontId="7" fillId="37" borderId="18" xfId="0" applyFont="1" applyFill="1" applyBorder="1" applyAlignment="1">
      <alignment vertical="center" wrapText="1"/>
    </xf>
    <xf numFmtId="4" fontId="7" fillId="36" borderId="18" xfId="0" applyNumberFormat="1" applyFont="1" applyFill="1" applyBorder="1" applyAlignment="1">
      <alignment horizontal="right" vertical="top" wrapText="1"/>
    </xf>
    <xf numFmtId="4" fontId="7" fillId="37" borderId="18" xfId="0" applyNumberFormat="1" applyFont="1" applyFill="1" applyBorder="1" applyAlignment="1">
      <alignment horizontal="right" vertical="top" wrapText="1"/>
    </xf>
    <xf numFmtId="177" fontId="6" fillId="36" borderId="18" xfId="0" applyNumberFormat="1" applyFont="1" applyFill="1" applyBorder="1" applyAlignment="1">
      <alignment horizontal="center" vertical="center"/>
    </xf>
    <xf numFmtId="177" fontId="6" fillId="37" borderId="18" xfId="0" applyNumberFormat="1" applyFont="1" applyFill="1" applyBorder="1" applyAlignment="1">
      <alignment horizontal="center" vertical="center"/>
    </xf>
    <xf numFmtId="177" fontId="11" fillId="0" borderId="18" xfId="0" applyNumberFormat="1" applyFont="1" applyBorder="1"/>
    <xf numFmtId="177" fontId="6" fillId="36" borderId="18" xfId="0" applyNumberFormat="1" applyFont="1" applyFill="1" applyBorder="1"/>
    <xf numFmtId="177" fontId="6" fillId="37" borderId="18" xfId="0" applyNumberFormat="1" applyFont="1" applyFill="1" applyBorder="1"/>
    <xf numFmtId="177" fontId="6" fillId="0" borderId="18" xfId="0" applyNumberFormat="1" applyFont="1" applyBorder="1"/>
    <xf numFmtId="49" fontId="7" fillId="0" borderId="18" xfId="0" applyNumberFormat="1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4" fontId="7" fillId="0" borderId="18" xfId="0" applyNumberFormat="1" applyFont="1" applyFill="1" applyBorder="1" applyAlignment="1">
      <alignment horizontal="right" vertical="top" wrapText="1"/>
    </xf>
    <xf numFmtId="0" fontId="6" fillId="0" borderId="0" xfId="0" applyFont="1" applyFill="1"/>
    <xf numFmtId="176" fontId="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17" fillId="0" borderId="0" xfId="0" applyNumberFormat="1" applyFont="1" applyAlignment="1"/>
    <xf numFmtId="1" fontId="17" fillId="0" borderId="0" xfId="0" applyNumberFormat="1" applyFont="1" applyAlignment="1"/>
    <xf numFmtId="0" fontId="6" fillId="0" borderId="0" xfId="0" applyFont="1"/>
    <xf numFmtId="1" fontId="41" fillId="0" borderId="0" xfId="0" applyNumberFormat="1" applyFont="1" applyAlignment="1"/>
    <xf numFmtId="0" fontId="41" fillId="0" borderId="0" xfId="0" applyNumberFormat="1" applyFont="1" applyAlignment="1"/>
    <xf numFmtId="0" fontId="6" fillId="0" borderId="0" xfId="0" applyFont="1"/>
    <xf numFmtId="0" fontId="6" fillId="0" borderId="0" xfId="0" applyFont="1"/>
    <xf numFmtId="0" fontId="42" fillId="0" borderId="0" xfId="110"/>
    <xf numFmtId="0" fontId="43" fillId="0" borderId="0" xfId="110" applyNumberFormat="1" applyFont="1"/>
    <xf numFmtId="0" fontId="12" fillId="0" borderId="0" xfId="0" applyFont="1" applyAlignment="1">
      <alignment horizontal="left" wrapText="1"/>
    </xf>
    <xf numFmtId="0" fontId="18" fillId="0" borderId="19" xfId="0" applyFont="1" applyBorder="1" applyAlignment="1">
      <alignment horizontal="left" vertical="center" wrapText="1"/>
    </xf>
    <xf numFmtId="0" fontId="7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horizontal="right" vertical="center" wrapText="1"/>
    </xf>
    <xf numFmtId="49" fontId="7" fillId="33" borderId="10" xfId="0" applyNumberFormat="1" applyFont="1" applyFill="1" applyBorder="1" applyAlignment="1">
      <alignment vertical="center" wrapText="1"/>
    </xf>
    <xf numFmtId="49" fontId="7" fillId="33" borderId="12" xfId="0" applyNumberFormat="1" applyFont="1" applyFill="1" applyBorder="1" applyAlignment="1">
      <alignment vertical="center" wrapText="1"/>
    </xf>
    <xf numFmtId="0" fontId="7" fillId="33" borderId="10" xfId="0" applyFont="1" applyFill="1" applyBorder="1" applyAlignment="1">
      <alignment vertical="center" wrapText="1"/>
    </xf>
    <xf numFmtId="0" fontId="7" fillId="33" borderId="12" xfId="0" applyFont="1" applyFill="1" applyBorder="1" applyAlignment="1">
      <alignment vertical="center" wrapText="1"/>
    </xf>
    <xf numFmtId="4" fontId="8" fillId="34" borderId="10" xfId="0" applyNumberFormat="1" applyFont="1" applyFill="1" applyBorder="1" applyAlignment="1">
      <alignment horizontal="right" vertical="top" wrapText="1"/>
    </xf>
    <xf numFmtId="176" fontId="8" fillId="34" borderId="10" xfId="0" applyNumberFormat="1" applyFont="1" applyFill="1" applyBorder="1" applyAlignment="1">
      <alignment horizontal="right" vertical="top" wrapText="1"/>
    </xf>
    <xf numFmtId="176" fontId="8" fillId="34" borderId="12" xfId="0" applyNumberFormat="1" applyFont="1" applyFill="1" applyBorder="1" applyAlignment="1">
      <alignment horizontal="right" vertical="top" wrapText="1"/>
    </xf>
    <xf numFmtId="4" fontId="7" fillId="35" borderId="10" xfId="0" applyNumberFormat="1" applyFont="1" applyFill="1" applyBorder="1" applyAlignment="1">
      <alignment horizontal="right" vertical="top" wrapText="1"/>
    </xf>
    <xf numFmtId="176" fontId="7" fillId="35" borderId="10" xfId="0" applyNumberFormat="1" applyFont="1" applyFill="1" applyBorder="1" applyAlignment="1">
      <alignment horizontal="right" vertical="top" wrapText="1"/>
    </xf>
    <xf numFmtId="176" fontId="7" fillId="35" borderId="12" xfId="0" applyNumberFormat="1" applyFont="1" applyFill="1" applyBorder="1" applyAlignment="1">
      <alignment horizontal="right" vertical="top" wrapText="1"/>
    </xf>
    <xf numFmtId="0" fontId="7" fillId="35" borderId="10" xfId="0" applyFont="1" applyFill="1" applyBorder="1" applyAlignment="1">
      <alignment horizontal="right" vertical="top" wrapText="1"/>
    </xf>
    <xf numFmtId="0" fontId="7" fillId="35" borderId="12" xfId="0" applyFont="1" applyFill="1" applyBorder="1" applyAlignment="1">
      <alignment horizontal="right" vertical="top" wrapText="1"/>
    </xf>
    <xf numFmtId="4" fontId="7" fillId="35" borderId="13" xfId="0" applyNumberFormat="1" applyFont="1" applyFill="1" applyBorder="1" applyAlignment="1">
      <alignment horizontal="right" vertical="top" wrapText="1"/>
    </xf>
    <xf numFmtId="0" fontId="7" fillId="35" borderId="13" xfId="0" applyFont="1" applyFill="1" applyBorder="1" applyAlignment="1">
      <alignment horizontal="right" vertical="top" wrapText="1"/>
    </xf>
    <xf numFmtId="176" fontId="7" fillId="35" borderId="13" xfId="0" applyNumberFormat="1" applyFont="1" applyFill="1" applyBorder="1" applyAlignment="1">
      <alignment horizontal="right" vertical="top" wrapText="1"/>
    </xf>
    <xf numFmtId="176" fontId="7" fillId="35" borderId="20" xfId="0" applyNumberFormat="1" applyFont="1" applyFill="1" applyBorder="1" applyAlignment="1">
      <alignment horizontal="right" vertical="top" wrapText="1"/>
    </xf>
    <xf numFmtId="0" fontId="7" fillId="33" borderId="18" xfId="0" applyFont="1" applyFill="1" applyBorder="1" applyAlignment="1">
      <alignment vertical="center" wrapText="1"/>
    </xf>
    <xf numFmtId="49" fontId="7" fillId="33" borderId="18" xfId="0" applyNumberFormat="1" applyFont="1" applyFill="1" applyBorder="1" applyAlignment="1">
      <alignment horizontal="left" vertical="top" wrapText="1"/>
    </xf>
    <xf numFmtId="49" fontId="8" fillId="33" borderId="18" xfId="0" applyNumberFormat="1" applyFont="1" applyFill="1" applyBorder="1" applyAlignment="1">
      <alignment horizontal="left" vertical="top" wrapText="1"/>
    </xf>
    <xf numFmtId="14" fontId="7" fillId="33" borderId="18" xfId="0" applyNumberFormat="1" applyFont="1" applyFill="1" applyBorder="1" applyAlignment="1">
      <alignment vertical="center" wrapText="1"/>
    </xf>
    <xf numFmtId="49" fontId="7" fillId="33" borderId="13" xfId="0" applyNumberFormat="1" applyFont="1" applyFill="1" applyBorder="1" applyAlignment="1">
      <alignment horizontal="left" vertical="top" wrapText="1"/>
    </xf>
    <xf numFmtId="49" fontId="7" fillId="33" borderId="15" xfId="0" applyNumberFormat="1" applyFont="1" applyFill="1" applyBorder="1" applyAlignment="1">
      <alignment horizontal="left" vertical="top" wrapText="1"/>
    </xf>
    <xf numFmtId="0" fontId="6" fillId="0" borderId="0" xfId="0" applyFont="1" applyAlignment="1">
      <alignment wrapText="1"/>
    </xf>
    <xf numFmtId="0" fontId="6" fillId="0" borderId="19" xfId="0" applyFont="1" applyBorder="1" applyAlignment="1">
      <alignment wrapText="1"/>
    </xf>
    <xf numFmtId="0" fontId="6" fillId="0" borderId="0" xfId="0" applyFont="1" applyAlignment="1">
      <alignment horizontal="right" vertical="center" wrapText="1"/>
    </xf>
    <xf numFmtId="0" fontId="7" fillId="33" borderId="13" xfId="0" applyFont="1" applyFill="1" applyBorder="1" applyAlignment="1">
      <alignment vertical="center" wrapText="1"/>
    </xf>
    <xf numFmtId="0" fontId="7" fillId="33" borderId="15" xfId="0" applyFont="1" applyFill="1" applyBorder="1" applyAlignment="1">
      <alignment vertical="center" wrapText="1"/>
    </xf>
    <xf numFmtId="49" fontId="8" fillId="33" borderId="13" xfId="0" applyNumberFormat="1" applyFont="1" applyFill="1" applyBorder="1" applyAlignment="1">
      <alignment horizontal="left" vertical="top" wrapText="1"/>
    </xf>
    <xf numFmtId="49" fontId="8" fillId="33" borderId="14" xfId="0" applyNumberFormat="1" applyFont="1" applyFill="1" applyBorder="1" applyAlignment="1">
      <alignment horizontal="left" vertical="top" wrapText="1"/>
    </xf>
    <xf numFmtId="49" fontId="8" fillId="33" borderId="15" xfId="0" applyNumberFormat="1" applyFont="1" applyFill="1" applyBorder="1" applyAlignment="1">
      <alignment horizontal="left" vertical="top" wrapText="1"/>
    </xf>
    <xf numFmtId="14" fontId="7" fillId="33" borderId="12" xfId="0" applyNumberFormat="1" applyFont="1" applyFill="1" applyBorder="1" applyAlignment="1">
      <alignment vertical="center" wrapText="1"/>
    </xf>
    <xf numFmtId="14" fontId="7" fillId="33" borderId="16" xfId="0" applyNumberFormat="1" applyFont="1" applyFill="1" applyBorder="1" applyAlignment="1">
      <alignment vertical="center" wrapText="1"/>
    </xf>
    <xf numFmtId="14" fontId="7" fillId="33" borderId="17" xfId="0" applyNumberFormat="1" applyFont="1" applyFill="1" applyBorder="1" applyAlignment="1">
      <alignment vertical="center" wrapText="1"/>
    </xf>
  </cellXfs>
  <cellStyles count="119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2" xfId="115"/>
    <cellStyle name="注释 3" xfId="116"/>
    <cellStyle name="注释 4" xfId="117"/>
    <cellStyle name="注释 5" xfId="1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25" Type="http://schemas.openxmlformats.org/officeDocument/2006/relationships/hyperlink" Target="cid:842f4401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536" Type="http://schemas.openxmlformats.org/officeDocument/2006/relationships/image" Target="cid:a828098c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3" sqref="I33"/>
    </sheetView>
  </sheetViews>
  <sheetFormatPr defaultRowHeight="11.25"/>
  <cols>
    <col min="1" max="1" width="9.7109375" style="1" bestFit="1" customWidth="1"/>
    <col min="2" max="2" width="4.5703125" style="4" customWidth="1"/>
    <col min="3" max="4" width="9.140625" style="1"/>
    <col min="5" max="5" width="12.28515625" style="1" bestFit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bestFit="1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14561483.476599999</v>
      </c>
      <c r="F3" s="25">
        <f>RA!I7</f>
        <v>1603131.2324999999</v>
      </c>
      <c r="G3" s="16">
        <f>SUM(G4:G40)</f>
        <v>12958352.244099999</v>
      </c>
      <c r="H3" s="27">
        <f>RA!J7</f>
        <v>11.0093949910818</v>
      </c>
      <c r="I3" s="20">
        <f>SUM(I4:I40)</f>
        <v>14561488.959111216</v>
      </c>
      <c r="J3" s="21">
        <f>SUM(J4:J40)</f>
        <v>12958350.463650811</v>
      </c>
      <c r="K3" s="22">
        <f>E3-I3</f>
        <v>-5.4825112167745829</v>
      </c>
      <c r="L3" s="22">
        <f>G3-J3</f>
        <v>1.7804491873830557</v>
      </c>
    </row>
    <row r="4" spans="1:13">
      <c r="A4" s="63">
        <f>RA!A8</f>
        <v>42359</v>
      </c>
      <c r="B4" s="12">
        <v>12</v>
      </c>
      <c r="C4" s="61" t="s">
        <v>6</v>
      </c>
      <c r="D4" s="61"/>
      <c r="E4" s="15">
        <f>VLOOKUP(C4,RA!B8:D36,3,0)</f>
        <v>543779.12439999997</v>
      </c>
      <c r="F4" s="25">
        <f>VLOOKUP(C4,RA!B8:I39,8,0)</f>
        <v>139067.9577</v>
      </c>
      <c r="G4" s="16">
        <f t="shared" ref="G4:G40" si="0">E4-F4</f>
        <v>404711.16669999994</v>
      </c>
      <c r="H4" s="27">
        <f>RA!J8</f>
        <v>25.5743465425316</v>
      </c>
      <c r="I4" s="20">
        <f>VLOOKUP(B4,RMS!B:D,3,FALSE)</f>
        <v>543779.81477521395</v>
      </c>
      <c r="J4" s="21">
        <f>VLOOKUP(B4,RMS!B:E,4,FALSE)</f>
        <v>404711.17793333298</v>
      </c>
      <c r="K4" s="22">
        <f t="shared" ref="K4:K40" si="1">E4-I4</f>
        <v>-0.69037521397694945</v>
      </c>
      <c r="L4" s="22">
        <f t="shared" ref="L4:L40" si="2">G4-J4</f>
        <v>-1.123333303257823E-2</v>
      </c>
    </row>
    <row r="5" spans="1:13">
      <c r="A5" s="63"/>
      <c r="B5" s="12">
        <v>13</v>
      </c>
      <c r="C5" s="61" t="s">
        <v>7</v>
      </c>
      <c r="D5" s="61"/>
      <c r="E5" s="15">
        <f>VLOOKUP(C5,RA!B8:D37,3,0)</f>
        <v>72412.775999999998</v>
      </c>
      <c r="F5" s="25">
        <f>VLOOKUP(C5,RA!B9:I40,8,0)</f>
        <v>16759.676599999999</v>
      </c>
      <c r="G5" s="16">
        <f t="shared" si="0"/>
        <v>55653.099399999999</v>
      </c>
      <c r="H5" s="27">
        <f>RA!J9</f>
        <v>23.144640387768</v>
      </c>
      <c r="I5" s="20">
        <f>VLOOKUP(B5,RMS!B:D,3,FALSE)</f>
        <v>72412.868167233901</v>
      </c>
      <c r="J5" s="21">
        <f>VLOOKUP(B5,RMS!B:E,4,FALSE)</f>
        <v>55653.096207533497</v>
      </c>
      <c r="K5" s="22">
        <f t="shared" si="1"/>
        <v>-9.2167233902728185E-2</v>
      </c>
      <c r="L5" s="22">
        <f t="shared" si="2"/>
        <v>3.1924665017868392E-3</v>
      </c>
      <c r="M5" s="32"/>
    </row>
    <row r="6" spans="1:13">
      <c r="A6" s="63"/>
      <c r="B6" s="12">
        <v>14</v>
      </c>
      <c r="C6" s="61" t="s">
        <v>8</v>
      </c>
      <c r="D6" s="61"/>
      <c r="E6" s="15">
        <f>VLOOKUP(C6,RA!B10:D38,3,0)</f>
        <v>88320.86</v>
      </c>
      <c r="F6" s="25">
        <f>VLOOKUP(C6,RA!B10:I41,8,0)</f>
        <v>25751.481500000002</v>
      </c>
      <c r="G6" s="16">
        <f t="shared" si="0"/>
        <v>62569.378499999999</v>
      </c>
      <c r="H6" s="27">
        <f>RA!J10</f>
        <v>29.156737717454298</v>
      </c>
      <c r="I6" s="20">
        <f>VLOOKUP(B6,RMS!B:D,3,FALSE)</f>
        <v>88322.565863474796</v>
      </c>
      <c r="J6" s="21">
        <f>VLOOKUP(B6,RMS!B:E,4,FALSE)</f>
        <v>62569.378097516797</v>
      </c>
      <c r="K6" s="22">
        <f>E6-I6</f>
        <v>-1.7058634747954784</v>
      </c>
      <c r="L6" s="22">
        <f t="shared" si="2"/>
        <v>4.0248320146929473E-4</v>
      </c>
      <c r="M6" s="32"/>
    </row>
    <row r="7" spans="1:13">
      <c r="A7" s="63"/>
      <c r="B7" s="12">
        <v>15</v>
      </c>
      <c r="C7" s="61" t="s">
        <v>9</v>
      </c>
      <c r="D7" s="61"/>
      <c r="E7" s="15">
        <f>VLOOKUP(C7,RA!B10:D39,3,0)</f>
        <v>73573.592600000004</v>
      </c>
      <c r="F7" s="25">
        <f>VLOOKUP(C7,RA!B11:I42,8,0)</f>
        <v>16010.3112</v>
      </c>
      <c r="G7" s="16">
        <f t="shared" si="0"/>
        <v>57563.281400000007</v>
      </c>
      <c r="H7" s="27">
        <f>RA!J11</f>
        <v>21.7609479627341</v>
      </c>
      <c r="I7" s="20">
        <f>VLOOKUP(B7,RMS!B:D,3,FALSE)</f>
        <v>73573.626008849606</v>
      </c>
      <c r="J7" s="21">
        <f>VLOOKUP(B7,RMS!B:E,4,FALSE)</f>
        <v>57563.282195968502</v>
      </c>
      <c r="K7" s="22">
        <f t="shared" si="1"/>
        <v>-3.3408849601983093E-2</v>
      </c>
      <c r="L7" s="22">
        <f t="shared" si="2"/>
        <v>-7.9596849536756054E-4</v>
      </c>
      <c r="M7" s="32"/>
    </row>
    <row r="8" spans="1:13">
      <c r="A8" s="63"/>
      <c r="B8" s="12">
        <v>16</v>
      </c>
      <c r="C8" s="61" t="s">
        <v>10</v>
      </c>
      <c r="D8" s="61"/>
      <c r="E8" s="15">
        <f>VLOOKUP(C8,RA!B12:D39,3,0)</f>
        <v>225216.11540000001</v>
      </c>
      <c r="F8" s="25">
        <f>VLOOKUP(C8,RA!B12:I43,8,0)</f>
        <v>29813.990900000001</v>
      </c>
      <c r="G8" s="16">
        <f t="shared" si="0"/>
        <v>195402.12450000001</v>
      </c>
      <c r="H8" s="27">
        <f>RA!J12</f>
        <v>13.237947403119099</v>
      </c>
      <c r="I8" s="20">
        <f>VLOOKUP(B8,RMS!B:D,3,FALSE)</f>
        <v>225216.11028717901</v>
      </c>
      <c r="J8" s="21">
        <f>VLOOKUP(B8,RMS!B:E,4,FALSE)</f>
        <v>195402.126267521</v>
      </c>
      <c r="K8" s="22">
        <f t="shared" si="1"/>
        <v>5.1128210034221411E-3</v>
      </c>
      <c r="L8" s="22">
        <f t="shared" si="2"/>
        <v>-1.7675209965091199E-3</v>
      </c>
      <c r="M8" s="32"/>
    </row>
    <row r="9" spans="1:13">
      <c r="A9" s="63"/>
      <c r="B9" s="12">
        <v>17</v>
      </c>
      <c r="C9" s="61" t="s">
        <v>11</v>
      </c>
      <c r="D9" s="61"/>
      <c r="E9" s="15">
        <f>VLOOKUP(C9,RA!B12:D40,3,0)</f>
        <v>257901.98970000001</v>
      </c>
      <c r="F9" s="25">
        <f>VLOOKUP(C9,RA!B13:I44,8,0)</f>
        <v>58393.383000000002</v>
      </c>
      <c r="G9" s="16">
        <f t="shared" si="0"/>
        <v>199508.6067</v>
      </c>
      <c r="H9" s="27">
        <f>RA!J13</f>
        <v>22.641695423879899</v>
      </c>
      <c r="I9" s="20">
        <f>VLOOKUP(B9,RMS!B:D,3,FALSE)</f>
        <v>257902.17111538499</v>
      </c>
      <c r="J9" s="21">
        <f>VLOOKUP(B9,RMS!B:E,4,FALSE)</f>
        <v>199508.60645128199</v>
      </c>
      <c r="K9" s="22">
        <f t="shared" si="1"/>
        <v>-0.18141538498457521</v>
      </c>
      <c r="L9" s="22">
        <f t="shared" si="2"/>
        <v>2.4871801724657416E-4</v>
      </c>
      <c r="M9" s="32"/>
    </row>
    <row r="10" spans="1:13">
      <c r="A10" s="63"/>
      <c r="B10" s="12">
        <v>18</v>
      </c>
      <c r="C10" s="61" t="s">
        <v>12</v>
      </c>
      <c r="D10" s="61"/>
      <c r="E10" s="15">
        <f>VLOOKUP(C10,RA!B14:D41,3,0)</f>
        <v>205277.54259999999</v>
      </c>
      <c r="F10" s="25">
        <f>VLOOKUP(C10,RA!B14:I44,8,0)</f>
        <v>34098.940900000001</v>
      </c>
      <c r="G10" s="16">
        <f t="shared" si="0"/>
        <v>171178.6017</v>
      </c>
      <c r="H10" s="27">
        <f>RA!J14</f>
        <v>16.611140443377501</v>
      </c>
      <c r="I10" s="20">
        <f>VLOOKUP(B10,RMS!B:D,3,FALSE)</f>
        <v>205277.525207692</v>
      </c>
      <c r="J10" s="21">
        <f>VLOOKUP(B10,RMS!B:E,4,FALSE)</f>
        <v>171178.61100512801</v>
      </c>
      <c r="K10" s="22">
        <f t="shared" si="1"/>
        <v>1.7392307985574007E-2</v>
      </c>
      <c r="L10" s="22">
        <f t="shared" si="2"/>
        <v>-9.3051280127838254E-3</v>
      </c>
      <c r="M10" s="32"/>
    </row>
    <row r="11" spans="1:13">
      <c r="A11" s="63"/>
      <c r="B11" s="12">
        <v>19</v>
      </c>
      <c r="C11" s="61" t="s">
        <v>13</v>
      </c>
      <c r="D11" s="61"/>
      <c r="E11" s="15">
        <f>VLOOKUP(C11,RA!B14:D42,3,0)</f>
        <v>109542.8177</v>
      </c>
      <c r="F11" s="25">
        <f>VLOOKUP(C11,RA!B15:I45,8,0)</f>
        <v>-3413.3604999999998</v>
      </c>
      <c r="G11" s="16">
        <f t="shared" si="0"/>
        <v>112956.17819999999</v>
      </c>
      <c r="H11" s="27">
        <f>RA!J15</f>
        <v>-3.11600575160301</v>
      </c>
      <c r="I11" s="20">
        <f>VLOOKUP(B11,RMS!B:D,3,FALSE)</f>
        <v>109542.986178632</v>
      </c>
      <c r="J11" s="21">
        <f>VLOOKUP(B11,RMS!B:E,4,FALSE)</f>
        <v>112956.178794872</v>
      </c>
      <c r="K11" s="22">
        <f t="shared" si="1"/>
        <v>-0.16847863199654967</v>
      </c>
      <c r="L11" s="22">
        <f t="shared" si="2"/>
        <v>-5.9487200633157045E-4</v>
      </c>
      <c r="M11" s="32"/>
    </row>
    <row r="12" spans="1:13">
      <c r="A12" s="63"/>
      <c r="B12" s="12">
        <v>21</v>
      </c>
      <c r="C12" s="61" t="s">
        <v>14</v>
      </c>
      <c r="D12" s="61"/>
      <c r="E12" s="15">
        <f>VLOOKUP(C12,RA!B16:D43,3,0)</f>
        <v>464931.3063</v>
      </c>
      <c r="F12" s="25">
        <f>VLOOKUP(C12,RA!B16:I46,8,0)</f>
        <v>21429.564600000002</v>
      </c>
      <c r="G12" s="16">
        <f t="shared" si="0"/>
        <v>443501.74170000001</v>
      </c>
      <c r="H12" s="27">
        <f>RA!J16</f>
        <v>4.6091894242485001</v>
      </c>
      <c r="I12" s="20">
        <f>VLOOKUP(B12,RMS!B:D,3,FALSE)</f>
        <v>464930.92021794902</v>
      </c>
      <c r="J12" s="21">
        <f>VLOOKUP(B12,RMS!B:E,4,FALSE)</f>
        <v>443501.74188717903</v>
      </c>
      <c r="K12" s="22">
        <f t="shared" si="1"/>
        <v>0.38608205097261816</v>
      </c>
      <c r="L12" s="22">
        <f t="shared" si="2"/>
        <v>-1.8717901548370719E-4</v>
      </c>
      <c r="M12" s="32"/>
    </row>
    <row r="13" spans="1:13">
      <c r="A13" s="63"/>
      <c r="B13" s="12">
        <v>22</v>
      </c>
      <c r="C13" s="61" t="s">
        <v>15</v>
      </c>
      <c r="D13" s="61"/>
      <c r="E13" s="15">
        <f>VLOOKUP(C13,RA!B16:D44,3,0)</f>
        <v>603398.89659999998</v>
      </c>
      <c r="F13" s="25">
        <f>VLOOKUP(C13,RA!B17:I47,8,0)</f>
        <v>37486.39</v>
      </c>
      <c r="G13" s="16">
        <f t="shared" si="0"/>
        <v>565912.50659999996</v>
      </c>
      <c r="H13" s="27">
        <f>RA!J17</f>
        <v>6.2125387055273604</v>
      </c>
      <c r="I13" s="20">
        <f>VLOOKUP(B13,RMS!B:D,3,FALSE)</f>
        <v>603398.870193162</v>
      </c>
      <c r="J13" s="21">
        <f>VLOOKUP(B13,RMS!B:E,4,FALSE)</f>
        <v>565912.508625641</v>
      </c>
      <c r="K13" s="22">
        <f t="shared" si="1"/>
        <v>2.6406837976537645E-2</v>
      </c>
      <c r="L13" s="22">
        <f t="shared" si="2"/>
        <v>-2.0256410352885723E-3</v>
      </c>
      <c r="M13" s="32"/>
    </row>
    <row r="14" spans="1:13">
      <c r="A14" s="63"/>
      <c r="B14" s="12">
        <v>23</v>
      </c>
      <c r="C14" s="61" t="s">
        <v>16</v>
      </c>
      <c r="D14" s="61"/>
      <c r="E14" s="15">
        <f>VLOOKUP(C14,RA!B18:D44,3,0)</f>
        <v>1216275.03</v>
      </c>
      <c r="F14" s="25">
        <f>VLOOKUP(C14,RA!B18:I48,8,0)</f>
        <v>178428.59729999999</v>
      </c>
      <c r="G14" s="16">
        <f t="shared" si="0"/>
        <v>1037846.4327</v>
      </c>
      <c r="H14" s="27">
        <f>RA!J18</f>
        <v>14.670086361963699</v>
      </c>
      <c r="I14" s="20">
        <f>VLOOKUP(B14,RMS!B:D,3,FALSE)</f>
        <v>1216275.1189059799</v>
      </c>
      <c r="J14" s="21">
        <f>VLOOKUP(B14,RMS!B:E,4,FALSE)</f>
        <v>1037846.43194017</v>
      </c>
      <c r="K14" s="22">
        <f t="shared" si="1"/>
        <v>-8.8905979879200459E-2</v>
      </c>
      <c r="L14" s="22">
        <f t="shared" si="2"/>
        <v>7.5982999987900257E-4</v>
      </c>
      <c r="M14" s="32"/>
    </row>
    <row r="15" spans="1:13">
      <c r="A15" s="63"/>
      <c r="B15" s="12">
        <v>24</v>
      </c>
      <c r="C15" s="61" t="s">
        <v>17</v>
      </c>
      <c r="D15" s="61"/>
      <c r="E15" s="15">
        <f>VLOOKUP(C15,RA!B18:D45,3,0)</f>
        <v>490849.35119999998</v>
      </c>
      <c r="F15" s="25">
        <f>VLOOKUP(C15,RA!B19:I49,8,0)</f>
        <v>41382.951500000003</v>
      </c>
      <c r="G15" s="16">
        <f t="shared" si="0"/>
        <v>449466.39969999995</v>
      </c>
      <c r="H15" s="27">
        <f>RA!J19</f>
        <v>8.4308864621760993</v>
      </c>
      <c r="I15" s="20">
        <f>VLOOKUP(B15,RMS!B:D,3,FALSE)</f>
        <v>490849.47411880299</v>
      </c>
      <c r="J15" s="21">
        <f>VLOOKUP(B15,RMS!B:E,4,FALSE)</f>
        <v>449466.3996</v>
      </c>
      <c r="K15" s="22">
        <f t="shared" si="1"/>
        <v>-0.12291880301199853</v>
      </c>
      <c r="L15" s="22">
        <f t="shared" si="2"/>
        <v>9.9999946542084217E-5</v>
      </c>
      <c r="M15" s="32"/>
    </row>
    <row r="16" spans="1:13">
      <c r="A16" s="63"/>
      <c r="B16" s="12">
        <v>25</v>
      </c>
      <c r="C16" s="61" t="s">
        <v>18</v>
      </c>
      <c r="D16" s="61"/>
      <c r="E16" s="15">
        <f>VLOOKUP(C16,RA!B20:D46,3,0)</f>
        <v>950794.67669999995</v>
      </c>
      <c r="F16" s="25">
        <f>VLOOKUP(C16,RA!B20:I50,8,0)</f>
        <v>75394.469299999997</v>
      </c>
      <c r="G16" s="16">
        <f t="shared" si="0"/>
        <v>875400.20739999996</v>
      </c>
      <c r="H16" s="27">
        <f>RA!J20</f>
        <v>7.9296267793250301</v>
      </c>
      <c r="I16" s="20">
        <f>VLOOKUP(B16,RMS!B:D,3,FALSE)</f>
        <v>950794.60849999997</v>
      </c>
      <c r="J16" s="21">
        <f>VLOOKUP(B16,RMS!B:E,4,FALSE)</f>
        <v>875400.20739999996</v>
      </c>
      <c r="K16" s="22">
        <f t="shared" si="1"/>
        <v>6.8199999979697168E-2</v>
      </c>
      <c r="L16" s="22">
        <f t="shared" si="2"/>
        <v>0</v>
      </c>
      <c r="M16" s="32"/>
    </row>
    <row r="17" spans="1:13">
      <c r="A17" s="63"/>
      <c r="B17" s="12">
        <v>26</v>
      </c>
      <c r="C17" s="61" t="s">
        <v>19</v>
      </c>
      <c r="D17" s="61"/>
      <c r="E17" s="15">
        <f>VLOOKUP(C17,RA!B20:D47,3,0)</f>
        <v>302095.03009999997</v>
      </c>
      <c r="F17" s="25">
        <f>VLOOKUP(C17,RA!B21:I51,8,0)</f>
        <v>32066.802800000001</v>
      </c>
      <c r="G17" s="16">
        <f t="shared" si="0"/>
        <v>270028.22729999997</v>
      </c>
      <c r="H17" s="27">
        <f>RA!J21</f>
        <v>10.6148064698003</v>
      </c>
      <c r="I17" s="20">
        <f>VLOOKUP(B17,RMS!B:D,3,FALSE)</f>
        <v>302095.32357038802</v>
      </c>
      <c r="J17" s="21">
        <f>VLOOKUP(B17,RMS!B:E,4,FALSE)</f>
        <v>270028.22720279102</v>
      </c>
      <c r="K17" s="22">
        <f t="shared" si="1"/>
        <v>-0.29347038804553449</v>
      </c>
      <c r="L17" s="22">
        <f t="shared" si="2"/>
        <v>9.7208947408944368E-5</v>
      </c>
      <c r="M17" s="32"/>
    </row>
    <row r="18" spans="1:13">
      <c r="A18" s="63"/>
      <c r="B18" s="12">
        <v>27</v>
      </c>
      <c r="C18" s="61" t="s">
        <v>20</v>
      </c>
      <c r="D18" s="61"/>
      <c r="E18" s="15">
        <f>VLOOKUP(C18,RA!B22:D48,3,0)</f>
        <v>888192.09840000002</v>
      </c>
      <c r="F18" s="25">
        <f>VLOOKUP(C18,RA!B22:I52,8,0)</f>
        <v>105629.80560000001</v>
      </c>
      <c r="G18" s="16">
        <f t="shared" si="0"/>
        <v>782562.29280000005</v>
      </c>
      <c r="H18" s="27">
        <f>RA!J22</f>
        <v>11.892675671207</v>
      </c>
      <c r="I18" s="20">
        <f>VLOOKUP(B18,RMS!B:D,3,FALSE)</f>
        <v>888193.16960000002</v>
      </c>
      <c r="J18" s="21">
        <f>VLOOKUP(B18,RMS!B:E,4,FALSE)</f>
        <v>782562.29220000003</v>
      </c>
      <c r="K18" s="22">
        <f t="shared" si="1"/>
        <v>-1.0712000000057742</v>
      </c>
      <c r="L18" s="22">
        <f t="shared" si="2"/>
        <v>6.0000002849847078E-4</v>
      </c>
      <c r="M18" s="32"/>
    </row>
    <row r="19" spans="1:13">
      <c r="A19" s="63"/>
      <c r="B19" s="12">
        <v>29</v>
      </c>
      <c r="C19" s="61" t="s">
        <v>21</v>
      </c>
      <c r="D19" s="61"/>
      <c r="E19" s="15">
        <f>VLOOKUP(C19,RA!B22:D49,3,0)</f>
        <v>2113758.1995000001</v>
      </c>
      <c r="F19" s="25">
        <f>VLOOKUP(C19,RA!B23:I53,8,0)</f>
        <v>210952.25020000001</v>
      </c>
      <c r="G19" s="16">
        <f t="shared" si="0"/>
        <v>1902805.9493</v>
      </c>
      <c r="H19" s="27">
        <f>RA!J23</f>
        <v>9.9799612959467101</v>
      </c>
      <c r="I19" s="20">
        <f>VLOOKUP(B19,RMS!B:D,3,FALSE)</f>
        <v>2113760.0588717898</v>
      </c>
      <c r="J19" s="21">
        <f>VLOOKUP(B19,RMS!B:E,4,FALSE)</f>
        <v>1902805.9690666699</v>
      </c>
      <c r="K19" s="22">
        <f t="shared" si="1"/>
        <v>-1.8593717897310853</v>
      </c>
      <c r="L19" s="22">
        <f t="shared" si="2"/>
        <v>-1.9766669953241944E-2</v>
      </c>
      <c r="M19" s="32"/>
    </row>
    <row r="20" spans="1:13">
      <c r="A20" s="63"/>
      <c r="B20" s="12">
        <v>31</v>
      </c>
      <c r="C20" s="61" t="s">
        <v>22</v>
      </c>
      <c r="D20" s="61"/>
      <c r="E20" s="15">
        <f>VLOOKUP(C20,RA!B24:D50,3,0)</f>
        <v>205857.26680000001</v>
      </c>
      <c r="F20" s="25">
        <f>VLOOKUP(C20,RA!B24:I54,8,0)</f>
        <v>37651.907399999996</v>
      </c>
      <c r="G20" s="16">
        <f t="shared" si="0"/>
        <v>168205.35940000002</v>
      </c>
      <c r="H20" s="27">
        <f>RA!J24</f>
        <v>18.290297925980202</v>
      </c>
      <c r="I20" s="20">
        <f>VLOOKUP(B20,RMS!B:D,3,FALSE)</f>
        <v>205857.26488627199</v>
      </c>
      <c r="J20" s="21">
        <f>VLOOKUP(B20,RMS!B:E,4,FALSE)</f>
        <v>168205.36315369801</v>
      </c>
      <c r="K20" s="22">
        <f t="shared" si="1"/>
        <v>1.9137280178256333E-3</v>
      </c>
      <c r="L20" s="22">
        <f t="shared" si="2"/>
        <v>-3.7536979943979532E-3</v>
      </c>
      <c r="M20" s="32"/>
    </row>
    <row r="21" spans="1:13">
      <c r="A21" s="63"/>
      <c r="B21" s="12">
        <v>32</v>
      </c>
      <c r="C21" s="61" t="s">
        <v>23</v>
      </c>
      <c r="D21" s="61"/>
      <c r="E21" s="15">
        <f>VLOOKUP(C21,RA!B24:D51,3,0)</f>
        <v>393615.28090000001</v>
      </c>
      <c r="F21" s="25">
        <f>VLOOKUP(C21,RA!B25:I55,8,0)</f>
        <v>19937.351299999998</v>
      </c>
      <c r="G21" s="16">
        <f t="shared" si="0"/>
        <v>373677.92960000003</v>
      </c>
      <c r="H21" s="27">
        <f>RA!J25</f>
        <v>5.0651873205769098</v>
      </c>
      <c r="I21" s="20">
        <f>VLOOKUP(B21,RMS!B:D,3,FALSE)</f>
        <v>393615.287354542</v>
      </c>
      <c r="J21" s="21">
        <f>VLOOKUP(B21,RMS!B:E,4,FALSE)</f>
        <v>373677.93510888302</v>
      </c>
      <c r="K21" s="22">
        <f t="shared" si="1"/>
        <v>-6.4545419882051647E-3</v>
      </c>
      <c r="L21" s="22">
        <f t="shared" si="2"/>
        <v>-5.508882983122021E-3</v>
      </c>
      <c r="M21" s="32"/>
    </row>
    <row r="22" spans="1:13">
      <c r="A22" s="63"/>
      <c r="B22" s="12">
        <v>33</v>
      </c>
      <c r="C22" s="61" t="s">
        <v>24</v>
      </c>
      <c r="D22" s="61"/>
      <c r="E22" s="15">
        <f>VLOOKUP(C22,RA!B26:D52,3,0)</f>
        <v>564445.26919999998</v>
      </c>
      <c r="F22" s="25">
        <f>VLOOKUP(C22,RA!B26:I56,8,0)</f>
        <v>130765.6323</v>
      </c>
      <c r="G22" s="16">
        <f t="shared" si="0"/>
        <v>433679.63689999998</v>
      </c>
      <c r="H22" s="27">
        <f>RA!J26</f>
        <v>23.167105729371599</v>
      </c>
      <c r="I22" s="20">
        <f>VLOOKUP(B22,RMS!B:D,3,FALSE)</f>
        <v>564445.29363949003</v>
      </c>
      <c r="J22" s="21">
        <f>VLOOKUP(B22,RMS!B:E,4,FALSE)</f>
        <v>433679.61621418898</v>
      </c>
      <c r="K22" s="22">
        <f t="shared" si="1"/>
        <v>-2.4439490051008761E-2</v>
      </c>
      <c r="L22" s="22">
        <f t="shared" si="2"/>
        <v>2.0685811003204435E-2</v>
      </c>
      <c r="M22" s="32"/>
    </row>
    <row r="23" spans="1:13">
      <c r="A23" s="63"/>
      <c r="B23" s="12">
        <v>34</v>
      </c>
      <c r="C23" s="61" t="s">
        <v>25</v>
      </c>
      <c r="D23" s="61"/>
      <c r="E23" s="15">
        <f>VLOOKUP(C23,RA!B26:D53,3,0)</f>
        <v>215123.9491</v>
      </c>
      <c r="F23" s="25">
        <f>VLOOKUP(C23,RA!B27:I57,8,0)</f>
        <v>58319.214500000002</v>
      </c>
      <c r="G23" s="16">
        <f t="shared" si="0"/>
        <v>156804.7346</v>
      </c>
      <c r="H23" s="27">
        <f>RA!J27</f>
        <v>27.1095871677636</v>
      </c>
      <c r="I23" s="20">
        <f>VLOOKUP(B23,RMS!B:D,3,FALSE)</f>
        <v>215123.78136833801</v>
      </c>
      <c r="J23" s="21">
        <f>VLOOKUP(B23,RMS!B:E,4,FALSE)</f>
        <v>156804.761990464</v>
      </c>
      <c r="K23" s="22">
        <f t="shared" si="1"/>
        <v>0.16773166198981926</v>
      </c>
      <c r="L23" s="22">
        <f t="shared" si="2"/>
        <v>-2.7390464005293325E-2</v>
      </c>
      <c r="M23" s="32"/>
    </row>
    <row r="24" spans="1:13">
      <c r="A24" s="63"/>
      <c r="B24" s="12">
        <v>35</v>
      </c>
      <c r="C24" s="61" t="s">
        <v>26</v>
      </c>
      <c r="D24" s="61"/>
      <c r="E24" s="15">
        <f>VLOOKUP(C24,RA!B28:D54,3,0)</f>
        <v>1293264.2135000001</v>
      </c>
      <c r="F24" s="25">
        <f>VLOOKUP(C24,RA!B28:I58,8,0)</f>
        <v>50508.852299999999</v>
      </c>
      <c r="G24" s="16">
        <f t="shared" si="0"/>
        <v>1242755.3612000002</v>
      </c>
      <c r="H24" s="27">
        <f>RA!J28</f>
        <v>3.9055323554733201</v>
      </c>
      <c r="I24" s="20">
        <f>VLOOKUP(B24,RMS!B:D,3,FALSE)</f>
        <v>1293264.2136911501</v>
      </c>
      <c r="J24" s="21">
        <f>VLOOKUP(B24,RMS!B:E,4,FALSE)</f>
        <v>1242755.3643433601</v>
      </c>
      <c r="K24" s="22">
        <f t="shared" si="1"/>
        <v>-1.9115000031888485E-4</v>
      </c>
      <c r="L24" s="22">
        <f t="shared" si="2"/>
        <v>-3.1433599069714546E-3</v>
      </c>
      <c r="M24" s="32"/>
    </row>
    <row r="25" spans="1:13">
      <c r="A25" s="63"/>
      <c r="B25" s="12">
        <v>36</v>
      </c>
      <c r="C25" s="61" t="s">
        <v>27</v>
      </c>
      <c r="D25" s="61"/>
      <c r="E25" s="15">
        <f>VLOOKUP(C25,RA!B28:D55,3,0)</f>
        <v>680556.42150000005</v>
      </c>
      <c r="F25" s="25">
        <f>VLOOKUP(C25,RA!B29:I59,8,0)</f>
        <v>97654.880600000004</v>
      </c>
      <c r="G25" s="16">
        <f t="shared" si="0"/>
        <v>582901.54090000002</v>
      </c>
      <c r="H25" s="27">
        <f>RA!J29</f>
        <v>14.3492703198305</v>
      </c>
      <c r="I25" s="20">
        <f>VLOOKUP(B25,RMS!B:D,3,FALSE)</f>
        <v>680556.42198318604</v>
      </c>
      <c r="J25" s="21">
        <f>VLOOKUP(B25,RMS!B:E,4,FALSE)</f>
        <v>582901.52191811404</v>
      </c>
      <c r="K25" s="22">
        <f t="shared" si="1"/>
        <v>-4.8318598419427872E-4</v>
      </c>
      <c r="L25" s="22">
        <f t="shared" si="2"/>
        <v>1.8981885979883373E-2</v>
      </c>
      <c r="M25" s="32"/>
    </row>
    <row r="26" spans="1:13">
      <c r="A26" s="63"/>
      <c r="B26" s="12">
        <v>37</v>
      </c>
      <c r="C26" s="61" t="s">
        <v>73</v>
      </c>
      <c r="D26" s="61"/>
      <c r="E26" s="15">
        <f>VLOOKUP(C26,RA!B30:D56,3,0)</f>
        <v>699193.52350000001</v>
      </c>
      <c r="F26" s="25">
        <f>VLOOKUP(C26,RA!B30:I60,8,0)</f>
        <v>99396.830799999996</v>
      </c>
      <c r="G26" s="16">
        <f t="shared" si="0"/>
        <v>599796.69270000001</v>
      </c>
      <c r="H26" s="27">
        <f>RA!J30</f>
        <v>14.2159255569821</v>
      </c>
      <c r="I26" s="20">
        <f>VLOOKUP(B26,RMS!B:D,3,FALSE)</f>
        <v>699193.48223607102</v>
      </c>
      <c r="J26" s="21">
        <f>VLOOKUP(B26,RMS!B:E,4,FALSE)</f>
        <v>599796.67798616504</v>
      </c>
      <c r="K26" s="22">
        <f t="shared" si="1"/>
        <v>4.1263928986154497E-2</v>
      </c>
      <c r="L26" s="22">
        <f t="shared" si="2"/>
        <v>1.4713834971189499E-2</v>
      </c>
      <c r="M26" s="32"/>
    </row>
    <row r="27" spans="1:13">
      <c r="A27" s="63"/>
      <c r="B27" s="12">
        <v>38</v>
      </c>
      <c r="C27" s="61" t="s">
        <v>29</v>
      </c>
      <c r="D27" s="61"/>
      <c r="E27" s="15">
        <f>VLOOKUP(C27,RA!B30:D57,3,0)</f>
        <v>697492.3567</v>
      </c>
      <c r="F27" s="25">
        <f>VLOOKUP(C27,RA!B31:I61,8,0)</f>
        <v>35305.855199999998</v>
      </c>
      <c r="G27" s="16">
        <f t="shared" si="0"/>
        <v>662186.50150000001</v>
      </c>
      <c r="H27" s="27">
        <f>RA!J31</f>
        <v>5.0618268230264603</v>
      </c>
      <c r="I27" s="20">
        <f>VLOOKUP(B27,RMS!B:D,3,FALSE)</f>
        <v>697492.24850796501</v>
      </c>
      <c r="J27" s="21">
        <f>VLOOKUP(B27,RMS!B:E,4,FALSE)</f>
        <v>662184.68644424796</v>
      </c>
      <c r="K27" s="22">
        <f t="shared" si="1"/>
        <v>0.10819203499704599</v>
      </c>
      <c r="L27" s="22">
        <f t="shared" si="2"/>
        <v>1.8150557520566508</v>
      </c>
      <c r="M27" s="32"/>
    </row>
    <row r="28" spans="1:13">
      <c r="A28" s="63"/>
      <c r="B28" s="12">
        <v>39</v>
      </c>
      <c r="C28" s="61" t="s">
        <v>30</v>
      </c>
      <c r="D28" s="61"/>
      <c r="E28" s="15">
        <f>VLOOKUP(C28,RA!B32:D58,3,0)</f>
        <v>98766.917700000005</v>
      </c>
      <c r="F28" s="25">
        <f>VLOOKUP(C28,RA!B32:I62,8,0)</f>
        <v>26800.446899999999</v>
      </c>
      <c r="G28" s="16">
        <f t="shared" si="0"/>
        <v>71966.47080000001</v>
      </c>
      <c r="H28" s="27">
        <f>RA!J32</f>
        <v>27.1350443287145</v>
      </c>
      <c r="I28" s="20">
        <f>VLOOKUP(B28,RMS!B:D,3,FALSE)</f>
        <v>98766.891269956905</v>
      </c>
      <c r="J28" s="21">
        <f>VLOOKUP(B28,RMS!B:E,4,FALSE)</f>
        <v>71966.466653337004</v>
      </c>
      <c r="K28" s="22">
        <f t="shared" si="1"/>
        <v>2.6430043100845069E-2</v>
      </c>
      <c r="L28" s="22">
        <f t="shared" si="2"/>
        <v>4.1466630063951015E-3</v>
      </c>
      <c r="M28" s="32"/>
    </row>
    <row r="29" spans="1:13">
      <c r="A29" s="63"/>
      <c r="B29" s="12">
        <v>40</v>
      </c>
      <c r="C29" s="61" t="s">
        <v>31</v>
      </c>
      <c r="D29" s="61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1" t="s">
        <v>32</v>
      </c>
      <c r="D30" s="61"/>
      <c r="E30" s="15">
        <f>VLOOKUP(C30,RA!B34:D61,3,0)</f>
        <v>257549.73120000001</v>
      </c>
      <c r="F30" s="25">
        <f>VLOOKUP(C30,RA!B34:I65,8,0)</f>
        <v>18560.472900000001</v>
      </c>
      <c r="G30" s="16">
        <f t="shared" si="0"/>
        <v>238989.25830000002</v>
      </c>
      <c r="H30" s="27">
        <f>RA!J34</f>
        <v>0</v>
      </c>
      <c r="I30" s="20">
        <f>VLOOKUP(B30,RMS!B:D,3,FALSE)</f>
        <v>257549.72959999999</v>
      </c>
      <c r="J30" s="21">
        <f>VLOOKUP(B30,RMS!B:E,4,FALSE)</f>
        <v>238989.2691</v>
      </c>
      <c r="K30" s="22">
        <f t="shared" si="1"/>
        <v>1.6000000177882612E-3</v>
      </c>
      <c r="L30" s="22">
        <f t="shared" si="2"/>
        <v>-1.0799999989103526E-2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57602.57</v>
      </c>
      <c r="F31" s="25">
        <f>VLOOKUP(C31,RA!B35:I66,8,0)</f>
        <v>1964.77</v>
      </c>
      <c r="G31" s="16">
        <f t="shared" si="0"/>
        <v>55637.8</v>
      </c>
      <c r="H31" s="27">
        <f>RA!J35</f>
        <v>7.2065588317725302</v>
      </c>
      <c r="I31" s="20">
        <f>VLOOKUP(B31,RMS!B:D,3,FALSE)</f>
        <v>57602.57</v>
      </c>
      <c r="J31" s="21">
        <f>VLOOKUP(B31,RMS!B:E,4,FALSE)</f>
        <v>55637.8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1" t="s">
        <v>36</v>
      </c>
      <c r="D32" s="61"/>
      <c r="E32" s="15">
        <f>VLOOKUP(C32,RA!B34:D62,3,0)</f>
        <v>126298.32</v>
      </c>
      <c r="F32" s="25">
        <f>VLOOKUP(C32,RA!B34:I66,8,0)</f>
        <v>-15941.05</v>
      </c>
      <c r="G32" s="16">
        <f t="shared" si="0"/>
        <v>142239.37</v>
      </c>
      <c r="H32" s="27">
        <f>RA!J35</f>
        <v>7.2065588317725302</v>
      </c>
      <c r="I32" s="20">
        <f>VLOOKUP(B32,RMS!B:D,3,FALSE)</f>
        <v>126298.32</v>
      </c>
      <c r="J32" s="21">
        <f>VLOOKUP(B32,RMS!B:E,4,FALSE)</f>
        <v>142239.37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1" t="s">
        <v>37</v>
      </c>
      <c r="D33" s="61"/>
      <c r="E33" s="15">
        <f>VLOOKUP(C33,RA!B34:D63,3,0)</f>
        <v>25182.05</v>
      </c>
      <c r="F33" s="25">
        <f>VLOOKUP(C33,RA!B34:I67,8,0)</f>
        <v>-256.41000000000003</v>
      </c>
      <c r="G33" s="16">
        <f t="shared" si="0"/>
        <v>25438.46</v>
      </c>
      <c r="H33" s="27">
        <f>RA!J34</f>
        <v>0</v>
      </c>
      <c r="I33" s="20">
        <f>VLOOKUP(B33,RMS!B:D,3,FALSE)</f>
        <v>25182.05</v>
      </c>
      <c r="J33" s="21">
        <f>VLOOKUP(B33,RMS!B:E,4,FALSE)</f>
        <v>25438.46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1" t="s">
        <v>38</v>
      </c>
      <c r="D34" s="61"/>
      <c r="E34" s="15">
        <f>VLOOKUP(C34,RA!B35:D64,3,0)</f>
        <v>58275.25</v>
      </c>
      <c r="F34" s="25">
        <f>VLOOKUP(C34,RA!B35:I68,8,0)</f>
        <v>-5938.45</v>
      </c>
      <c r="G34" s="16">
        <f t="shared" si="0"/>
        <v>64213.7</v>
      </c>
      <c r="H34" s="27">
        <f>RA!J35</f>
        <v>7.2065588317725302</v>
      </c>
      <c r="I34" s="20">
        <f>VLOOKUP(B34,RMS!B:D,3,FALSE)</f>
        <v>58275.25</v>
      </c>
      <c r="J34" s="21">
        <f>VLOOKUP(B34,RMS!B:E,4,FALSE)</f>
        <v>64213.7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1" t="s">
        <v>71</v>
      </c>
      <c r="D35" s="61"/>
      <c r="E35" s="15">
        <f>VLOOKUP(C35,RA!B36:D65,3,0)</f>
        <v>1.7</v>
      </c>
      <c r="F35" s="25">
        <f>VLOOKUP(C35,RA!B36:I69,8,0)</f>
        <v>-53.86</v>
      </c>
      <c r="G35" s="16">
        <f t="shared" si="0"/>
        <v>55.56</v>
      </c>
      <c r="H35" s="27">
        <f>RA!J36</f>
        <v>3.41090683974691</v>
      </c>
      <c r="I35" s="20">
        <f>VLOOKUP(B35,RMS!B:D,3,FALSE)</f>
        <v>1.7</v>
      </c>
      <c r="J35" s="21">
        <f>VLOOKUP(B35,RMS!B:E,4,FALSE)</f>
        <v>55.56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1" t="s">
        <v>33</v>
      </c>
      <c r="D36" s="61"/>
      <c r="E36" s="15">
        <f>VLOOKUP(C36,RA!B8:D65,3,0)</f>
        <v>55683.760300000002</v>
      </c>
      <c r="F36" s="25">
        <f>VLOOKUP(C36,RA!B8:I69,8,0)</f>
        <v>3778.0472</v>
      </c>
      <c r="G36" s="16">
        <f t="shared" si="0"/>
        <v>51905.713100000001</v>
      </c>
      <c r="H36" s="27">
        <f>RA!J36</f>
        <v>3.41090683974691</v>
      </c>
      <c r="I36" s="20">
        <f>VLOOKUP(B36,RMS!B:D,3,FALSE)</f>
        <v>55683.760683760702</v>
      </c>
      <c r="J36" s="21">
        <f>VLOOKUP(B36,RMS!B:E,4,FALSE)</f>
        <v>51905.713675213701</v>
      </c>
      <c r="K36" s="22">
        <f t="shared" si="1"/>
        <v>-3.8376070006052032E-4</v>
      </c>
      <c r="L36" s="22">
        <f t="shared" si="2"/>
        <v>-5.7521370035829023E-4</v>
      </c>
      <c r="M36" s="32"/>
    </row>
    <row r="37" spans="1:13">
      <c r="A37" s="63"/>
      <c r="B37" s="12">
        <v>76</v>
      </c>
      <c r="C37" s="61" t="s">
        <v>34</v>
      </c>
      <c r="D37" s="61"/>
      <c r="E37" s="15">
        <f>VLOOKUP(C37,RA!B8:D66,3,0)</f>
        <v>376191.58029999997</v>
      </c>
      <c r="F37" s="25">
        <f>VLOOKUP(C37,RA!B8:I70,8,0)</f>
        <v>23346.907500000001</v>
      </c>
      <c r="G37" s="16">
        <f t="shared" si="0"/>
        <v>352844.67279999994</v>
      </c>
      <c r="H37" s="27">
        <f>RA!J37</f>
        <v>-12.6217435037932</v>
      </c>
      <c r="I37" s="20">
        <f>VLOOKUP(B37,RMS!B:D,3,FALSE)</f>
        <v>376191.57391452999</v>
      </c>
      <c r="J37" s="21">
        <f>VLOOKUP(B37,RMS!B:E,4,FALSE)</f>
        <v>352844.67425470101</v>
      </c>
      <c r="K37" s="22">
        <f t="shared" si="1"/>
        <v>6.3854699837975204E-3</v>
      </c>
      <c r="L37" s="22">
        <f t="shared" si="2"/>
        <v>-1.4547010650858283E-3</v>
      </c>
      <c r="M37" s="32"/>
    </row>
    <row r="38" spans="1:13">
      <c r="A38" s="63"/>
      <c r="B38" s="12">
        <v>77</v>
      </c>
      <c r="C38" s="61" t="s">
        <v>39</v>
      </c>
      <c r="D38" s="61"/>
      <c r="E38" s="15">
        <f>VLOOKUP(C38,RA!B9:D67,3,0)</f>
        <v>68310.25</v>
      </c>
      <c r="F38" s="25">
        <f>VLOOKUP(C38,RA!B9:I71,8,0)</f>
        <v>-9559.84</v>
      </c>
      <c r="G38" s="16">
        <f t="shared" si="0"/>
        <v>77870.09</v>
      </c>
      <c r="H38" s="27">
        <f>RA!J38</f>
        <v>-1.01822528348566</v>
      </c>
      <c r="I38" s="20">
        <f>VLOOKUP(B38,RMS!B:D,3,FALSE)</f>
        <v>68310.25</v>
      </c>
      <c r="J38" s="21">
        <f>VLOOKUP(B38,RMS!B:E,4,FALSE)</f>
        <v>77870.09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1" t="s">
        <v>40</v>
      </c>
      <c r="D39" s="61"/>
      <c r="E39" s="15">
        <f>VLOOKUP(C39,RA!B10:D68,3,0)</f>
        <v>53741.03</v>
      </c>
      <c r="F39" s="25">
        <f>VLOOKUP(C39,RA!B10:I72,8,0)</f>
        <v>7330.16</v>
      </c>
      <c r="G39" s="16">
        <f t="shared" si="0"/>
        <v>46410.869999999995</v>
      </c>
      <c r="H39" s="27">
        <f>RA!J39</f>
        <v>-10.1903466737594</v>
      </c>
      <c r="I39" s="20">
        <f>VLOOKUP(B39,RMS!B:D,3,FALSE)</f>
        <v>53741.03</v>
      </c>
      <c r="J39" s="21">
        <f>VLOOKUP(B39,RMS!B:E,4,FALSE)</f>
        <v>46410.87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1" t="s">
        <v>35</v>
      </c>
      <c r="D40" s="61"/>
      <c r="E40" s="15">
        <f>VLOOKUP(C40,RA!B8:D69,3,0)</f>
        <v>28012.628700000001</v>
      </c>
      <c r="F40" s="25">
        <f>VLOOKUP(C40,RA!B8:I73,8,0)</f>
        <v>4306.3010000000004</v>
      </c>
      <c r="G40" s="16">
        <f t="shared" si="0"/>
        <v>23706.327700000002</v>
      </c>
      <c r="H40" s="27">
        <f>RA!J40</f>
        <v>-3168.23529411765</v>
      </c>
      <c r="I40" s="20">
        <f>VLOOKUP(B40,RMS!B:D,3,FALSE)</f>
        <v>28012.628394221301</v>
      </c>
      <c r="J40" s="21">
        <f>VLOOKUP(B40,RMS!B:E,4,FALSE)</f>
        <v>23706.327932834101</v>
      </c>
      <c r="K40" s="22">
        <f t="shared" si="1"/>
        <v>3.057786998397205E-4</v>
      </c>
      <c r="L40" s="22">
        <f t="shared" si="2"/>
        <v>-2.3283409973373637E-4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5703125" style="36" customWidth="1"/>
    <col min="2" max="3" width="9.140625" style="36"/>
    <col min="4" max="5" width="11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6" width="9.28515625" style="36" customWidth="1"/>
    <col min="17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22.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14561483.476600001</v>
      </c>
      <c r="E7" s="48">
        <v>17788080.200800002</v>
      </c>
      <c r="F7" s="49">
        <v>81.8609052366714</v>
      </c>
      <c r="G7" s="48">
        <v>23364200.479600001</v>
      </c>
      <c r="H7" s="49">
        <v>-37.676089154798703</v>
      </c>
      <c r="I7" s="48">
        <v>1603131.2324999999</v>
      </c>
      <c r="J7" s="49">
        <v>11.0093949910818</v>
      </c>
      <c r="K7" s="48">
        <v>2144131.4663</v>
      </c>
      <c r="L7" s="49">
        <v>9.1769948138054502</v>
      </c>
      <c r="M7" s="49">
        <v>-0.25231672698389701</v>
      </c>
      <c r="N7" s="48">
        <v>356318022.58600003</v>
      </c>
      <c r="O7" s="48">
        <v>7652797089.6795998</v>
      </c>
      <c r="P7" s="48">
        <v>796691</v>
      </c>
      <c r="Q7" s="48">
        <v>1100276</v>
      </c>
      <c r="R7" s="49">
        <v>-27.5917133519226</v>
      </c>
      <c r="S7" s="48">
        <v>18.277454466788299</v>
      </c>
      <c r="T7" s="48">
        <v>20.709790053950101</v>
      </c>
      <c r="U7" s="50">
        <v>-13.3078465143033</v>
      </c>
    </row>
    <row r="8" spans="1:23" ht="12" thickBot="1">
      <c r="A8" s="74">
        <v>42359</v>
      </c>
      <c r="B8" s="64" t="s">
        <v>6</v>
      </c>
      <c r="C8" s="65"/>
      <c r="D8" s="51">
        <v>543779.12439999997</v>
      </c>
      <c r="E8" s="51">
        <v>661552.47039999999</v>
      </c>
      <c r="F8" s="52">
        <v>82.197429339385593</v>
      </c>
      <c r="G8" s="51">
        <v>872814.14839999995</v>
      </c>
      <c r="H8" s="52">
        <v>-37.698177166716498</v>
      </c>
      <c r="I8" s="51">
        <v>139067.9577</v>
      </c>
      <c r="J8" s="52">
        <v>25.5743465425316</v>
      </c>
      <c r="K8" s="51">
        <v>145901.67069999999</v>
      </c>
      <c r="L8" s="52">
        <v>16.716235749324198</v>
      </c>
      <c r="M8" s="52">
        <v>-4.6837798136331002E-2</v>
      </c>
      <c r="N8" s="51">
        <v>12745373.3596</v>
      </c>
      <c r="O8" s="51">
        <v>273360827.64310002</v>
      </c>
      <c r="P8" s="51">
        <v>20804</v>
      </c>
      <c r="Q8" s="51">
        <v>32809</v>
      </c>
      <c r="R8" s="52">
        <v>-36.590569660763798</v>
      </c>
      <c r="S8" s="51">
        <v>26.138200557585101</v>
      </c>
      <c r="T8" s="51">
        <v>32.979547895394603</v>
      </c>
      <c r="U8" s="53">
        <v>-26.173750265391401</v>
      </c>
    </row>
    <row r="9" spans="1:23" ht="12" thickBot="1">
      <c r="A9" s="75"/>
      <c r="B9" s="64" t="s">
        <v>7</v>
      </c>
      <c r="C9" s="65"/>
      <c r="D9" s="51">
        <v>72412.775999999998</v>
      </c>
      <c r="E9" s="51">
        <v>80111.979500000001</v>
      </c>
      <c r="F9" s="52">
        <v>90.389447935186794</v>
      </c>
      <c r="G9" s="51">
        <v>159767.28450000001</v>
      </c>
      <c r="H9" s="52">
        <v>-54.676092651496504</v>
      </c>
      <c r="I9" s="51">
        <v>16759.676599999999</v>
      </c>
      <c r="J9" s="52">
        <v>23.144640387768</v>
      </c>
      <c r="K9" s="51">
        <v>34923.3148</v>
      </c>
      <c r="L9" s="52">
        <v>21.8588648541498</v>
      </c>
      <c r="M9" s="52">
        <v>-0.52010063489162295</v>
      </c>
      <c r="N9" s="51">
        <v>1921278.8543</v>
      </c>
      <c r="O9" s="51">
        <v>43344310.698899999</v>
      </c>
      <c r="P9" s="51">
        <v>4327</v>
      </c>
      <c r="Q9" s="51">
        <v>9440</v>
      </c>
      <c r="R9" s="52">
        <v>-54.163135593220296</v>
      </c>
      <c r="S9" s="51">
        <v>16.735099607118102</v>
      </c>
      <c r="T9" s="51">
        <v>17.094184809322002</v>
      </c>
      <c r="U9" s="53">
        <v>-2.1457010154347098</v>
      </c>
    </row>
    <row r="10" spans="1:23" ht="12" thickBot="1">
      <c r="A10" s="75"/>
      <c r="B10" s="64" t="s">
        <v>8</v>
      </c>
      <c r="C10" s="65"/>
      <c r="D10" s="51">
        <v>88320.86</v>
      </c>
      <c r="E10" s="51">
        <v>87590.116200000004</v>
      </c>
      <c r="F10" s="52">
        <v>100.834276550486</v>
      </c>
      <c r="G10" s="51">
        <v>184625.6715</v>
      </c>
      <c r="H10" s="52">
        <v>-52.162199718796998</v>
      </c>
      <c r="I10" s="51">
        <v>25751.481500000002</v>
      </c>
      <c r="J10" s="52">
        <v>29.156737717454298</v>
      </c>
      <c r="K10" s="51">
        <v>45242.411899999999</v>
      </c>
      <c r="L10" s="52">
        <v>24.504941015204398</v>
      </c>
      <c r="M10" s="52">
        <v>-0.43081103728689601</v>
      </c>
      <c r="N10" s="51">
        <v>2251059.8365000002</v>
      </c>
      <c r="O10" s="51">
        <v>65377522.270999998</v>
      </c>
      <c r="P10" s="51">
        <v>70329</v>
      </c>
      <c r="Q10" s="51">
        <v>102858</v>
      </c>
      <c r="R10" s="52">
        <v>-31.625153123724001</v>
      </c>
      <c r="S10" s="51">
        <v>1.25582419769938</v>
      </c>
      <c r="T10" s="51">
        <v>1.5827355480370999</v>
      </c>
      <c r="U10" s="53">
        <v>-26.031617398088301</v>
      </c>
    </row>
    <row r="11" spans="1:23" ht="12" thickBot="1">
      <c r="A11" s="75"/>
      <c r="B11" s="64" t="s">
        <v>9</v>
      </c>
      <c r="C11" s="65"/>
      <c r="D11" s="51">
        <v>73573.592600000004</v>
      </c>
      <c r="E11" s="51">
        <v>67514.799799999993</v>
      </c>
      <c r="F11" s="52">
        <v>108.974021722568</v>
      </c>
      <c r="G11" s="51">
        <v>120956.1703</v>
      </c>
      <c r="H11" s="52">
        <v>-39.173344842582203</v>
      </c>
      <c r="I11" s="51">
        <v>16010.3112</v>
      </c>
      <c r="J11" s="52">
        <v>21.7609479627341</v>
      </c>
      <c r="K11" s="51">
        <v>17783.347600000001</v>
      </c>
      <c r="L11" s="52">
        <v>14.702307088504099</v>
      </c>
      <c r="M11" s="52">
        <v>-9.970206059516E-2</v>
      </c>
      <c r="N11" s="51">
        <v>1788123.7279999999</v>
      </c>
      <c r="O11" s="51">
        <v>23875079.5064</v>
      </c>
      <c r="P11" s="51">
        <v>3272</v>
      </c>
      <c r="Q11" s="51">
        <v>7080</v>
      </c>
      <c r="R11" s="52">
        <v>-53.785310734463302</v>
      </c>
      <c r="S11" s="51">
        <v>22.485816809290998</v>
      </c>
      <c r="T11" s="51">
        <v>20.950957401129902</v>
      </c>
      <c r="U11" s="53">
        <v>6.8259001715553396</v>
      </c>
    </row>
    <row r="12" spans="1:23" ht="12" thickBot="1">
      <c r="A12" s="75"/>
      <c r="B12" s="64" t="s">
        <v>10</v>
      </c>
      <c r="C12" s="65"/>
      <c r="D12" s="51">
        <v>225216.11540000001</v>
      </c>
      <c r="E12" s="51">
        <v>408560.5111</v>
      </c>
      <c r="F12" s="52">
        <v>55.1242984285566</v>
      </c>
      <c r="G12" s="51">
        <v>279048.76549999998</v>
      </c>
      <c r="H12" s="52">
        <v>-19.291484770965599</v>
      </c>
      <c r="I12" s="51">
        <v>29813.990900000001</v>
      </c>
      <c r="J12" s="52">
        <v>13.237947403119099</v>
      </c>
      <c r="K12" s="51">
        <v>42131.2739</v>
      </c>
      <c r="L12" s="52">
        <v>15.098176056973101</v>
      </c>
      <c r="M12" s="52">
        <v>-0.29235486753226297</v>
      </c>
      <c r="N12" s="51">
        <v>5370822.5471999999</v>
      </c>
      <c r="O12" s="51">
        <v>92892961.371199995</v>
      </c>
      <c r="P12" s="51">
        <v>1950</v>
      </c>
      <c r="Q12" s="51">
        <v>2755</v>
      </c>
      <c r="R12" s="52">
        <v>-29.219600725952802</v>
      </c>
      <c r="S12" s="51">
        <v>115.495443794872</v>
      </c>
      <c r="T12" s="51">
        <v>117.54671030853</v>
      </c>
      <c r="U12" s="53">
        <v>-1.77605838486698</v>
      </c>
    </row>
    <row r="13" spans="1:23" ht="12" thickBot="1">
      <c r="A13" s="75"/>
      <c r="B13" s="64" t="s">
        <v>11</v>
      </c>
      <c r="C13" s="65"/>
      <c r="D13" s="51">
        <v>257901.98970000001</v>
      </c>
      <c r="E13" s="51">
        <v>506330.69919999997</v>
      </c>
      <c r="F13" s="52">
        <v>50.935483490826002</v>
      </c>
      <c r="G13" s="51">
        <v>448224.03879999998</v>
      </c>
      <c r="H13" s="52">
        <v>-42.461365885135599</v>
      </c>
      <c r="I13" s="51">
        <v>58393.383000000002</v>
      </c>
      <c r="J13" s="52">
        <v>22.641695423879899</v>
      </c>
      <c r="K13" s="51">
        <v>91079.374400000001</v>
      </c>
      <c r="L13" s="52">
        <v>20.320055712281899</v>
      </c>
      <c r="M13" s="52">
        <v>-0.35887369248333401</v>
      </c>
      <c r="N13" s="51">
        <v>7388505.4243000001</v>
      </c>
      <c r="O13" s="51">
        <v>133390003.0301</v>
      </c>
      <c r="P13" s="51">
        <v>7966</v>
      </c>
      <c r="Q13" s="51">
        <v>14307</v>
      </c>
      <c r="R13" s="52">
        <v>-44.320961766967201</v>
      </c>
      <c r="S13" s="51">
        <v>32.375343924177798</v>
      </c>
      <c r="T13" s="51">
        <v>31.8783235269449</v>
      </c>
      <c r="U13" s="53">
        <v>1.5351818297186499</v>
      </c>
    </row>
    <row r="14" spans="1:23" ht="12" thickBot="1">
      <c r="A14" s="75"/>
      <c r="B14" s="64" t="s">
        <v>12</v>
      </c>
      <c r="C14" s="65"/>
      <c r="D14" s="51">
        <v>205277.54259999999</v>
      </c>
      <c r="E14" s="51">
        <v>201297.2574</v>
      </c>
      <c r="F14" s="52">
        <v>101.977317153453</v>
      </c>
      <c r="G14" s="51">
        <v>295841.14840000001</v>
      </c>
      <c r="H14" s="52">
        <v>-30.612241160432198</v>
      </c>
      <c r="I14" s="51">
        <v>34098.940900000001</v>
      </c>
      <c r="J14" s="52">
        <v>16.611140443377501</v>
      </c>
      <c r="K14" s="51">
        <v>50714.284399999997</v>
      </c>
      <c r="L14" s="52">
        <v>17.142403845536201</v>
      </c>
      <c r="M14" s="52">
        <v>-0.32762650003989802</v>
      </c>
      <c r="N14" s="51">
        <v>4249642.0585000003</v>
      </c>
      <c r="O14" s="51">
        <v>66159160.241499998</v>
      </c>
      <c r="P14" s="51">
        <v>2723</v>
      </c>
      <c r="Q14" s="51">
        <v>3928</v>
      </c>
      <c r="R14" s="52">
        <v>-30.677189409368602</v>
      </c>
      <c r="S14" s="51">
        <v>75.386537862651494</v>
      </c>
      <c r="T14" s="51">
        <v>66.119398981670102</v>
      </c>
      <c r="U14" s="53">
        <v>12.2928299186062</v>
      </c>
    </row>
    <row r="15" spans="1:23" ht="12" thickBot="1">
      <c r="A15" s="75"/>
      <c r="B15" s="64" t="s">
        <v>13</v>
      </c>
      <c r="C15" s="65"/>
      <c r="D15" s="51">
        <v>109542.8177</v>
      </c>
      <c r="E15" s="51">
        <v>162234.12040000001</v>
      </c>
      <c r="F15" s="52">
        <v>67.5214421170554</v>
      </c>
      <c r="G15" s="51">
        <v>189689.97010000001</v>
      </c>
      <c r="H15" s="52">
        <v>-42.251655349910401</v>
      </c>
      <c r="I15" s="51">
        <v>-3413.3604999999998</v>
      </c>
      <c r="J15" s="52">
        <v>-3.11600575160301</v>
      </c>
      <c r="K15" s="51">
        <v>-18460.5756</v>
      </c>
      <c r="L15" s="52">
        <v>-9.7319724338972797</v>
      </c>
      <c r="M15" s="52">
        <v>-0.81509999612363104</v>
      </c>
      <c r="N15" s="51">
        <v>2545738.2998000002</v>
      </c>
      <c r="O15" s="51">
        <v>52292387.344300002</v>
      </c>
      <c r="P15" s="51">
        <v>4012</v>
      </c>
      <c r="Q15" s="51">
        <v>5920</v>
      </c>
      <c r="R15" s="52">
        <v>-32.229729729729698</v>
      </c>
      <c r="S15" s="51">
        <v>27.303793045862399</v>
      </c>
      <c r="T15" s="51">
        <v>27.386098834459499</v>
      </c>
      <c r="U15" s="53">
        <v>-0.30144452259362198</v>
      </c>
    </row>
    <row r="16" spans="1:23" ht="12" thickBot="1">
      <c r="A16" s="75"/>
      <c r="B16" s="64" t="s">
        <v>14</v>
      </c>
      <c r="C16" s="65"/>
      <c r="D16" s="51">
        <v>464931.3063</v>
      </c>
      <c r="E16" s="51">
        <v>864346.60219999996</v>
      </c>
      <c r="F16" s="52">
        <v>53.789915424740698</v>
      </c>
      <c r="G16" s="51">
        <v>977154.33389999997</v>
      </c>
      <c r="H16" s="52">
        <v>-52.419869597837703</v>
      </c>
      <c r="I16" s="51">
        <v>21429.564600000002</v>
      </c>
      <c r="J16" s="52">
        <v>4.6091894242485001</v>
      </c>
      <c r="K16" s="51">
        <v>40189.033100000001</v>
      </c>
      <c r="L16" s="52">
        <v>4.1128644376572803</v>
      </c>
      <c r="M16" s="52">
        <v>-0.46678078702022802</v>
      </c>
      <c r="N16" s="51">
        <v>12136576.875499999</v>
      </c>
      <c r="O16" s="51">
        <v>371791552.15930003</v>
      </c>
      <c r="P16" s="51">
        <v>24211</v>
      </c>
      <c r="Q16" s="51">
        <v>41659</v>
      </c>
      <c r="R16" s="52">
        <v>-41.882906454787701</v>
      </c>
      <c r="S16" s="51">
        <v>19.203308673743301</v>
      </c>
      <c r="T16" s="51">
        <v>21.097656540003399</v>
      </c>
      <c r="U16" s="53">
        <v>-9.8646951858361902</v>
      </c>
    </row>
    <row r="17" spans="1:21" ht="12" thickBot="1">
      <c r="A17" s="75"/>
      <c r="B17" s="64" t="s">
        <v>15</v>
      </c>
      <c r="C17" s="65"/>
      <c r="D17" s="51">
        <v>603398.89659999998</v>
      </c>
      <c r="E17" s="51">
        <v>566478.1361</v>
      </c>
      <c r="F17" s="52">
        <v>106.517596734481</v>
      </c>
      <c r="G17" s="51">
        <v>510412.2464</v>
      </c>
      <c r="H17" s="52">
        <v>18.217950461777999</v>
      </c>
      <c r="I17" s="51">
        <v>37486.39</v>
      </c>
      <c r="J17" s="52">
        <v>6.2125387055273604</v>
      </c>
      <c r="K17" s="51">
        <v>63940.241099999999</v>
      </c>
      <c r="L17" s="52">
        <v>12.527176130858599</v>
      </c>
      <c r="M17" s="52">
        <v>-0.41372773459873602</v>
      </c>
      <c r="N17" s="51">
        <v>11362296.410399999</v>
      </c>
      <c r="O17" s="51">
        <v>351415098.7809</v>
      </c>
      <c r="P17" s="51">
        <v>8251</v>
      </c>
      <c r="Q17" s="51">
        <v>10481</v>
      </c>
      <c r="R17" s="52">
        <v>-21.276595744680801</v>
      </c>
      <c r="S17" s="51">
        <v>73.130395903526903</v>
      </c>
      <c r="T17" s="51">
        <v>89.227804970899697</v>
      </c>
      <c r="U17" s="53">
        <v>-22.011926598357899</v>
      </c>
    </row>
    <row r="18" spans="1:21" ht="12" customHeight="1" thickBot="1">
      <c r="A18" s="75"/>
      <c r="B18" s="64" t="s">
        <v>16</v>
      </c>
      <c r="C18" s="65"/>
      <c r="D18" s="51">
        <v>1216275.03</v>
      </c>
      <c r="E18" s="51">
        <v>1609199.4461000001</v>
      </c>
      <c r="F18" s="52">
        <v>75.582615501622399</v>
      </c>
      <c r="G18" s="51">
        <v>2481119.3777999999</v>
      </c>
      <c r="H18" s="52">
        <v>-50.978778333573501</v>
      </c>
      <c r="I18" s="51">
        <v>178428.59729999999</v>
      </c>
      <c r="J18" s="52">
        <v>14.670086361963699</v>
      </c>
      <c r="K18" s="51">
        <v>303869.60149999999</v>
      </c>
      <c r="L18" s="52">
        <v>12.2472785557558</v>
      </c>
      <c r="M18" s="52">
        <v>-0.41281195480160598</v>
      </c>
      <c r="N18" s="51">
        <v>31387033.454</v>
      </c>
      <c r="O18" s="51">
        <v>774101325.0007</v>
      </c>
      <c r="P18" s="51">
        <v>57018</v>
      </c>
      <c r="Q18" s="51">
        <v>98269</v>
      </c>
      <c r="R18" s="52">
        <v>-41.977632824186699</v>
      </c>
      <c r="S18" s="51">
        <v>21.3314221824687</v>
      </c>
      <c r="T18" s="51">
        <v>21.9491423063224</v>
      </c>
      <c r="U18" s="53">
        <v>-2.8958225033932798</v>
      </c>
    </row>
    <row r="19" spans="1:21" ht="12" customHeight="1" thickBot="1">
      <c r="A19" s="75"/>
      <c r="B19" s="64" t="s">
        <v>17</v>
      </c>
      <c r="C19" s="65"/>
      <c r="D19" s="51">
        <v>490849.35119999998</v>
      </c>
      <c r="E19" s="51">
        <v>795731.92520000006</v>
      </c>
      <c r="F19" s="52">
        <v>61.685265559331398</v>
      </c>
      <c r="G19" s="51">
        <v>770722.24620000005</v>
      </c>
      <c r="H19" s="52">
        <v>-36.313068213600502</v>
      </c>
      <c r="I19" s="51">
        <v>41382.951500000003</v>
      </c>
      <c r="J19" s="52">
        <v>8.4308864621760993</v>
      </c>
      <c r="K19" s="51">
        <v>61260.677000000003</v>
      </c>
      <c r="L19" s="52">
        <v>7.9484765493719802</v>
      </c>
      <c r="M19" s="52">
        <v>-0.32447773144916398</v>
      </c>
      <c r="N19" s="51">
        <v>12474128.1536</v>
      </c>
      <c r="O19" s="51">
        <v>248640125.523</v>
      </c>
      <c r="P19" s="51">
        <v>12201</v>
      </c>
      <c r="Q19" s="51">
        <v>19950</v>
      </c>
      <c r="R19" s="52">
        <v>-38.842105263157897</v>
      </c>
      <c r="S19" s="51">
        <v>40.230255815097102</v>
      </c>
      <c r="T19" s="51">
        <v>35.497970832080199</v>
      </c>
      <c r="U19" s="53">
        <v>11.7629999788394</v>
      </c>
    </row>
    <row r="20" spans="1:21" ht="12" thickBot="1">
      <c r="A20" s="75"/>
      <c r="B20" s="64" t="s">
        <v>18</v>
      </c>
      <c r="C20" s="65"/>
      <c r="D20" s="51">
        <v>950794.67669999995</v>
      </c>
      <c r="E20" s="51">
        <v>1382185.1121</v>
      </c>
      <c r="F20" s="52">
        <v>68.789243088823795</v>
      </c>
      <c r="G20" s="51">
        <v>1137526.6124</v>
      </c>
      <c r="H20" s="52">
        <v>-16.415610295571501</v>
      </c>
      <c r="I20" s="51">
        <v>75394.469299999997</v>
      </c>
      <c r="J20" s="52">
        <v>7.9296267793250301</v>
      </c>
      <c r="K20" s="51">
        <v>99684.380600000004</v>
      </c>
      <c r="L20" s="52">
        <v>8.7632570098454092</v>
      </c>
      <c r="M20" s="52">
        <v>-0.24366817703836</v>
      </c>
      <c r="N20" s="51">
        <v>21870009.667599998</v>
      </c>
      <c r="O20" s="51">
        <v>434238433.28909999</v>
      </c>
      <c r="P20" s="51">
        <v>38019</v>
      </c>
      <c r="Q20" s="51">
        <v>48910</v>
      </c>
      <c r="R20" s="52">
        <v>-22.267429973420601</v>
      </c>
      <c r="S20" s="51">
        <v>25.0084083405666</v>
      </c>
      <c r="T20" s="51">
        <v>25.399781570230999</v>
      </c>
      <c r="U20" s="53">
        <v>-1.56496656778282</v>
      </c>
    </row>
    <row r="21" spans="1:21" ht="12" customHeight="1" thickBot="1">
      <c r="A21" s="75"/>
      <c r="B21" s="64" t="s">
        <v>19</v>
      </c>
      <c r="C21" s="65"/>
      <c r="D21" s="51">
        <v>302095.03009999997</v>
      </c>
      <c r="E21" s="51">
        <v>374238.16869999998</v>
      </c>
      <c r="F21" s="52">
        <v>80.722666837910893</v>
      </c>
      <c r="G21" s="51">
        <v>491165.69140000001</v>
      </c>
      <c r="H21" s="52">
        <v>-38.4942728310441</v>
      </c>
      <c r="I21" s="51">
        <v>32066.802800000001</v>
      </c>
      <c r="J21" s="52">
        <v>10.6148064698003</v>
      </c>
      <c r="K21" s="51">
        <v>34370.180699999997</v>
      </c>
      <c r="L21" s="52">
        <v>6.9976753877154101</v>
      </c>
      <c r="M21" s="52">
        <v>-6.7016752693418002E-2</v>
      </c>
      <c r="N21" s="51">
        <v>7091528.8448000001</v>
      </c>
      <c r="O21" s="51">
        <v>152459401.97620001</v>
      </c>
      <c r="P21" s="51">
        <v>26515</v>
      </c>
      <c r="Q21" s="51">
        <v>36454</v>
      </c>
      <c r="R21" s="52">
        <v>-27.264497723158001</v>
      </c>
      <c r="S21" s="51">
        <v>11.393363382990801</v>
      </c>
      <c r="T21" s="51">
        <v>11.445810511877999</v>
      </c>
      <c r="U21" s="53">
        <v>-0.46033051983157502</v>
      </c>
    </row>
    <row r="22" spans="1:21" ht="12" customHeight="1" thickBot="1">
      <c r="A22" s="75"/>
      <c r="B22" s="64" t="s">
        <v>20</v>
      </c>
      <c r="C22" s="65"/>
      <c r="D22" s="51">
        <v>888192.09840000002</v>
      </c>
      <c r="E22" s="51">
        <v>917997.01359999995</v>
      </c>
      <c r="F22" s="52">
        <v>96.753266649189001</v>
      </c>
      <c r="G22" s="51">
        <v>1307098.9482</v>
      </c>
      <c r="H22" s="52">
        <v>-32.048595125631103</v>
      </c>
      <c r="I22" s="51">
        <v>105629.80560000001</v>
      </c>
      <c r="J22" s="52">
        <v>11.892675671207</v>
      </c>
      <c r="K22" s="51">
        <v>128900.0886</v>
      </c>
      <c r="L22" s="52">
        <v>9.8615402282671702</v>
      </c>
      <c r="M22" s="52">
        <v>-0.180529612141787</v>
      </c>
      <c r="N22" s="51">
        <v>21272812.2322</v>
      </c>
      <c r="O22" s="51">
        <v>492791462.1063</v>
      </c>
      <c r="P22" s="51">
        <v>53605</v>
      </c>
      <c r="Q22" s="51">
        <v>77604</v>
      </c>
      <c r="R22" s="52">
        <v>-30.9249523220453</v>
      </c>
      <c r="S22" s="51">
        <v>16.569202469918899</v>
      </c>
      <c r="T22" s="51">
        <v>17.011372768156299</v>
      </c>
      <c r="U22" s="53">
        <v>-2.6686275277290998</v>
      </c>
    </row>
    <row r="23" spans="1:21" ht="12" thickBot="1">
      <c r="A23" s="75"/>
      <c r="B23" s="64" t="s">
        <v>21</v>
      </c>
      <c r="C23" s="65"/>
      <c r="D23" s="51">
        <v>2113758.1995000001</v>
      </c>
      <c r="E23" s="51">
        <v>2784400.6565999999</v>
      </c>
      <c r="F23" s="52">
        <v>75.914297552317294</v>
      </c>
      <c r="G23" s="51">
        <v>3641316.9454999999</v>
      </c>
      <c r="H23" s="52">
        <v>-41.9507219191063</v>
      </c>
      <c r="I23" s="51">
        <v>210952.25020000001</v>
      </c>
      <c r="J23" s="52">
        <v>9.9799612959467101</v>
      </c>
      <c r="K23" s="51">
        <v>277163.62070000003</v>
      </c>
      <c r="L23" s="52">
        <v>7.61163130945038</v>
      </c>
      <c r="M23" s="52">
        <v>-0.23888910937437499</v>
      </c>
      <c r="N23" s="51">
        <v>50681261.665700004</v>
      </c>
      <c r="O23" s="51">
        <v>1110460695.6861999</v>
      </c>
      <c r="P23" s="51">
        <v>71303</v>
      </c>
      <c r="Q23" s="51">
        <v>101670</v>
      </c>
      <c r="R23" s="52">
        <v>-29.868201042588801</v>
      </c>
      <c r="S23" s="51">
        <v>29.644730228742102</v>
      </c>
      <c r="T23" s="51">
        <v>31.586055844398501</v>
      </c>
      <c r="U23" s="53">
        <v>-6.5486364715648397</v>
      </c>
    </row>
    <row r="24" spans="1:21" ht="12" thickBot="1">
      <c r="A24" s="75"/>
      <c r="B24" s="64" t="s">
        <v>22</v>
      </c>
      <c r="C24" s="65"/>
      <c r="D24" s="51">
        <v>205857.26680000001</v>
      </c>
      <c r="E24" s="51">
        <v>285438.2439</v>
      </c>
      <c r="F24" s="52">
        <v>72.119721585773107</v>
      </c>
      <c r="G24" s="51">
        <v>319525.27220000001</v>
      </c>
      <c r="H24" s="52">
        <v>-35.574026623112303</v>
      </c>
      <c r="I24" s="51">
        <v>37651.907399999996</v>
      </c>
      <c r="J24" s="52">
        <v>18.290297925980202</v>
      </c>
      <c r="K24" s="51">
        <v>55223.044900000001</v>
      </c>
      <c r="L24" s="52">
        <v>17.282841047212798</v>
      </c>
      <c r="M24" s="52">
        <v>-0.31818487248971</v>
      </c>
      <c r="N24" s="51">
        <v>5646603.557</v>
      </c>
      <c r="O24" s="51">
        <v>103456869.7263</v>
      </c>
      <c r="P24" s="51">
        <v>21506</v>
      </c>
      <c r="Q24" s="51">
        <v>30619</v>
      </c>
      <c r="R24" s="52">
        <v>-29.762565727162901</v>
      </c>
      <c r="S24" s="51">
        <v>9.5720853157258396</v>
      </c>
      <c r="T24" s="51">
        <v>10.061998076357799</v>
      </c>
      <c r="U24" s="53">
        <v>-5.1181403474026803</v>
      </c>
    </row>
    <row r="25" spans="1:21" ht="12" thickBot="1">
      <c r="A25" s="75"/>
      <c r="B25" s="64" t="s">
        <v>23</v>
      </c>
      <c r="C25" s="65"/>
      <c r="D25" s="51">
        <v>393615.28090000001</v>
      </c>
      <c r="E25" s="51">
        <v>277381.27860000002</v>
      </c>
      <c r="F25" s="52">
        <v>141.90405455143099</v>
      </c>
      <c r="G25" s="51">
        <v>526196.86499999999</v>
      </c>
      <c r="H25" s="52">
        <v>-25.196194222859901</v>
      </c>
      <c r="I25" s="51">
        <v>19937.351299999998</v>
      </c>
      <c r="J25" s="52">
        <v>5.0651873205769098</v>
      </c>
      <c r="K25" s="51">
        <v>34381.862399999998</v>
      </c>
      <c r="L25" s="52">
        <v>6.5340302626090301</v>
      </c>
      <c r="M25" s="52">
        <v>-0.42012008924798699</v>
      </c>
      <c r="N25" s="51">
        <v>8374514.9763000002</v>
      </c>
      <c r="O25" s="51">
        <v>119307274.3294</v>
      </c>
      <c r="P25" s="51">
        <v>18857</v>
      </c>
      <c r="Q25" s="51">
        <v>27560</v>
      </c>
      <c r="R25" s="52">
        <v>-31.578374455733002</v>
      </c>
      <c r="S25" s="51">
        <v>20.873695757543601</v>
      </c>
      <c r="T25" s="51">
        <v>22.305951955732901</v>
      </c>
      <c r="U25" s="53">
        <v>-6.8615362359668399</v>
      </c>
    </row>
    <row r="26" spans="1:21" ht="12" thickBot="1">
      <c r="A26" s="75"/>
      <c r="B26" s="64" t="s">
        <v>24</v>
      </c>
      <c r="C26" s="65"/>
      <c r="D26" s="51">
        <v>564445.26919999998</v>
      </c>
      <c r="E26" s="51">
        <v>627491.42429999996</v>
      </c>
      <c r="F26" s="52">
        <v>89.952666656706697</v>
      </c>
      <c r="G26" s="51">
        <v>694723.28200000001</v>
      </c>
      <c r="H26" s="52">
        <v>-18.752504223688899</v>
      </c>
      <c r="I26" s="51">
        <v>130765.6323</v>
      </c>
      <c r="J26" s="52">
        <v>23.167105729371599</v>
      </c>
      <c r="K26" s="51">
        <v>158723.78769999999</v>
      </c>
      <c r="L26" s="52">
        <v>22.847051741674601</v>
      </c>
      <c r="M26" s="52">
        <v>-0.17614344897592199</v>
      </c>
      <c r="N26" s="51">
        <v>13049040.462200001</v>
      </c>
      <c r="O26" s="51">
        <v>231683899.6523</v>
      </c>
      <c r="P26" s="51">
        <v>43112</v>
      </c>
      <c r="Q26" s="51">
        <v>54390</v>
      </c>
      <c r="R26" s="52">
        <v>-20.735429306857899</v>
      </c>
      <c r="S26" s="51">
        <v>13.0925326869549</v>
      </c>
      <c r="T26" s="51">
        <v>13.1924133572348</v>
      </c>
      <c r="U26" s="53">
        <v>-0.762882726116065</v>
      </c>
    </row>
    <row r="27" spans="1:21" ht="12" thickBot="1">
      <c r="A27" s="75"/>
      <c r="B27" s="64" t="s">
        <v>25</v>
      </c>
      <c r="C27" s="65"/>
      <c r="D27" s="51">
        <v>215123.9491</v>
      </c>
      <c r="E27" s="51">
        <v>282985.31170000002</v>
      </c>
      <c r="F27" s="52">
        <v>76.019475289254103</v>
      </c>
      <c r="G27" s="51">
        <v>338486.53730000003</v>
      </c>
      <c r="H27" s="52">
        <v>-36.445345562049297</v>
      </c>
      <c r="I27" s="51">
        <v>58319.214500000002</v>
      </c>
      <c r="J27" s="52">
        <v>27.1095871677636</v>
      </c>
      <c r="K27" s="51">
        <v>92036.982199999999</v>
      </c>
      <c r="L27" s="52">
        <v>27.1907364275548</v>
      </c>
      <c r="M27" s="52">
        <v>-0.36635020938354901</v>
      </c>
      <c r="N27" s="51">
        <v>5290837.9408</v>
      </c>
      <c r="O27" s="51">
        <v>94495512.283899993</v>
      </c>
      <c r="P27" s="51">
        <v>28075</v>
      </c>
      <c r="Q27" s="51">
        <v>40438</v>
      </c>
      <c r="R27" s="52">
        <v>-30.572728621593502</v>
      </c>
      <c r="S27" s="51">
        <v>7.66247369902048</v>
      </c>
      <c r="T27" s="51">
        <v>7.9169409787823302</v>
      </c>
      <c r="U27" s="53">
        <v>-3.3209546910990402</v>
      </c>
    </row>
    <row r="28" spans="1:21" ht="12" thickBot="1">
      <c r="A28" s="75"/>
      <c r="B28" s="64" t="s">
        <v>26</v>
      </c>
      <c r="C28" s="65"/>
      <c r="D28" s="51">
        <v>1293264.2135000001</v>
      </c>
      <c r="E28" s="51">
        <v>936389.15319999994</v>
      </c>
      <c r="F28" s="52">
        <v>138.111831932314</v>
      </c>
      <c r="G28" s="51">
        <v>1904237.0492</v>
      </c>
      <c r="H28" s="52">
        <v>-32.084914845905303</v>
      </c>
      <c r="I28" s="51">
        <v>50508.852299999999</v>
      </c>
      <c r="J28" s="52">
        <v>3.9055323554733201</v>
      </c>
      <c r="K28" s="51">
        <v>80584.100099999996</v>
      </c>
      <c r="L28" s="52">
        <v>4.2318313328613497</v>
      </c>
      <c r="M28" s="52">
        <v>-0.37321565622347902</v>
      </c>
      <c r="N28" s="51">
        <v>27241602.008099999</v>
      </c>
      <c r="O28" s="51">
        <v>363069305.17580003</v>
      </c>
      <c r="P28" s="51">
        <v>44867</v>
      </c>
      <c r="Q28" s="51">
        <v>56657</v>
      </c>
      <c r="R28" s="52">
        <v>-20.809432197257198</v>
      </c>
      <c r="S28" s="51">
        <v>28.824396850692001</v>
      </c>
      <c r="T28" s="51">
        <v>31.409908742079502</v>
      </c>
      <c r="U28" s="53">
        <v>-8.9698733499272105</v>
      </c>
    </row>
    <row r="29" spans="1:21" ht="12" thickBot="1">
      <c r="A29" s="75"/>
      <c r="B29" s="64" t="s">
        <v>27</v>
      </c>
      <c r="C29" s="65"/>
      <c r="D29" s="51">
        <v>680556.42150000005</v>
      </c>
      <c r="E29" s="51">
        <v>634734.79009999998</v>
      </c>
      <c r="F29" s="52">
        <v>107.21901999302401</v>
      </c>
      <c r="G29" s="51">
        <v>756336.13520000002</v>
      </c>
      <c r="H29" s="52">
        <v>-10.019316831921801</v>
      </c>
      <c r="I29" s="51">
        <v>97654.880600000004</v>
      </c>
      <c r="J29" s="52">
        <v>14.3492703198305</v>
      </c>
      <c r="K29" s="51">
        <v>113490.238</v>
      </c>
      <c r="L29" s="52">
        <v>15.0052645534369</v>
      </c>
      <c r="M29" s="52">
        <v>-0.13953056825909599</v>
      </c>
      <c r="N29" s="51">
        <v>15190866.634199999</v>
      </c>
      <c r="O29" s="51">
        <v>251231189.92039999</v>
      </c>
      <c r="P29" s="51">
        <v>105208</v>
      </c>
      <c r="Q29" s="51">
        <v>114245</v>
      </c>
      <c r="R29" s="52">
        <v>-7.9101930062584804</v>
      </c>
      <c r="S29" s="51">
        <v>6.4686755902593003</v>
      </c>
      <c r="T29" s="51">
        <v>6.8194939752286796</v>
      </c>
      <c r="U29" s="53">
        <v>-5.4233417656259002</v>
      </c>
    </row>
    <row r="30" spans="1:21" ht="12" thickBot="1">
      <c r="A30" s="75"/>
      <c r="B30" s="64" t="s">
        <v>28</v>
      </c>
      <c r="C30" s="65"/>
      <c r="D30" s="51">
        <v>699193.52350000001</v>
      </c>
      <c r="E30" s="51">
        <v>892025.61190000002</v>
      </c>
      <c r="F30" s="52">
        <v>78.382673565922502</v>
      </c>
      <c r="G30" s="51">
        <v>997791.60649999999</v>
      </c>
      <c r="H30" s="52">
        <v>-29.925896455213401</v>
      </c>
      <c r="I30" s="51">
        <v>99396.830799999996</v>
      </c>
      <c r="J30" s="52">
        <v>14.2159255569821</v>
      </c>
      <c r="K30" s="51">
        <v>146614.98079999999</v>
      </c>
      <c r="L30" s="52">
        <v>14.6939480994722</v>
      </c>
      <c r="M30" s="52">
        <v>-0.32205542532117598</v>
      </c>
      <c r="N30" s="51">
        <v>16458294.907299999</v>
      </c>
      <c r="O30" s="51">
        <v>426557757.89810002</v>
      </c>
      <c r="P30" s="51">
        <v>63208</v>
      </c>
      <c r="Q30" s="51">
        <v>80075</v>
      </c>
      <c r="R30" s="52">
        <v>-21.0640024976584</v>
      </c>
      <c r="S30" s="51">
        <v>11.0617884365903</v>
      </c>
      <c r="T30" s="51">
        <v>12.0578249566032</v>
      </c>
      <c r="U30" s="53">
        <v>-9.00429913049304</v>
      </c>
    </row>
    <row r="31" spans="1:21" ht="12" thickBot="1">
      <c r="A31" s="75"/>
      <c r="B31" s="64" t="s">
        <v>29</v>
      </c>
      <c r="C31" s="65"/>
      <c r="D31" s="51">
        <v>697492.3567</v>
      </c>
      <c r="E31" s="51">
        <v>1198079.0120000001</v>
      </c>
      <c r="F31" s="52">
        <v>58.217559085326798</v>
      </c>
      <c r="G31" s="51">
        <v>1023704.8056</v>
      </c>
      <c r="H31" s="52">
        <v>-31.865870621639299</v>
      </c>
      <c r="I31" s="51">
        <v>35305.855199999998</v>
      </c>
      <c r="J31" s="52">
        <v>5.0618268230264603</v>
      </c>
      <c r="K31" s="51">
        <v>37277.154900000001</v>
      </c>
      <c r="L31" s="52">
        <v>3.6413968847349101</v>
      </c>
      <c r="M31" s="52">
        <v>-5.2882246654505E-2</v>
      </c>
      <c r="N31" s="51">
        <v>16362058.691500001</v>
      </c>
      <c r="O31" s="51">
        <v>432517684.13370001</v>
      </c>
      <c r="P31" s="51">
        <v>26544</v>
      </c>
      <c r="Q31" s="51">
        <v>32699</v>
      </c>
      <c r="R31" s="52">
        <v>-18.823205602617801</v>
      </c>
      <c r="S31" s="51">
        <v>26.276836825648001</v>
      </c>
      <c r="T31" s="51">
        <v>28.841306168384399</v>
      </c>
      <c r="U31" s="53">
        <v>-9.7594294159229893</v>
      </c>
    </row>
    <row r="32" spans="1:21" ht="12" thickBot="1">
      <c r="A32" s="75"/>
      <c r="B32" s="64" t="s">
        <v>30</v>
      </c>
      <c r="C32" s="65"/>
      <c r="D32" s="51">
        <v>98766.917700000005</v>
      </c>
      <c r="E32" s="51">
        <v>125033.6281</v>
      </c>
      <c r="F32" s="52">
        <v>78.992283276789905</v>
      </c>
      <c r="G32" s="51">
        <v>150631.633</v>
      </c>
      <c r="H32" s="52">
        <v>-34.431489765499698</v>
      </c>
      <c r="I32" s="51">
        <v>26800.446899999999</v>
      </c>
      <c r="J32" s="52">
        <v>27.1350443287145</v>
      </c>
      <c r="K32" s="51">
        <v>40928.632400000002</v>
      </c>
      <c r="L32" s="52">
        <v>27.171339502108399</v>
      </c>
      <c r="M32" s="52">
        <v>-0.34519075452909598</v>
      </c>
      <c r="N32" s="51">
        <v>2286616.9127000002</v>
      </c>
      <c r="O32" s="51">
        <v>43925404.594599999</v>
      </c>
      <c r="P32" s="51">
        <v>21194</v>
      </c>
      <c r="Q32" s="51">
        <v>26780</v>
      </c>
      <c r="R32" s="52">
        <v>-20.858849887976099</v>
      </c>
      <c r="S32" s="51">
        <v>4.6601357789940501</v>
      </c>
      <c r="T32" s="51">
        <v>5.0058408364451097</v>
      </c>
      <c r="U32" s="53">
        <v>-7.4183473153153203</v>
      </c>
    </row>
    <row r="33" spans="1:21" ht="12" thickBot="1">
      <c r="A33" s="75"/>
      <c r="B33" s="64" t="s">
        <v>31</v>
      </c>
      <c r="C33" s="65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1">
        <v>2.2566000000000002</v>
      </c>
      <c r="O33" s="51">
        <v>316.69069999999999</v>
      </c>
      <c r="P33" s="54"/>
      <c r="Q33" s="54"/>
      <c r="R33" s="54"/>
      <c r="S33" s="54"/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257549.73120000001</v>
      </c>
      <c r="E35" s="51">
        <v>202760.27559999999</v>
      </c>
      <c r="F35" s="52">
        <v>127.02178986385201</v>
      </c>
      <c r="G35" s="51">
        <v>443744.95520000003</v>
      </c>
      <c r="H35" s="52">
        <v>-41.959964123103099</v>
      </c>
      <c r="I35" s="51">
        <v>18560.472900000001</v>
      </c>
      <c r="J35" s="52">
        <v>7.2065588317725302</v>
      </c>
      <c r="K35" s="51">
        <v>11838.1504</v>
      </c>
      <c r="L35" s="52">
        <v>2.6677825316716999</v>
      </c>
      <c r="M35" s="52">
        <v>0.56785243242052397</v>
      </c>
      <c r="N35" s="51">
        <v>5128984.3163999999</v>
      </c>
      <c r="O35" s="51">
        <v>71933796.922900006</v>
      </c>
      <c r="P35" s="51">
        <v>15233</v>
      </c>
      <c r="Q35" s="51">
        <v>18675</v>
      </c>
      <c r="R35" s="52">
        <v>-18.4310575635877</v>
      </c>
      <c r="S35" s="51">
        <v>16.9073545066632</v>
      </c>
      <c r="T35" s="51">
        <v>22.190546779116499</v>
      </c>
      <c r="U35" s="53">
        <v>-31.2478943430872</v>
      </c>
    </row>
    <row r="36" spans="1:21" ht="12" customHeight="1" thickBot="1">
      <c r="A36" s="75"/>
      <c r="B36" s="64" t="s">
        <v>69</v>
      </c>
      <c r="C36" s="65"/>
      <c r="D36" s="51">
        <v>57602.57</v>
      </c>
      <c r="E36" s="54"/>
      <c r="F36" s="54"/>
      <c r="G36" s="54"/>
      <c r="H36" s="54"/>
      <c r="I36" s="51">
        <v>1964.77</v>
      </c>
      <c r="J36" s="52">
        <v>3.41090683974691</v>
      </c>
      <c r="K36" s="54"/>
      <c r="L36" s="54"/>
      <c r="M36" s="54"/>
      <c r="N36" s="51">
        <v>2425179.38</v>
      </c>
      <c r="O36" s="51">
        <v>35116028.770000003</v>
      </c>
      <c r="P36" s="51">
        <v>44</v>
      </c>
      <c r="Q36" s="51">
        <v>46</v>
      </c>
      <c r="R36" s="52">
        <v>-4.3478260869565197</v>
      </c>
      <c r="S36" s="51">
        <v>1309.14931818182</v>
      </c>
      <c r="T36" s="51">
        <v>1429.0982608695699</v>
      </c>
      <c r="U36" s="53">
        <v>-9.1623576487314295</v>
      </c>
    </row>
    <row r="37" spans="1:21" ht="12" thickBot="1">
      <c r="A37" s="75"/>
      <c r="B37" s="64" t="s">
        <v>36</v>
      </c>
      <c r="C37" s="65"/>
      <c r="D37" s="51">
        <v>126298.32</v>
      </c>
      <c r="E37" s="51">
        <v>144841.42499999999</v>
      </c>
      <c r="F37" s="52">
        <v>87.197650810187795</v>
      </c>
      <c r="G37" s="51">
        <v>499632.58</v>
      </c>
      <c r="H37" s="52">
        <v>-74.721760538514104</v>
      </c>
      <c r="I37" s="51">
        <v>-15941.05</v>
      </c>
      <c r="J37" s="52">
        <v>-12.6217435037932</v>
      </c>
      <c r="K37" s="51">
        <v>-38920</v>
      </c>
      <c r="L37" s="52">
        <v>-7.7897242009318104</v>
      </c>
      <c r="M37" s="52">
        <v>-0.59041495375128505</v>
      </c>
      <c r="N37" s="51">
        <v>7527094.3300000001</v>
      </c>
      <c r="O37" s="51">
        <v>171072112.00999999</v>
      </c>
      <c r="P37" s="51">
        <v>55</v>
      </c>
      <c r="Q37" s="51">
        <v>157</v>
      </c>
      <c r="R37" s="52">
        <v>-64.968152866242093</v>
      </c>
      <c r="S37" s="51">
        <v>2296.3330909090901</v>
      </c>
      <c r="T37" s="51">
        <v>2315.03191082803</v>
      </c>
      <c r="U37" s="53">
        <v>-0.81429040033264</v>
      </c>
    </row>
    <row r="38" spans="1:21" ht="12" thickBot="1">
      <c r="A38" s="75"/>
      <c r="B38" s="64" t="s">
        <v>37</v>
      </c>
      <c r="C38" s="65"/>
      <c r="D38" s="51">
        <v>25182.05</v>
      </c>
      <c r="E38" s="51">
        <v>76659.825100000002</v>
      </c>
      <c r="F38" s="52">
        <v>32.849083554718398</v>
      </c>
      <c r="G38" s="51">
        <v>115786.31</v>
      </c>
      <c r="H38" s="52">
        <v>-78.251271674518307</v>
      </c>
      <c r="I38" s="51">
        <v>-256.41000000000003</v>
      </c>
      <c r="J38" s="52">
        <v>-1.01822528348566</v>
      </c>
      <c r="K38" s="51">
        <v>-7578.67</v>
      </c>
      <c r="L38" s="52">
        <v>-6.5453938380107299</v>
      </c>
      <c r="M38" s="52">
        <v>-0.96616688680203799</v>
      </c>
      <c r="N38" s="51">
        <v>3135135.59</v>
      </c>
      <c r="O38" s="51">
        <v>145728016.81</v>
      </c>
      <c r="P38" s="51">
        <v>14</v>
      </c>
      <c r="Q38" s="51">
        <v>53</v>
      </c>
      <c r="R38" s="52">
        <v>-73.584905660377402</v>
      </c>
      <c r="S38" s="51">
        <v>1798.7178571428601</v>
      </c>
      <c r="T38" s="51">
        <v>2869.8926415094302</v>
      </c>
      <c r="U38" s="53">
        <v>-59.552129318828598</v>
      </c>
    </row>
    <row r="39" spans="1:21" ht="12" thickBot="1">
      <c r="A39" s="75"/>
      <c r="B39" s="64" t="s">
        <v>38</v>
      </c>
      <c r="C39" s="65"/>
      <c r="D39" s="51">
        <v>58275.25</v>
      </c>
      <c r="E39" s="51">
        <v>83850.9807</v>
      </c>
      <c r="F39" s="52">
        <v>69.498590849516503</v>
      </c>
      <c r="G39" s="51">
        <v>274593.21999999997</v>
      </c>
      <c r="H39" s="52">
        <v>-78.777607837513202</v>
      </c>
      <c r="I39" s="51">
        <v>-5938.45</v>
      </c>
      <c r="J39" s="52">
        <v>-10.1903466737594</v>
      </c>
      <c r="K39" s="51">
        <v>-45922.45</v>
      </c>
      <c r="L39" s="52">
        <v>-16.723810587894299</v>
      </c>
      <c r="M39" s="52">
        <v>-0.87068525307338795</v>
      </c>
      <c r="N39" s="51">
        <v>3195259.42</v>
      </c>
      <c r="O39" s="51">
        <v>111105521.81999999</v>
      </c>
      <c r="P39" s="51">
        <v>35</v>
      </c>
      <c r="Q39" s="51">
        <v>69</v>
      </c>
      <c r="R39" s="52">
        <v>-49.2753623188406</v>
      </c>
      <c r="S39" s="51">
        <v>1665.00714285714</v>
      </c>
      <c r="T39" s="51">
        <v>1626.1875362318799</v>
      </c>
      <c r="U39" s="53">
        <v>2.3314979032849399</v>
      </c>
    </row>
    <row r="40" spans="1:21" ht="12" thickBot="1">
      <c r="A40" s="75"/>
      <c r="B40" s="64" t="s">
        <v>72</v>
      </c>
      <c r="C40" s="65"/>
      <c r="D40" s="51">
        <v>1.7</v>
      </c>
      <c r="E40" s="54"/>
      <c r="F40" s="54"/>
      <c r="G40" s="51">
        <v>0.09</v>
      </c>
      <c r="H40" s="52">
        <v>1788.8888888888901</v>
      </c>
      <c r="I40" s="51">
        <v>-53.86</v>
      </c>
      <c r="J40" s="52">
        <v>-3168.23529411765</v>
      </c>
      <c r="K40" s="51">
        <v>0.09</v>
      </c>
      <c r="L40" s="52">
        <v>100</v>
      </c>
      <c r="M40" s="52">
        <v>-599.44444444444503</v>
      </c>
      <c r="N40" s="51">
        <v>372.8</v>
      </c>
      <c r="O40" s="51">
        <v>4999.72</v>
      </c>
      <c r="P40" s="51">
        <v>2</v>
      </c>
      <c r="Q40" s="54"/>
      <c r="R40" s="54"/>
      <c r="S40" s="51">
        <v>0.85</v>
      </c>
      <c r="T40" s="54"/>
      <c r="U40" s="55"/>
    </row>
    <row r="41" spans="1:21" ht="12" customHeight="1" thickBot="1">
      <c r="A41" s="75"/>
      <c r="B41" s="64" t="s">
        <v>33</v>
      </c>
      <c r="C41" s="65"/>
      <c r="D41" s="51">
        <v>55683.760300000002</v>
      </c>
      <c r="E41" s="51">
        <v>115765.9326</v>
      </c>
      <c r="F41" s="52">
        <v>48.100299500373097</v>
      </c>
      <c r="G41" s="51">
        <v>269052.99200000003</v>
      </c>
      <c r="H41" s="52">
        <v>-79.303794436153296</v>
      </c>
      <c r="I41" s="51">
        <v>3778.0472</v>
      </c>
      <c r="J41" s="52">
        <v>6.7848277121471599</v>
      </c>
      <c r="K41" s="51">
        <v>13799.502200000001</v>
      </c>
      <c r="L41" s="52">
        <v>5.1289160909981604</v>
      </c>
      <c r="M41" s="52">
        <v>-0.72621858779804405</v>
      </c>
      <c r="N41" s="51">
        <v>1899318.4498000001</v>
      </c>
      <c r="O41" s="51">
        <v>65865374.696500003</v>
      </c>
      <c r="P41" s="51">
        <v>148</v>
      </c>
      <c r="Q41" s="51">
        <v>190</v>
      </c>
      <c r="R41" s="52">
        <v>-22.105263157894701</v>
      </c>
      <c r="S41" s="51">
        <v>376.24162364864901</v>
      </c>
      <c r="T41" s="51">
        <v>622.44263999999998</v>
      </c>
      <c r="U41" s="53">
        <v>-65.436942878299106</v>
      </c>
    </row>
    <row r="42" spans="1:21" ht="12" thickBot="1">
      <c r="A42" s="75"/>
      <c r="B42" s="64" t="s">
        <v>34</v>
      </c>
      <c r="C42" s="65"/>
      <c r="D42" s="51">
        <v>376191.58029999997</v>
      </c>
      <c r="E42" s="51">
        <v>359297.07689999999</v>
      </c>
      <c r="F42" s="52">
        <v>104.702098760659</v>
      </c>
      <c r="G42" s="51">
        <v>788293.94799999997</v>
      </c>
      <c r="H42" s="52">
        <v>-52.277753589959097</v>
      </c>
      <c r="I42" s="51">
        <v>23346.907500000001</v>
      </c>
      <c r="J42" s="52">
        <v>6.2061217535441999</v>
      </c>
      <c r="K42" s="51">
        <v>54810.731200000002</v>
      </c>
      <c r="L42" s="52">
        <v>6.9530828365562902</v>
      </c>
      <c r="M42" s="52">
        <v>-0.57404495453985105</v>
      </c>
      <c r="N42" s="51">
        <v>9622298.0789999999</v>
      </c>
      <c r="O42" s="51">
        <v>173984174.9224</v>
      </c>
      <c r="P42" s="51">
        <v>1940</v>
      </c>
      <c r="Q42" s="51">
        <v>3287</v>
      </c>
      <c r="R42" s="52">
        <v>-40.979616671737197</v>
      </c>
      <c r="S42" s="51">
        <v>193.91318572165</v>
      </c>
      <c r="T42" s="51">
        <v>303.63867964709499</v>
      </c>
      <c r="U42" s="53">
        <v>-56.584854463145902</v>
      </c>
    </row>
    <row r="43" spans="1:21" ht="12" thickBot="1">
      <c r="A43" s="75"/>
      <c r="B43" s="64" t="s">
        <v>39</v>
      </c>
      <c r="C43" s="65"/>
      <c r="D43" s="51">
        <v>68310.25</v>
      </c>
      <c r="E43" s="51">
        <v>62376.909200000002</v>
      </c>
      <c r="F43" s="52">
        <v>109.512078870365</v>
      </c>
      <c r="G43" s="51">
        <v>297740.18</v>
      </c>
      <c r="H43" s="52">
        <v>-77.057093872919694</v>
      </c>
      <c r="I43" s="51">
        <v>-9559.84</v>
      </c>
      <c r="J43" s="52">
        <v>-13.994737246606499</v>
      </c>
      <c r="K43" s="51">
        <v>-33588.870000000003</v>
      </c>
      <c r="L43" s="52">
        <v>-11.2812687894526</v>
      </c>
      <c r="M43" s="52">
        <v>-0.71538667421678703</v>
      </c>
      <c r="N43" s="51">
        <v>3872696.45</v>
      </c>
      <c r="O43" s="51">
        <v>81997723.790000007</v>
      </c>
      <c r="P43" s="51">
        <v>61</v>
      </c>
      <c r="Q43" s="51">
        <v>122</v>
      </c>
      <c r="R43" s="52">
        <v>-50</v>
      </c>
      <c r="S43" s="51">
        <v>1119.8401639344299</v>
      </c>
      <c r="T43" s="51">
        <v>1450.53221311475</v>
      </c>
      <c r="U43" s="53">
        <v>-29.5302901101958</v>
      </c>
    </row>
    <row r="44" spans="1:21" ht="12" thickBot="1">
      <c r="A44" s="75"/>
      <c r="B44" s="64" t="s">
        <v>40</v>
      </c>
      <c r="C44" s="65"/>
      <c r="D44" s="51">
        <v>53741.03</v>
      </c>
      <c r="E44" s="51">
        <v>13200.3073</v>
      </c>
      <c r="F44" s="52">
        <v>407.11953728531802</v>
      </c>
      <c r="G44" s="51">
        <v>67749.64</v>
      </c>
      <c r="H44" s="52">
        <v>-20.677024999690001</v>
      </c>
      <c r="I44" s="51">
        <v>7330.16</v>
      </c>
      <c r="J44" s="52">
        <v>13.639783234523</v>
      </c>
      <c r="K44" s="51">
        <v>8955.23</v>
      </c>
      <c r="L44" s="52">
        <v>13.2181218970315</v>
      </c>
      <c r="M44" s="52">
        <v>-0.18146602599821601</v>
      </c>
      <c r="N44" s="51">
        <v>2381907.87</v>
      </c>
      <c r="O44" s="51">
        <v>33721557.57</v>
      </c>
      <c r="P44" s="51">
        <v>53</v>
      </c>
      <c r="Q44" s="51">
        <v>83</v>
      </c>
      <c r="R44" s="52">
        <v>-36.144578313253</v>
      </c>
      <c r="S44" s="51">
        <v>1013.98169811321</v>
      </c>
      <c r="T44" s="51">
        <v>1185.17204819277</v>
      </c>
      <c r="U44" s="53">
        <v>-16.882982246929199</v>
      </c>
    </row>
    <row r="45" spans="1:21" ht="12" thickBot="1">
      <c r="A45" s="75"/>
      <c r="B45" s="64" t="s">
        <v>75</v>
      </c>
      <c r="C45" s="65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1">
        <v>-427.35039999999998</v>
      </c>
      <c r="O45" s="51">
        <v>-435.8974</v>
      </c>
      <c r="P45" s="54"/>
      <c r="Q45" s="54"/>
      <c r="R45" s="54"/>
      <c r="S45" s="54"/>
      <c r="T45" s="54"/>
      <c r="U45" s="55"/>
    </row>
    <row r="46" spans="1:21" ht="12" thickBot="1">
      <c r="A46" s="76"/>
      <c r="B46" s="64" t="s">
        <v>35</v>
      </c>
      <c r="C46" s="65"/>
      <c r="D46" s="56">
        <v>28012.628700000001</v>
      </c>
      <c r="E46" s="57"/>
      <c r="F46" s="57"/>
      <c r="G46" s="56">
        <v>28489.7791</v>
      </c>
      <c r="H46" s="58">
        <v>-1.67481256462251</v>
      </c>
      <c r="I46" s="56">
        <v>4306.3010000000004</v>
      </c>
      <c r="J46" s="58">
        <v>15.372712950712801</v>
      </c>
      <c r="K46" s="56">
        <v>2784.0437000000002</v>
      </c>
      <c r="L46" s="58">
        <v>9.7720789277723803</v>
      </c>
      <c r="M46" s="58">
        <v>0.54677924057010996</v>
      </c>
      <c r="N46" s="56">
        <v>693573.49250000005</v>
      </c>
      <c r="O46" s="56">
        <v>9432656.5118000004</v>
      </c>
      <c r="P46" s="56">
        <v>29</v>
      </c>
      <c r="Q46" s="56">
        <v>37</v>
      </c>
      <c r="R46" s="58">
        <v>-21.6216216216216</v>
      </c>
      <c r="S46" s="56">
        <v>965.95271379310395</v>
      </c>
      <c r="T46" s="56">
        <v>2661.6159135135099</v>
      </c>
      <c r="U46" s="59">
        <v>-175.54308565083701</v>
      </c>
    </row>
  </sheetData>
  <mergeCells count="44"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B19:C19"/>
    <mergeCell ref="B20:C20"/>
    <mergeCell ref="B21:C21"/>
    <mergeCell ref="B22:C22"/>
    <mergeCell ref="B23:C23"/>
  </mergeCells>
  <phoneticPr fontId="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9" workbookViewId="0">
      <selection activeCell="B32" sqref="B32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58885</v>
      </c>
      <c r="D2" s="37">
        <v>543779.81477521395</v>
      </c>
      <c r="E2" s="37">
        <v>404711.17793333298</v>
      </c>
      <c r="F2" s="37">
        <v>139068.63684188001</v>
      </c>
      <c r="G2" s="37">
        <v>404711.17793333298</v>
      </c>
      <c r="H2" s="37">
        <v>0.255744389665086</v>
      </c>
    </row>
    <row r="3" spans="1:8">
      <c r="A3" s="37">
        <v>2</v>
      </c>
      <c r="B3" s="37">
        <v>13</v>
      </c>
      <c r="C3" s="37">
        <v>9105</v>
      </c>
      <c r="D3" s="37">
        <v>72412.868167233901</v>
      </c>
      <c r="E3" s="37">
        <v>55653.096207533497</v>
      </c>
      <c r="F3" s="37">
        <v>16759.771959700502</v>
      </c>
      <c r="G3" s="37">
        <v>55653.096207533497</v>
      </c>
      <c r="H3" s="37">
        <v>0.23144742618114</v>
      </c>
    </row>
    <row r="4" spans="1:8">
      <c r="A4" s="37">
        <v>3</v>
      </c>
      <c r="B4" s="37">
        <v>14</v>
      </c>
      <c r="C4" s="37">
        <v>84233</v>
      </c>
      <c r="D4" s="37">
        <v>88322.565863474796</v>
      </c>
      <c r="E4" s="37">
        <v>62569.378097516797</v>
      </c>
      <c r="F4" s="37">
        <v>25753.187765957999</v>
      </c>
      <c r="G4" s="37">
        <v>62569.378097516797</v>
      </c>
      <c r="H4" s="37">
        <v>0.29158106441072101</v>
      </c>
    </row>
    <row r="5" spans="1:8">
      <c r="A5" s="37">
        <v>4</v>
      </c>
      <c r="B5" s="37">
        <v>15</v>
      </c>
      <c r="C5" s="37">
        <v>4083</v>
      </c>
      <c r="D5" s="37">
        <v>73573.626008849606</v>
      </c>
      <c r="E5" s="37">
        <v>57563.282195968502</v>
      </c>
      <c r="F5" s="37">
        <v>16010.343812880999</v>
      </c>
      <c r="G5" s="37">
        <v>57563.282195968502</v>
      </c>
      <c r="H5" s="37">
        <v>0.217609824082277</v>
      </c>
    </row>
    <row r="6" spans="1:8">
      <c r="A6" s="37">
        <v>5</v>
      </c>
      <c r="B6" s="37">
        <v>16</v>
      </c>
      <c r="C6" s="37">
        <v>2930</v>
      </c>
      <c r="D6" s="37">
        <v>225216.11028717901</v>
      </c>
      <c r="E6" s="37">
        <v>195402.126267521</v>
      </c>
      <c r="F6" s="37">
        <v>29813.984019658099</v>
      </c>
      <c r="G6" s="37">
        <v>195402.126267521</v>
      </c>
      <c r="H6" s="37">
        <v>0.132379446486494</v>
      </c>
    </row>
    <row r="7" spans="1:8">
      <c r="A7" s="37">
        <v>6</v>
      </c>
      <c r="B7" s="37">
        <v>17</v>
      </c>
      <c r="C7" s="37">
        <v>15308</v>
      </c>
      <c r="D7" s="37">
        <v>257902.17111538499</v>
      </c>
      <c r="E7" s="37">
        <v>199508.60645128199</v>
      </c>
      <c r="F7" s="37">
        <v>58393.564664102603</v>
      </c>
      <c r="G7" s="37">
        <v>199508.60645128199</v>
      </c>
      <c r="H7" s="37">
        <v>0.226417499362491</v>
      </c>
    </row>
    <row r="8" spans="1:8">
      <c r="A8" s="37">
        <v>7</v>
      </c>
      <c r="B8" s="37">
        <v>18</v>
      </c>
      <c r="C8" s="37">
        <v>152501</v>
      </c>
      <c r="D8" s="37">
        <v>205277.525207692</v>
      </c>
      <c r="E8" s="37">
        <v>171178.61100512801</v>
      </c>
      <c r="F8" s="37">
        <v>34098.914202564098</v>
      </c>
      <c r="G8" s="37">
        <v>171178.61100512801</v>
      </c>
      <c r="H8" s="37">
        <v>0.166111288452372</v>
      </c>
    </row>
    <row r="9" spans="1:8">
      <c r="A9" s="37">
        <v>8</v>
      </c>
      <c r="B9" s="37">
        <v>19</v>
      </c>
      <c r="C9" s="37">
        <v>20175</v>
      </c>
      <c r="D9" s="37">
        <v>109542.986178632</v>
      </c>
      <c r="E9" s="37">
        <v>112956.178794872</v>
      </c>
      <c r="F9" s="37">
        <v>-3413.1926162393202</v>
      </c>
      <c r="G9" s="37">
        <v>112956.178794872</v>
      </c>
      <c r="H9" s="37">
        <v>-3.1158477008043198E-2</v>
      </c>
    </row>
    <row r="10" spans="1:8">
      <c r="A10" s="37">
        <v>9</v>
      </c>
      <c r="B10" s="37">
        <v>21</v>
      </c>
      <c r="C10" s="37">
        <v>114802</v>
      </c>
      <c r="D10" s="37">
        <v>464930.92021794902</v>
      </c>
      <c r="E10" s="37">
        <v>443501.74188717903</v>
      </c>
      <c r="F10" s="37">
        <v>21429.178330769199</v>
      </c>
      <c r="G10" s="37">
        <v>443501.74188717903</v>
      </c>
      <c r="H10" s="37">
        <v>4.6091101707590697E-2</v>
      </c>
    </row>
    <row r="11" spans="1:8">
      <c r="A11" s="37">
        <v>10</v>
      </c>
      <c r="B11" s="37">
        <v>22</v>
      </c>
      <c r="C11" s="37">
        <v>38806</v>
      </c>
      <c r="D11" s="37">
        <v>603398.870193162</v>
      </c>
      <c r="E11" s="37">
        <v>565912.508625641</v>
      </c>
      <c r="F11" s="37">
        <v>37486.361567521402</v>
      </c>
      <c r="G11" s="37">
        <v>565912.508625641</v>
      </c>
      <c r="H11" s="37">
        <v>6.2125342653560303E-2</v>
      </c>
    </row>
    <row r="12" spans="1:8">
      <c r="A12" s="37">
        <v>11</v>
      </c>
      <c r="B12" s="37">
        <v>23</v>
      </c>
      <c r="C12" s="37">
        <v>118029.74400000001</v>
      </c>
      <c r="D12" s="37">
        <v>1216275.1189059799</v>
      </c>
      <c r="E12" s="37">
        <v>1037846.43194017</v>
      </c>
      <c r="F12" s="37">
        <v>178428.686965812</v>
      </c>
      <c r="G12" s="37">
        <v>1037846.43194017</v>
      </c>
      <c r="H12" s="37">
        <v>0.14670092661790601</v>
      </c>
    </row>
    <row r="13" spans="1:8">
      <c r="A13" s="37">
        <v>12</v>
      </c>
      <c r="B13" s="37">
        <v>24</v>
      </c>
      <c r="C13" s="37">
        <v>22901</v>
      </c>
      <c r="D13" s="37">
        <v>490849.47411880299</v>
      </c>
      <c r="E13" s="37">
        <v>449466.3996</v>
      </c>
      <c r="F13" s="37">
        <v>41383.074518803398</v>
      </c>
      <c r="G13" s="37">
        <v>449466.3996</v>
      </c>
      <c r="H13" s="37">
        <v>8.4309094133382306E-2</v>
      </c>
    </row>
    <row r="14" spans="1:8">
      <c r="A14" s="37">
        <v>13</v>
      </c>
      <c r="B14" s="37">
        <v>25</v>
      </c>
      <c r="C14" s="37">
        <v>79993</v>
      </c>
      <c r="D14" s="37">
        <v>950794.60849999997</v>
      </c>
      <c r="E14" s="37">
        <v>875400.20739999996</v>
      </c>
      <c r="F14" s="37">
        <v>75394.401100000003</v>
      </c>
      <c r="G14" s="37">
        <v>875400.20739999996</v>
      </c>
      <c r="H14" s="37">
        <v>7.9296201751653098E-2</v>
      </c>
    </row>
    <row r="15" spans="1:8">
      <c r="A15" s="37">
        <v>14</v>
      </c>
      <c r="B15" s="37">
        <v>26</v>
      </c>
      <c r="C15" s="37">
        <v>55329</v>
      </c>
      <c r="D15" s="37">
        <v>302095.32357038802</v>
      </c>
      <c r="E15" s="37">
        <v>270028.22720279102</v>
      </c>
      <c r="F15" s="37">
        <v>32067.096367597002</v>
      </c>
      <c r="G15" s="37">
        <v>270028.22720279102</v>
      </c>
      <c r="H15" s="37">
        <v>0.106148933351911</v>
      </c>
    </row>
    <row r="16" spans="1:8">
      <c r="A16" s="37">
        <v>15</v>
      </c>
      <c r="B16" s="37">
        <v>27</v>
      </c>
      <c r="C16" s="37">
        <v>106199.791</v>
      </c>
      <c r="D16" s="37">
        <v>888193.16960000002</v>
      </c>
      <c r="E16" s="37">
        <v>782562.29220000003</v>
      </c>
      <c r="F16" s="37">
        <v>105630.8774</v>
      </c>
      <c r="G16" s="37">
        <v>782562.29220000003</v>
      </c>
      <c r="H16" s="37">
        <v>0.11892782000065499</v>
      </c>
    </row>
    <row r="17" spans="1:8">
      <c r="A17" s="37">
        <v>16</v>
      </c>
      <c r="B17" s="37">
        <v>29</v>
      </c>
      <c r="C17" s="37">
        <v>165809</v>
      </c>
      <c r="D17" s="37">
        <v>2113760.0588717898</v>
      </c>
      <c r="E17" s="37">
        <v>1902805.9690666699</v>
      </c>
      <c r="F17" s="37">
        <v>210954.08980512799</v>
      </c>
      <c r="G17" s="37">
        <v>1902805.9690666699</v>
      </c>
      <c r="H17" s="37">
        <v>9.9800395470488495E-2</v>
      </c>
    </row>
    <row r="18" spans="1:8">
      <c r="A18" s="37">
        <v>17</v>
      </c>
      <c r="B18" s="37">
        <v>31</v>
      </c>
      <c r="C18" s="37">
        <v>21489.205999999998</v>
      </c>
      <c r="D18" s="37">
        <v>205857.26488627199</v>
      </c>
      <c r="E18" s="37">
        <v>168205.36315369801</v>
      </c>
      <c r="F18" s="37">
        <v>37651.901732573402</v>
      </c>
      <c r="G18" s="37">
        <v>168205.36315369801</v>
      </c>
      <c r="H18" s="37">
        <v>0.18290295342928301</v>
      </c>
    </row>
    <row r="19" spans="1:8">
      <c r="A19" s="37">
        <v>18</v>
      </c>
      <c r="B19" s="37">
        <v>32</v>
      </c>
      <c r="C19" s="37">
        <v>34475.256999999998</v>
      </c>
      <c r="D19" s="37">
        <v>393615.287354542</v>
      </c>
      <c r="E19" s="37">
        <v>373677.93510888302</v>
      </c>
      <c r="F19" s="37">
        <v>19937.352245658702</v>
      </c>
      <c r="G19" s="37">
        <v>373677.93510888302</v>
      </c>
      <c r="H19" s="37">
        <v>5.0651874777669699E-2</v>
      </c>
    </row>
    <row r="20" spans="1:8">
      <c r="A20" s="37">
        <v>19</v>
      </c>
      <c r="B20" s="37">
        <v>33</v>
      </c>
      <c r="C20" s="37">
        <v>35164.565000000002</v>
      </c>
      <c r="D20" s="37">
        <v>564445.29363949003</v>
      </c>
      <c r="E20" s="37">
        <v>433679.61621418898</v>
      </c>
      <c r="F20" s="37">
        <v>130765.67742530099</v>
      </c>
      <c r="G20" s="37">
        <v>433679.61621418898</v>
      </c>
      <c r="H20" s="37">
        <v>0.23167112720904501</v>
      </c>
    </row>
    <row r="21" spans="1:8">
      <c r="A21" s="37">
        <v>20</v>
      </c>
      <c r="B21" s="37">
        <v>34</v>
      </c>
      <c r="C21" s="37">
        <v>33144.728000000003</v>
      </c>
      <c r="D21" s="37">
        <v>215123.78136833801</v>
      </c>
      <c r="E21" s="37">
        <v>156804.761990464</v>
      </c>
      <c r="F21" s="37">
        <v>58319.019377873701</v>
      </c>
      <c r="G21" s="37">
        <v>156804.761990464</v>
      </c>
      <c r="H21" s="37">
        <v>0.27109517602806998</v>
      </c>
    </row>
    <row r="22" spans="1:8">
      <c r="A22" s="37">
        <v>21</v>
      </c>
      <c r="B22" s="37">
        <v>35</v>
      </c>
      <c r="C22" s="37">
        <v>47860.243000000002</v>
      </c>
      <c r="D22" s="37">
        <v>1293264.2136911501</v>
      </c>
      <c r="E22" s="37">
        <v>1242755.3643433601</v>
      </c>
      <c r="F22" s="37">
        <v>50508.849347787604</v>
      </c>
      <c r="G22" s="37">
        <v>1242755.3643433601</v>
      </c>
      <c r="H22" s="37">
        <v>3.9055321266200198E-2</v>
      </c>
    </row>
    <row r="23" spans="1:8">
      <c r="A23" s="37">
        <v>22</v>
      </c>
      <c r="B23" s="37">
        <v>36</v>
      </c>
      <c r="C23" s="37">
        <v>151037.67300000001</v>
      </c>
      <c r="D23" s="37">
        <v>680556.42198318604</v>
      </c>
      <c r="E23" s="37">
        <v>582901.52191811404</v>
      </c>
      <c r="F23" s="37">
        <v>97654.900065071997</v>
      </c>
      <c r="G23" s="37">
        <v>582901.52191811404</v>
      </c>
      <c r="H23" s="37">
        <v>0.14349273169812901</v>
      </c>
    </row>
    <row r="24" spans="1:8">
      <c r="A24" s="37">
        <v>23</v>
      </c>
      <c r="B24" s="37">
        <v>37</v>
      </c>
      <c r="C24" s="37">
        <v>112473.717</v>
      </c>
      <c r="D24" s="37">
        <v>699193.48223607102</v>
      </c>
      <c r="E24" s="37">
        <v>599796.67798616504</v>
      </c>
      <c r="F24" s="37">
        <v>99396.804249906403</v>
      </c>
      <c r="G24" s="37">
        <v>599796.67798616504</v>
      </c>
      <c r="H24" s="37">
        <v>0.14215922598710201</v>
      </c>
    </row>
    <row r="25" spans="1:8">
      <c r="A25" s="37">
        <v>24</v>
      </c>
      <c r="B25" s="37">
        <v>38</v>
      </c>
      <c r="C25" s="37">
        <v>143780.94099999999</v>
      </c>
      <c r="D25" s="37">
        <v>697492.24850796501</v>
      </c>
      <c r="E25" s="37">
        <v>662184.68644424796</v>
      </c>
      <c r="F25" s="37">
        <v>35307.562063716803</v>
      </c>
      <c r="G25" s="37">
        <v>662184.68644424796</v>
      </c>
      <c r="H25" s="37">
        <v>5.0620723225590997E-2</v>
      </c>
    </row>
    <row r="26" spans="1:8">
      <c r="A26" s="37">
        <v>25</v>
      </c>
      <c r="B26" s="37">
        <v>39</v>
      </c>
      <c r="C26" s="37">
        <v>65408.235000000001</v>
      </c>
      <c r="D26" s="37">
        <v>98766.891269956905</v>
      </c>
      <c r="E26" s="37">
        <v>71966.466653337004</v>
      </c>
      <c r="F26" s="37">
        <v>26800.424616619901</v>
      </c>
      <c r="G26" s="37">
        <v>71966.466653337004</v>
      </c>
      <c r="H26" s="37">
        <v>0.27135029028469698</v>
      </c>
    </row>
    <row r="27" spans="1:8">
      <c r="A27" s="37">
        <v>26</v>
      </c>
      <c r="B27" s="37">
        <v>42</v>
      </c>
      <c r="C27" s="37">
        <v>18289.165000000001</v>
      </c>
      <c r="D27" s="37">
        <v>257549.72959999999</v>
      </c>
      <c r="E27" s="37">
        <v>238989.2691</v>
      </c>
      <c r="F27" s="37">
        <v>18560.460500000001</v>
      </c>
      <c r="G27" s="37">
        <v>238989.2691</v>
      </c>
      <c r="H27" s="37">
        <v>7.2065540619383403E-2</v>
      </c>
    </row>
    <row r="28" spans="1:8">
      <c r="A28" s="37">
        <v>27</v>
      </c>
      <c r="B28" s="37">
        <v>75</v>
      </c>
      <c r="C28" s="37">
        <v>340</v>
      </c>
      <c r="D28" s="37">
        <v>55683.760683760702</v>
      </c>
      <c r="E28" s="37">
        <v>51905.713675213701</v>
      </c>
      <c r="F28" s="37">
        <v>3778.0470085470101</v>
      </c>
      <c r="G28" s="37">
        <v>51905.713675213701</v>
      </c>
      <c r="H28" s="37">
        <v>6.7848273215656202E-2</v>
      </c>
    </row>
    <row r="29" spans="1:8">
      <c r="A29" s="37">
        <v>28</v>
      </c>
      <c r="B29" s="37">
        <v>76</v>
      </c>
      <c r="C29" s="37">
        <v>2365</v>
      </c>
      <c r="D29" s="37">
        <v>376191.57391452999</v>
      </c>
      <c r="E29" s="37">
        <v>352844.67425470101</v>
      </c>
      <c r="F29" s="37">
        <v>23346.899659829101</v>
      </c>
      <c r="G29" s="37">
        <v>352844.67425470101</v>
      </c>
      <c r="H29" s="37">
        <v>6.2061197747968297E-2</v>
      </c>
    </row>
    <row r="30" spans="1:8">
      <c r="A30" s="37">
        <v>29</v>
      </c>
      <c r="B30" s="37">
        <v>99</v>
      </c>
      <c r="C30" s="37">
        <v>27</v>
      </c>
      <c r="D30" s="37">
        <v>28012.628394221301</v>
      </c>
      <c r="E30" s="37">
        <v>23706.327932834101</v>
      </c>
      <c r="F30" s="37">
        <v>4306.3004613871899</v>
      </c>
      <c r="G30" s="37">
        <v>23706.327932834101</v>
      </c>
      <c r="H30" s="37">
        <v>0.153727111957674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42</v>
      </c>
      <c r="D32" s="34">
        <v>57602.57</v>
      </c>
      <c r="E32" s="34">
        <v>55637.8</v>
      </c>
      <c r="F32" s="30"/>
      <c r="G32" s="30"/>
      <c r="H32" s="30"/>
    </row>
    <row r="33" spans="1:8">
      <c r="A33" s="30"/>
      <c r="B33" s="33">
        <v>71</v>
      </c>
      <c r="C33" s="34">
        <v>49</v>
      </c>
      <c r="D33" s="34">
        <v>126298.32</v>
      </c>
      <c r="E33" s="34">
        <v>142239.37</v>
      </c>
      <c r="F33" s="30"/>
      <c r="G33" s="30"/>
      <c r="H33" s="30"/>
    </row>
    <row r="34" spans="1:8">
      <c r="A34" s="30"/>
      <c r="B34" s="33">
        <v>72</v>
      </c>
      <c r="C34" s="34">
        <v>10</v>
      </c>
      <c r="D34" s="34">
        <v>25182.05</v>
      </c>
      <c r="E34" s="34">
        <v>25438.46</v>
      </c>
      <c r="F34" s="30"/>
      <c r="G34" s="30"/>
      <c r="H34" s="30"/>
    </row>
    <row r="35" spans="1:8">
      <c r="A35" s="30"/>
      <c r="B35" s="33">
        <v>73</v>
      </c>
      <c r="C35" s="34">
        <v>31</v>
      </c>
      <c r="D35" s="34">
        <v>58275.25</v>
      </c>
      <c r="E35" s="34">
        <v>64213.7</v>
      </c>
      <c r="F35" s="30"/>
      <c r="G35" s="30"/>
      <c r="H35" s="30"/>
    </row>
    <row r="36" spans="1:8">
      <c r="A36" s="30"/>
      <c r="B36" s="33">
        <v>74</v>
      </c>
      <c r="C36" s="34">
        <v>2</v>
      </c>
      <c r="D36" s="34">
        <v>1.7</v>
      </c>
      <c r="E36" s="34">
        <v>55.56</v>
      </c>
      <c r="F36" s="30"/>
      <c r="G36" s="30"/>
      <c r="H36" s="30"/>
    </row>
    <row r="37" spans="1:8">
      <c r="A37" s="30"/>
      <c r="B37" s="33">
        <v>77</v>
      </c>
      <c r="C37" s="34">
        <v>47</v>
      </c>
      <c r="D37" s="34">
        <v>68310.25</v>
      </c>
      <c r="E37" s="34">
        <v>77870.09</v>
      </c>
      <c r="F37" s="30"/>
      <c r="G37" s="30"/>
      <c r="H37" s="30"/>
    </row>
    <row r="38" spans="1:8">
      <c r="A38" s="30"/>
      <c r="B38" s="33">
        <v>78</v>
      </c>
      <c r="C38" s="34">
        <v>47</v>
      </c>
      <c r="D38" s="34">
        <v>53741.03</v>
      </c>
      <c r="E38" s="34">
        <v>46410.87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2015-12-22T00:58:26Z</dcterms:modified>
</cp:coreProperties>
</file>