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<sst xmlns="http://schemas.openxmlformats.org/spreadsheetml/2006/main" count="118" uniqueCount="76">
  <si>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</si>
  <si>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</si>
  <si>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</si>
  <si>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</si>
  <si>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</si>
  <si>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</si>
  <si>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</si>
  <si>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</si>
  <si>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</si>
  <si>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</si>
  <si>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</si>
  <si>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</si>
  <si>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</si>
  <si>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</si>
  <si>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</si>
  <si>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</si>
  <si>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</si>
  <si>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</si>
  <si>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</si>
  <si>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</si>
  <si>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</si>
  <si>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</si>
  <si>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</si>
  <si>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</si>
  <si>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</si>
  <si>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</si>
  <si>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</si>
  <si>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</si>
  <si>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</si>
  <si>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</si>
  <si>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</si>
  <si>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</si>
  <si>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</si>
  <si>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</si>
  <si>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</si>
  <si>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</si>
  <si>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</si>
  <si>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</si>
  <si>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</si>
  <si>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</si>
  <si>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</si>
  <si>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9" type="noConversion"/>
  </si>
  <si>
    <t>COST</t>
    <phoneticPr fontId="9" type="noConversion"/>
  </si>
  <si>
    <t>成本</t>
    <phoneticPr fontId="9" type="noConversion"/>
  </si>
  <si>
    <t>销售金额差异</t>
    <phoneticPr fontId="9" type="noConversion"/>
  </si>
  <si>
    <t>销售成本差异</t>
    <phoneticPr fontId="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</si>
  <si>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</si>
  <si>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</si>
  <si>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</si>
  <si>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</si>
  <si>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</si>
  <si>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</si>
  <si>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</si>
  <si>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</si>
  <si>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</si>
  <si>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</si>
  <si>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</si>
  <si>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</si>
  <si>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</si>
  <si>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</si>
  <si>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</si>
  <si>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</si>
  <si>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</si>
  <si>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</si>
  <si>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</si>
  <si>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</si>
  <si>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</si>
  <si>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</si>
  <si>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</si>
  <si>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</si>
  <si>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</si>
  <si>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</si>
  <si>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</si>
  <si>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9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</si>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</sst>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5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9">
    <xf numFmtId="0" fontId="0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5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9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23" fillId="38" borderId="21">
      <alignment vertical="center"/>
    </xf>
    <xf numFmtId="0" fontId="42" fillId="0" borderId="0"/>
    <xf numFmtId="18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6" fillId="0" borderId="0" xfId="0" applyFont="1"/>
    <xf numFmtId="177" fontId="6" fillId="0" borderId="0" xfId="0" applyNumberFormat="1" applyFont="1"/>
    <xf numFmtId="0" fontId="0" fillId="0" borderId="0" xfId="0" applyAlignment="1"/>
    <xf numFmtId="0" fontId="6" fillId="0" borderId="0" xfId="0" applyNumberFormat="1" applyFont="1"/>
    <xf numFmtId="0" fontId="7" fillId="0" borderId="18" xfId="0" applyFont="1" applyBorder="1" applyAlignment="1">
      <alignment wrapText="1"/>
    </xf>
    <xf numFmtId="0" fontId="7" fillId="0" borderId="18" xfId="0" applyNumberFormat="1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right" vertical="center" wrapText="1"/>
    </xf>
    <xf numFmtId="49" fontId="7" fillId="36" borderId="18" xfId="0" applyNumberFormat="1" applyFont="1" applyFill="1" applyBorder="1" applyAlignment="1">
      <alignment vertical="center" wrapText="1"/>
    </xf>
    <xf numFmtId="49" fontId="10" fillId="37" borderId="18" xfId="0" applyNumberFormat="1" applyFont="1" applyFill="1" applyBorder="1" applyAlignment="1">
      <alignment horizontal="center" vertical="center" wrapText="1"/>
    </xf>
    <xf numFmtId="0" fontId="7" fillId="33" borderId="18" xfId="0" applyFont="1" applyFill="1" applyBorder="1" applyAlignment="1">
      <alignment vertical="center" wrapText="1"/>
    </xf>
    <xf numFmtId="0" fontId="7" fillId="33" borderId="18" xfId="0" applyNumberFormat="1" applyFont="1" applyFill="1" applyBorder="1" applyAlignment="1">
      <alignment vertical="center" wrapText="1"/>
    </xf>
    <xf numFmtId="0" fontId="7" fillId="36" borderId="18" xfId="0" applyFont="1" applyFill="1" applyBorder="1" applyAlignment="1">
      <alignment vertical="center" wrapText="1"/>
    </xf>
    <xf numFmtId="0" fontId="7" fillId="37" borderId="18" xfId="0" applyFont="1" applyFill="1" applyBorder="1" applyAlignment="1">
      <alignment vertical="center" wrapText="1"/>
    </xf>
    <xf numFmtId="4" fontId="7" fillId="36" borderId="18" xfId="0" applyNumberFormat="1" applyFont="1" applyFill="1" applyBorder="1" applyAlignment="1">
      <alignment horizontal="right" vertical="top" wrapText="1"/>
    </xf>
    <xf numFmtId="4" fontId="7" fillId="37" borderId="18" xfId="0" applyNumberFormat="1" applyFont="1" applyFill="1" applyBorder="1" applyAlignment="1">
      <alignment horizontal="right" vertical="top" wrapText="1"/>
    </xf>
    <xf numFmtId="177" fontId="6" fillId="36" borderId="18" xfId="0" applyNumberFormat="1" applyFont="1" applyFill="1" applyBorder="1" applyAlignment="1">
      <alignment horizontal="center" vertical="center"/>
    </xf>
    <xf numFmtId="177" fontId="6" fillId="37" borderId="18" xfId="0" applyNumberFormat="1" applyFont="1" applyFill="1" applyBorder="1" applyAlignment="1">
      <alignment horizontal="center" vertical="center"/>
    </xf>
    <xf numFmtId="177" fontId="11" fillId="0" borderId="18" xfId="0" applyNumberFormat="1" applyFont="1" applyBorder="1"/>
    <xf numFmtId="177" fontId="6" fillId="36" borderId="18" xfId="0" applyNumberFormat="1" applyFont="1" applyFill="1" applyBorder="1"/>
    <xf numFmtId="177" fontId="6" fillId="37" borderId="18" xfId="0" applyNumberFormat="1" applyFont="1" applyFill="1" applyBorder="1"/>
    <xf numFmtId="177" fontId="6" fillId="0" borderId="18" xfId="0" applyNumberFormat="1" applyFont="1" applyBorder="1"/>
    <xf numFmtId="49" fontId="7" fillId="0" borderId="18" xfId="0" applyNumberFormat="1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4" fontId="7" fillId="0" borderId="18" xfId="0" applyNumberFormat="1" applyFont="1" applyFill="1" applyBorder="1" applyAlignment="1">
      <alignment horizontal="right" vertical="top" wrapText="1"/>
    </xf>
    <xf numFmtId="0" fontId="6" fillId="0" borderId="0" xfId="0" applyFont="1" applyFill="1"/>
    <xf numFmtId="176" fontId="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7" fillId="0" borderId="0" xfId="0" applyNumberFormat="1" applyFont="1" applyAlignment="1"/>
    <xf numFmtId="1" fontId="17" fillId="0" borderId="0" xfId="0" applyNumberFormat="1" applyFont="1" applyAlignment="1"/>
    <xf numFmtId="0" fontId="6" fillId="0" borderId="0" xfId="0" applyFont="1"/>
    <xf numFmtId="1" fontId="41" fillId="0" borderId="0" xfId="0" applyNumberFormat="1" applyFont="1" applyAlignment="1"/>
    <xf numFmtId="0" fontId="41" fillId="0" borderId="0" xfId="0" applyNumberFormat="1" applyFont="1" applyAlignment="1"/>
    <xf numFmtId="0" fontId="6" fillId="0" borderId="0" xfId="0" applyFont="1"/>
    <xf numFmtId="0" fontId="6" fillId="0" borderId="0" xfId="0" applyFont="1"/>
    <xf numFmtId="0" fontId="42" fillId="0" borderId="0" xfId="110"/>
    <xf numFmtId="0" fontId="43" fillId="0" borderId="0" xfId="110" applyNumberFormat="1" applyFont="1"/>
    <xf numFmtId="0" fontId="12" fillId="0" borderId="0" xfId="0" applyFont="1" applyAlignment="1">
      <alignment horizontal="left" wrapText="1"/>
    </xf>
    <xf numFmtId="0" fontId="18" fillId="0" borderId="19" xfId="0" applyFont="1" applyBorder="1" applyAlignment="1">
      <alignment horizontal="left" vertical="center" wrapText="1"/>
    </xf>
    <xf numFmtId="0" fontId="7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horizontal="right" vertical="center" wrapText="1"/>
    </xf>
    <xf numFmtId="49" fontId="7" fillId="33" borderId="10" xfId="0" applyNumberFormat="1" applyFont="1" applyFill="1" applyBorder="1" applyAlignment="1">
      <alignment vertical="center" wrapText="1"/>
    </xf>
    <xf numFmtId="49" fontId="7" fillId="33" borderId="12" xfId="0" applyNumberFormat="1" applyFont="1" applyFill="1" applyBorder="1" applyAlignment="1">
      <alignment vertical="center" wrapText="1"/>
    </xf>
    <xf numFmtId="0" fontId="7" fillId="33" borderId="10" xfId="0" applyFont="1" applyFill="1" applyBorder="1" applyAlignment="1">
      <alignment vertical="center" wrapText="1"/>
    </xf>
    <xf numFmtId="0" fontId="7" fillId="33" borderId="12" xfId="0" applyFont="1" applyFill="1" applyBorder="1" applyAlignment="1">
      <alignment vertical="center" wrapText="1"/>
    </xf>
    <xf numFmtId="4" fontId="8" fillId="34" borderId="10" xfId="0" applyNumberFormat="1" applyFont="1" applyFill="1" applyBorder="1" applyAlignment="1">
      <alignment horizontal="right" vertical="top" wrapText="1"/>
    </xf>
    <xf numFmtId="176" fontId="8" fillId="34" borderId="10" xfId="0" applyNumberFormat="1" applyFont="1" applyFill="1" applyBorder="1" applyAlignment="1">
      <alignment horizontal="right" vertical="top" wrapText="1"/>
    </xf>
    <xf numFmtId="176" fontId="8" fillId="34" borderId="12" xfId="0" applyNumberFormat="1" applyFont="1" applyFill="1" applyBorder="1" applyAlignment="1">
      <alignment horizontal="right" vertical="top" wrapText="1"/>
    </xf>
    <xf numFmtId="4" fontId="7" fillId="35" borderId="10" xfId="0" applyNumberFormat="1" applyFont="1" applyFill="1" applyBorder="1" applyAlignment="1">
      <alignment horizontal="right" vertical="top" wrapText="1"/>
    </xf>
    <xf numFmtId="176" fontId="7" fillId="35" borderId="10" xfId="0" applyNumberFormat="1" applyFont="1" applyFill="1" applyBorder="1" applyAlignment="1">
      <alignment horizontal="right" vertical="top" wrapText="1"/>
    </xf>
    <xf numFmtId="176" fontId="7" fillId="35" borderId="12" xfId="0" applyNumberFormat="1" applyFont="1" applyFill="1" applyBorder="1" applyAlignment="1">
      <alignment horizontal="right" vertical="top" wrapText="1"/>
    </xf>
    <xf numFmtId="0" fontId="7" fillId="35" borderId="10" xfId="0" applyFont="1" applyFill="1" applyBorder="1" applyAlignment="1">
      <alignment horizontal="right" vertical="top" wrapText="1"/>
    </xf>
    <xf numFmtId="0" fontId="7" fillId="35" borderId="12" xfId="0" applyFont="1" applyFill="1" applyBorder="1" applyAlignment="1">
      <alignment horizontal="right" vertical="top" wrapText="1"/>
    </xf>
    <xf numFmtId="4" fontId="7" fillId="35" borderId="13" xfId="0" applyNumberFormat="1" applyFont="1" applyFill="1" applyBorder="1" applyAlignment="1">
      <alignment horizontal="right" vertical="top" wrapText="1"/>
    </xf>
    <xf numFmtId="0" fontId="7" fillId="35" borderId="13" xfId="0" applyFont="1" applyFill="1" applyBorder="1" applyAlignment="1">
      <alignment horizontal="right" vertical="top" wrapText="1"/>
    </xf>
    <xf numFmtId="176" fontId="7" fillId="35" borderId="13" xfId="0" applyNumberFormat="1" applyFont="1" applyFill="1" applyBorder="1" applyAlignment="1">
      <alignment horizontal="right" vertical="top" wrapText="1"/>
    </xf>
    <xf numFmtId="176" fontId="7" fillId="35" borderId="20" xfId="0" applyNumberFormat="1" applyFont="1" applyFill="1" applyBorder="1" applyAlignment="1">
      <alignment horizontal="right" vertical="top" wrapText="1"/>
    </xf>
    <xf numFmtId="49" fontId="7" fillId="33" borderId="18" xfId="0" applyNumberFormat="1" applyFont="1" applyFill="1" applyBorder="1" applyAlignment="1">
      <alignment horizontal="left" vertical="top" wrapText="1"/>
    </xf>
    <xf numFmtId="0" fontId="7" fillId="33" borderId="18" xfId="0" applyFont="1" applyFill="1" applyBorder="1" applyAlignment="1">
      <alignment vertical="center" wrapText="1"/>
    </xf>
    <xf numFmtId="49" fontId="8" fillId="33" borderId="18" xfId="0" applyNumberFormat="1" applyFont="1" applyFill="1" applyBorder="1" applyAlignment="1">
      <alignment horizontal="left" vertical="top" wrapText="1"/>
    </xf>
    <xf numFmtId="14" fontId="7" fillId="33" borderId="18" xfId="0" applyNumberFormat="1" applyFont="1" applyFill="1" applyBorder="1" applyAlignment="1">
      <alignment vertical="center" wrapText="1"/>
    </xf>
    <xf numFmtId="49" fontId="7" fillId="33" borderId="13" xfId="0" applyNumberFormat="1" applyFont="1" applyFill="1" applyBorder="1" applyAlignment="1">
      <alignment horizontal="left" vertical="top" wrapText="1"/>
    </xf>
    <xf numFmtId="49" fontId="7" fillId="33" borderId="15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19" xfId="0" applyFont="1" applyBorder="1" applyAlignment="1">
      <alignment wrapText="1"/>
    </xf>
    <xf numFmtId="0" fontId="6" fillId="0" borderId="0" xfId="0" applyFont="1" applyAlignment="1">
      <alignment horizontal="right" vertical="center" wrapText="1"/>
    </xf>
    <xf numFmtId="0" fontId="7" fillId="33" borderId="13" xfId="0" applyFont="1" applyFill="1" applyBorder="1" applyAlignment="1">
      <alignment vertical="center" wrapText="1"/>
    </xf>
    <xf numFmtId="0" fontId="7" fillId="33" borderId="15" xfId="0" applyFont="1" applyFill="1" applyBorder="1" applyAlignment="1">
      <alignment vertical="center" wrapText="1"/>
    </xf>
    <xf numFmtId="49" fontId="8" fillId="33" borderId="13" xfId="0" applyNumberFormat="1" applyFont="1" applyFill="1" applyBorder="1" applyAlignment="1">
      <alignment horizontal="left" vertical="top" wrapText="1"/>
    </xf>
    <xf numFmtId="49" fontId="8" fillId="33" borderId="14" xfId="0" applyNumberFormat="1" applyFont="1" applyFill="1" applyBorder="1" applyAlignment="1">
      <alignment horizontal="left" vertical="top" wrapText="1"/>
    </xf>
    <xf numFmtId="49" fontId="8" fillId="33" borderId="15" xfId="0" applyNumberFormat="1" applyFont="1" applyFill="1" applyBorder="1" applyAlignment="1">
      <alignment horizontal="left" vertical="top" wrapText="1"/>
    </xf>
    <xf numFmtId="14" fontId="7" fillId="33" borderId="12" xfId="0" applyNumberFormat="1" applyFont="1" applyFill="1" applyBorder="1" applyAlignment="1">
      <alignment vertical="center" wrapText="1"/>
    </xf>
    <xf numFmtId="14" fontId="7" fillId="33" borderId="16" xfId="0" applyNumberFormat="1" applyFont="1" applyFill="1" applyBorder="1" applyAlignment="1">
      <alignment vertical="center" wrapText="1"/>
    </xf>
    <xf numFmtId="14" fontId="7" fillId="33" borderId="17" xfId="0" applyNumberFormat="1" applyFont="1" applyFill="1" applyBorder="1" applyAlignment="1">
      <alignment vertical="center" wrapText="1"/>
    </xf>
  </cellXfs>
  <cellStyles count="11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14743379.6954</v>
      </c>
      <c r="F3" s="25">
        <f>RA!I7</f>
        <v>1688687.4066000001</v>
      </c>
      <c r="G3" s="16">
        <f>SUM(G4:G40)</f>
        <v>13054692.288800001</v>
      </c>
      <c r="H3" s="27">
        <f>RA!J7</f>
        <v>11.4538690686158</v>
      </c>
      <c r="I3" s="20">
        <f>SUM(I4:I40)</f>
        <v>14743385.840298567</v>
      </c>
      <c r="J3" s="21">
        <f>SUM(J4:J40)</f>
        <v>13054692.245379601</v>
      </c>
      <c r="K3" s="22">
        <f>E3-I3</f>
        <v>-6.1448985673487186</v>
      </c>
      <c r="L3" s="22">
        <f>G3-J3</f>
        <v>4.3420400470495224E-2</v>
      </c>
    </row>
    <row r="4" spans="1:13">
      <c r="A4" s="63">
        <f>RA!A8</f>
        <v>42360</v>
      </c>
      <c r="B4" s="12">
        <v>12</v>
      </c>
      <c r="C4" s="60" t="s">
        <v>6</v>
      </c>
      <c r="D4" s="60"/>
      <c r="E4" s="15">
        <f>VLOOKUP(C4,RA!B8:D36,3,0)</f>
        <v>515589.96260000003</v>
      </c>
      <c r="F4" s="25">
        <f>VLOOKUP(C4,RA!B8:I39,8,0)</f>
        <v>130272.212</v>
      </c>
      <c r="G4" s="16">
        <f t="shared" ref="G4:G40" si="0">E4-F4</f>
        <v>385317.75060000003</v>
      </c>
      <c r="H4" s="27">
        <f>RA!J8</f>
        <v>25.266630743365798</v>
      </c>
      <c r="I4" s="20">
        <f>VLOOKUP(B4,RMS!B:D,3,FALSE)</f>
        <v>515590.59812820499</v>
      </c>
      <c r="J4" s="21">
        <f>VLOOKUP(B4,RMS!B:E,4,FALSE)</f>
        <v>385317.76072393201</v>
      </c>
      <c r="K4" s="22">
        <f t="shared" ref="K4:K40" si="1">E4-I4</f>
        <v>-0.6355282049626112</v>
      </c>
      <c r="L4" s="22">
        <f t="shared" ref="L4:L40" si="2">G4-J4</f>
        <v>-1.0123931977432221E-2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75478.897400000002</v>
      </c>
      <c r="F5" s="25">
        <f>VLOOKUP(C5,RA!B9:I40,8,0)</f>
        <v>17622.681700000001</v>
      </c>
      <c r="G5" s="16">
        <f t="shared" si="0"/>
        <v>57856.215700000001</v>
      </c>
      <c r="H5" s="27">
        <f>RA!J9</f>
        <v>23.347826090527899</v>
      </c>
      <c r="I5" s="20">
        <f>VLOOKUP(B5,RMS!B:D,3,FALSE)</f>
        <v>75479.021726745297</v>
      </c>
      <c r="J5" s="21">
        <f>VLOOKUP(B5,RMS!B:E,4,FALSE)</f>
        <v>57856.211884101103</v>
      </c>
      <c r="K5" s="22">
        <f t="shared" si="1"/>
        <v>-0.12432674529554788</v>
      </c>
      <c r="L5" s="22">
        <f t="shared" si="2"/>
        <v>3.81589889730094E-3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95904.057199999996</v>
      </c>
      <c r="F6" s="25">
        <f>VLOOKUP(C6,RA!B10:I41,8,0)</f>
        <v>26818.355500000001</v>
      </c>
      <c r="G6" s="16">
        <f t="shared" si="0"/>
        <v>69085.701699999991</v>
      </c>
      <c r="H6" s="27">
        <f>RA!J10</f>
        <v>27.963734051493301</v>
      </c>
      <c r="I6" s="20">
        <f>VLOOKUP(B6,RMS!B:D,3,FALSE)</f>
        <v>95905.893148891904</v>
      </c>
      <c r="J6" s="21">
        <f>VLOOKUP(B6,RMS!B:E,4,FALSE)</f>
        <v>69085.701339590902</v>
      </c>
      <c r="K6" s="22">
        <f>E6-I6</f>
        <v>-1.8359488919086289</v>
      </c>
      <c r="L6" s="22">
        <f t="shared" si="2"/>
        <v>3.6040908889845014E-4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67639.644</v>
      </c>
      <c r="F7" s="25">
        <f>VLOOKUP(C7,RA!B11:I42,8,0)</f>
        <v>14618.9174</v>
      </c>
      <c r="G7" s="16">
        <f t="shared" si="0"/>
        <v>53020.726600000002</v>
      </c>
      <c r="H7" s="27">
        <f>RA!J11</f>
        <v>21.612942551856101</v>
      </c>
      <c r="I7" s="20">
        <f>VLOOKUP(B7,RMS!B:D,3,FALSE)</f>
        <v>67639.675890999206</v>
      </c>
      <c r="J7" s="21">
        <f>VLOOKUP(B7,RMS!B:E,4,FALSE)</f>
        <v>53020.727222713896</v>
      </c>
      <c r="K7" s="22">
        <f t="shared" si="1"/>
        <v>-3.1890999205643311E-2</v>
      </c>
      <c r="L7" s="22">
        <f t="shared" si="2"/>
        <v>-6.2271389469970018E-4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206791.89600000001</v>
      </c>
      <c r="F8" s="25">
        <f>VLOOKUP(C8,RA!B12:I43,8,0)</f>
        <v>24029.397400000002</v>
      </c>
      <c r="G8" s="16">
        <f t="shared" si="0"/>
        <v>182762.49859999999</v>
      </c>
      <c r="H8" s="27">
        <f>RA!J12</f>
        <v>11.6200866014595</v>
      </c>
      <c r="I8" s="20">
        <f>VLOOKUP(B8,RMS!B:D,3,FALSE)</f>
        <v>206791.88831025601</v>
      </c>
      <c r="J8" s="21">
        <f>VLOOKUP(B8,RMS!B:E,4,FALSE)</f>
        <v>182762.499223077</v>
      </c>
      <c r="K8" s="22">
        <f t="shared" si="1"/>
        <v>7.6897440012544394E-3</v>
      </c>
      <c r="L8" s="22">
        <f t="shared" si="2"/>
        <v>-6.2307700864039361E-4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254722.02830000001</v>
      </c>
      <c r="F9" s="25">
        <f>VLOOKUP(C9,RA!B13:I44,8,0)</f>
        <v>58211.816800000001</v>
      </c>
      <c r="G9" s="16">
        <f t="shared" si="0"/>
        <v>196510.2115</v>
      </c>
      <c r="H9" s="27">
        <f>RA!J13</f>
        <v>22.853075247752301</v>
      </c>
      <c r="I9" s="20">
        <f>VLOOKUP(B9,RMS!B:D,3,FALSE)</f>
        <v>254722.201244444</v>
      </c>
      <c r="J9" s="21">
        <f>VLOOKUP(B9,RMS!B:E,4,FALSE)</f>
        <v>196510.210052137</v>
      </c>
      <c r="K9" s="22">
        <f t="shared" si="1"/>
        <v>-0.17294444399885833</v>
      </c>
      <c r="L9" s="22">
        <f t="shared" si="2"/>
        <v>1.4478630037046969E-3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182967.51680000001</v>
      </c>
      <c r="F10" s="25">
        <f>VLOOKUP(C10,RA!B14:I44,8,0)</f>
        <v>34210.1469</v>
      </c>
      <c r="G10" s="16">
        <f t="shared" si="0"/>
        <v>148757.36990000002</v>
      </c>
      <c r="H10" s="27">
        <f>RA!J14</f>
        <v>18.697388202188201</v>
      </c>
      <c r="I10" s="20">
        <f>VLOOKUP(B10,RMS!B:D,3,FALSE)</f>
        <v>182967.51135128201</v>
      </c>
      <c r="J10" s="21">
        <f>VLOOKUP(B10,RMS!B:E,4,FALSE)</f>
        <v>148757.372723932</v>
      </c>
      <c r="K10" s="22">
        <f t="shared" si="1"/>
        <v>5.4487180022988468E-3</v>
      </c>
      <c r="L10" s="22">
        <f t="shared" si="2"/>
        <v>-2.8239319799467921E-3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106153.18090000001</v>
      </c>
      <c r="F11" s="25">
        <f>VLOOKUP(C11,RA!B15:I45,8,0)</f>
        <v>626.97500000000002</v>
      </c>
      <c r="G11" s="16">
        <f t="shared" si="0"/>
        <v>105526.2059</v>
      </c>
      <c r="H11" s="27">
        <f>RA!J15</f>
        <v>0.59063232461270498</v>
      </c>
      <c r="I11" s="20">
        <f>VLOOKUP(B11,RMS!B:D,3,FALSE)</f>
        <v>106153.332751282</v>
      </c>
      <c r="J11" s="21">
        <f>VLOOKUP(B11,RMS!B:E,4,FALSE)</f>
        <v>105526.20641111099</v>
      </c>
      <c r="K11" s="22">
        <f t="shared" si="1"/>
        <v>-0.15185128198936582</v>
      </c>
      <c r="L11" s="22">
        <f t="shared" si="2"/>
        <v>-5.1111099310219288E-4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431351.62939999998</v>
      </c>
      <c r="F12" s="25">
        <f>VLOOKUP(C12,RA!B16:I46,8,0)</f>
        <v>22426.798200000001</v>
      </c>
      <c r="G12" s="16">
        <f t="shared" si="0"/>
        <v>408924.83119999996</v>
      </c>
      <c r="H12" s="27">
        <f>RA!J16</f>
        <v>5.1991917200347997</v>
      </c>
      <c r="I12" s="20">
        <f>VLOOKUP(B12,RMS!B:D,3,FALSE)</f>
        <v>431351.28114358999</v>
      </c>
      <c r="J12" s="21">
        <f>VLOOKUP(B12,RMS!B:E,4,FALSE)</f>
        <v>408924.83129743597</v>
      </c>
      <c r="K12" s="22">
        <f t="shared" si="1"/>
        <v>0.34825640998315066</v>
      </c>
      <c r="L12" s="22">
        <f t="shared" si="2"/>
        <v>-9.7436015494167805E-5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489995.15429999999</v>
      </c>
      <c r="F13" s="25">
        <f>VLOOKUP(C13,RA!B17:I47,8,0)</f>
        <v>43325.152900000001</v>
      </c>
      <c r="G13" s="16">
        <f t="shared" si="0"/>
        <v>446670.00140000001</v>
      </c>
      <c r="H13" s="27">
        <f>RA!J17</f>
        <v>8.8419553784962801</v>
      </c>
      <c r="I13" s="20">
        <f>VLOOKUP(B13,RMS!B:D,3,FALSE)</f>
        <v>489995.13804273499</v>
      </c>
      <c r="J13" s="21">
        <f>VLOOKUP(B13,RMS!B:E,4,FALSE)</f>
        <v>446670.00068974303</v>
      </c>
      <c r="K13" s="22">
        <f t="shared" si="1"/>
        <v>1.6257265000604093E-2</v>
      </c>
      <c r="L13" s="22">
        <f t="shared" si="2"/>
        <v>7.1025697980076075E-4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1216345.6606000001</v>
      </c>
      <c r="F14" s="25">
        <f>VLOOKUP(C14,RA!B18:I48,8,0)</f>
        <v>171457.29810000001</v>
      </c>
      <c r="G14" s="16">
        <f t="shared" si="0"/>
        <v>1044888.3625</v>
      </c>
      <c r="H14" s="27">
        <f>RA!J18</f>
        <v>14.096099789218099</v>
      </c>
      <c r="I14" s="20">
        <f>VLOOKUP(B14,RMS!B:D,3,FALSE)</f>
        <v>1216345.75031795</v>
      </c>
      <c r="J14" s="21">
        <f>VLOOKUP(B14,RMS!B:E,4,FALSE)</f>
        <v>1044888.37399573</v>
      </c>
      <c r="K14" s="22">
        <f t="shared" si="1"/>
        <v>-8.9717949973419309E-2</v>
      </c>
      <c r="L14" s="22">
        <f t="shared" si="2"/>
        <v>-1.149572990834713E-2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444048.24209999997</v>
      </c>
      <c r="F15" s="25">
        <f>VLOOKUP(C15,RA!B19:I49,8,0)</f>
        <v>37318.3197</v>
      </c>
      <c r="G15" s="16">
        <f t="shared" si="0"/>
        <v>406729.92239999998</v>
      </c>
      <c r="H15" s="27">
        <f>RA!J19</f>
        <v>8.4041138241002002</v>
      </c>
      <c r="I15" s="20">
        <f>VLOOKUP(B15,RMS!B:D,3,FALSE)</f>
        <v>444048.34281538503</v>
      </c>
      <c r="J15" s="21">
        <f>VLOOKUP(B15,RMS!B:E,4,FALSE)</f>
        <v>406729.92143162398</v>
      </c>
      <c r="K15" s="22">
        <f t="shared" si="1"/>
        <v>-0.10071538505144417</v>
      </c>
      <c r="L15" s="22">
        <f t="shared" si="2"/>
        <v>9.683759999461472E-4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874014.3726</v>
      </c>
      <c r="F16" s="25">
        <f>VLOOKUP(C16,RA!B20:I50,8,0)</f>
        <v>76023.855100000001</v>
      </c>
      <c r="G16" s="16">
        <f t="shared" si="0"/>
        <v>797990.51749999996</v>
      </c>
      <c r="H16" s="27">
        <f>RA!J20</f>
        <v>8.69823855114028</v>
      </c>
      <c r="I16" s="20">
        <f>VLOOKUP(B16,RMS!B:D,3,FALSE)</f>
        <v>874014.31889999995</v>
      </c>
      <c r="J16" s="21">
        <f>VLOOKUP(B16,RMS!B:E,4,FALSE)</f>
        <v>797990.51749999996</v>
      </c>
      <c r="K16" s="22">
        <f t="shared" si="1"/>
        <v>5.3700000047683716E-2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272939.20309999998</v>
      </c>
      <c r="F17" s="25">
        <f>VLOOKUP(C17,RA!B21:I51,8,0)</f>
        <v>31354.2673</v>
      </c>
      <c r="G17" s="16">
        <f t="shared" si="0"/>
        <v>241584.93579999998</v>
      </c>
      <c r="H17" s="27">
        <f>RA!J21</f>
        <v>11.4876378856109</v>
      </c>
      <c r="I17" s="20">
        <f>VLOOKUP(B17,RMS!B:D,3,FALSE)</f>
        <v>272939.40361665498</v>
      </c>
      <c r="J17" s="21">
        <f>VLOOKUP(B17,RMS!B:E,4,FALSE)</f>
        <v>241584.93566249101</v>
      </c>
      <c r="K17" s="22">
        <f t="shared" si="1"/>
        <v>-0.20051665499340743</v>
      </c>
      <c r="L17" s="22">
        <f t="shared" si="2"/>
        <v>1.3750896323472261E-4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1551752.1932999999</v>
      </c>
      <c r="F18" s="25">
        <f>VLOOKUP(C18,RA!B22:I52,8,0)</f>
        <v>181871.9356</v>
      </c>
      <c r="G18" s="16">
        <f t="shared" si="0"/>
        <v>1369880.2577</v>
      </c>
      <c r="H18" s="27">
        <f>RA!J22</f>
        <v>11.720423943028299</v>
      </c>
      <c r="I18" s="20">
        <f>VLOOKUP(B18,RMS!B:D,3,FALSE)</f>
        <v>1551753.9728999999</v>
      </c>
      <c r="J18" s="21">
        <f>VLOOKUP(B18,RMS!B:E,4,FALSE)</f>
        <v>1369880.2609000001</v>
      </c>
      <c r="K18" s="22">
        <f t="shared" si="1"/>
        <v>-1.7796000000089407</v>
      </c>
      <c r="L18" s="22">
        <f t="shared" si="2"/>
        <v>-3.2000001519918442E-3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1896762.706</v>
      </c>
      <c r="F19" s="25">
        <f>VLOOKUP(C19,RA!B23:I53,8,0)</f>
        <v>200222.39350000001</v>
      </c>
      <c r="G19" s="16">
        <f t="shared" si="0"/>
        <v>1696540.3125</v>
      </c>
      <c r="H19" s="27">
        <f>RA!J23</f>
        <v>10.556006445436701</v>
      </c>
      <c r="I19" s="20">
        <f>VLOOKUP(B19,RMS!B:D,3,FALSE)</f>
        <v>1896764.33996496</v>
      </c>
      <c r="J19" s="21">
        <f>VLOOKUP(B19,RMS!B:E,4,FALSE)</f>
        <v>1696540.3330641</v>
      </c>
      <c r="K19" s="22">
        <f t="shared" si="1"/>
        <v>-1.6339649599976838</v>
      </c>
      <c r="L19" s="22">
        <f t="shared" si="2"/>
        <v>-2.0564100006595254E-2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225219.69450000001</v>
      </c>
      <c r="F20" s="25">
        <f>VLOOKUP(C20,RA!B24:I54,8,0)</f>
        <v>40519.521399999998</v>
      </c>
      <c r="G20" s="16">
        <f t="shared" si="0"/>
        <v>184700.17310000001</v>
      </c>
      <c r="H20" s="27">
        <f>RA!J24</f>
        <v>17.9911092988362</v>
      </c>
      <c r="I20" s="20">
        <f>VLOOKUP(B20,RMS!B:D,3,FALSE)</f>
        <v>225219.68548188501</v>
      </c>
      <c r="J20" s="21">
        <f>VLOOKUP(B20,RMS!B:E,4,FALSE)</f>
        <v>184700.17342117699</v>
      </c>
      <c r="K20" s="22">
        <f t="shared" si="1"/>
        <v>9.0181150007992983E-3</v>
      </c>
      <c r="L20" s="22">
        <f t="shared" si="2"/>
        <v>-3.2117697992362082E-4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435878.0637</v>
      </c>
      <c r="F21" s="25">
        <f>VLOOKUP(C21,RA!B25:I55,8,0)</f>
        <v>27247.0939</v>
      </c>
      <c r="G21" s="16">
        <f t="shared" si="0"/>
        <v>408630.96980000002</v>
      </c>
      <c r="H21" s="27">
        <f>RA!J25</f>
        <v>6.2510817059041699</v>
      </c>
      <c r="I21" s="20">
        <f>VLOOKUP(B21,RMS!B:D,3,FALSE)</f>
        <v>435878.06210434198</v>
      </c>
      <c r="J21" s="21">
        <f>VLOOKUP(B21,RMS!B:E,4,FALSE)</f>
        <v>408630.960742881</v>
      </c>
      <c r="K21" s="22">
        <f t="shared" si="1"/>
        <v>1.5956580173224211E-3</v>
      </c>
      <c r="L21" s="22">
        <f t="shared" si="2"/>
        <v>9.0571190230548382E-3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530602.2598</v>
      </c>
      <c r="F22" s="25">
        <f>VLOOKUP(C22,RA!B26:I56,8,0)</f>
        <v>123794.1428</v>
      </c>
      <c r="G22" s="16">
        <f t="shared" si="0"/>
        <v>406808.11699999997</v>
      </c>
      <c r="H22" s="27">
        <f>RA!J26</f>
        <v>23.3308736466109</v>
      </c>
      <c r="I22" s="20">
        <f>VLOOKUP(B22,RMS!B:D,3,FALSE)</f>
        <v>530602.27608223294</v>
      </c>
      <c r="J22" s="21">
        <f>VLOOKUP(B22,RMS!B:E,4,FALSE)</f>
        <v>406808.08669945301</v>
      </c>
      <c r="K22" s="22">
        <f t="shared" si="1"/>
        <v>-1.6282232943922281E-2</v>
      </c>
      <c r="L22" s="22">
        <f t="shared" si="2"/>
        <v>3.0300546961370856E-2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202168.9884</v>
      </c>
      <c r="F23" s="25">
        <f>VLOOKUP(C23,RA!B27:I57,8,0)</f>
        <v>56139.303200000002</v>
      </c>
      <c r="G23" s="16">
        <f t="shared" si="0"/>
        <v>146029.68520000001</v>
      </c>
      <c r="H23" s="27">
        <f>RA!J27</f>
        <v>27.768503787003201</v>
      </c>
      <c r="I23" s="20">
        <f>VLOOKUP(B23,RMS!B:D,3,FALSE)</f>
        <v>202168.806866667</v>
      </c>
      <c r="J23" s="21">
        <f>VLOOKUP(B23,RMS!B:E,4,FALSE)</f>
        <v>146029.70676409701</v>
      </c>
      <c r="K23" s="22">
        <f t="shared" si="1"/>
        <v>0.18153333300142549</v>
      </c>
      <c r="L23" s="22">
        <f t="shared" si="2"/>
        <v>-2.1564096998190507E-2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1521914.8633999999</v>
      </c>
      <c r="F24" s="25">
        <f>VLOOKUP(C24,RA!B28:I58,8,0)</f>
        <v>68541.489000000001</v>
      </c>
      <c r="G24" s="16">
        <f t="shared" si="0"/>
        <v>1453373.3743999999</v>
      </c>
      <c r="H24" s="27">
        <f>RA!J28</f>
        <v>4.5036349041809398</v>
      </c>
      <c r="I24" s="20">
        <f>VLOOKUP(B24,RMS!B:D,3,FALSE)</f>
        <v>1521914.86345575</v>
      </c>
      <c r="J24" s="21">
        <f>VLOOKUP(B24,RMS!B:E,4,FALSE)</f>
        <v>1453373.36727434</v>
      </c>
      <c r="K24" s="22">
        <f t="shared" si="1"/>
        <v>-5.5750133469700813E-5</v>
      </c>
      <c r="L24" s="22">
        <f t="shared" si="2"/>
        <v>7.1256598457694054E-3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678758.90689999994</v>
      </c>
      <c r="F25" s="25">
        <f>VLOOKUP(C25,RA!B29:I59,8,0)</f>
        <v>105539.28200000001</v>
      </c>
      <c r="G25" s="16">
        <f t="shared" si="0"/>
        <v>573219.62489999994</v>
      </c>
      <c r="H25" s="27">
        <f>RA!J29</f>
        <v>15.5488614480235</v>
      </c>
      <c r="I25" s="20">
        <f>VLOOKUP(B25,RMS!B:D,3,FALSE)</f>
        <v>678759.08265663695</v>
      </c>
      <c r="J25" s="21">
        <f>VLOOKUP(B25,RMS!B:E,4,FALSE)</f>
        <v>573219.61102679197</v>
      </c>
      <c r="K25" s="22">
        <f t="shared" si="1"/>
        <v>-0.17575663700699806</v>
      </c>
      <c r="L25" s="22">
        <f t="shared" si="2"/>
        <v>1.3873207964934409E-2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703687.87860000005</v>
      </c>
      <c r="F26" s="25">
        <f>VLOOKUP(C26,RA!B30:I60,8,0)</f>
        <v>108740.0815</v>
      </c>
      <c r="G26" s="16">
        <f t="shared" si="0"/>
        <v>594947.79710000008</v>
      </c>
      <c r="H26" s="27">
        <f>RA!J30</f>
        <v>15.4528854065726</v>
      </c>
      <c r="I26" s="20">
        <f>VLOOKUP(B26,RMS!B:D,3,FALSE)</f>
        <v>703687.83047386003</v>
      </c>
      <c r="J26" s="21">
        <f>VLOOKUP(B26,RMS!B:E,4,FALSE)</f>
        <v>594947.77589127596</v>
      </c>
      <c r="K26" s="22">
        <f t="shared" si="1"/>
        <v>4.8126140027306974E-2</v>
      </c>
      <c r="L26" s="22">
        <f t="shared" si="2"/>
        <v>2.1208724123425782E-2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575544.95349999995</v>
      </c>
      <c r="F27" s="25">
        <f>VLOOKUP(C27,RA!B31:I61,8,0)</f>
        <v>32830.774899999997</v>
      </c>
      <c r="G27" s="16">
        <f t="shared" si="0"/>
        <v>542714.17859999998</v>
      </c>
      <c r="H27" s="27">
        <f>RA!J31</f>
        <v>5.7042937654738699</v>
      </c>
      <c r="I27" s="20">
        <f>VLOOKUP(B27,RMS!B:D,3,FALSE)</f>
        <v>575544.87154336297</v>
      </c>
      <c r="J27" s="21">
        <f>VLOOKUP(B27,RMS!B:E,4,FALSE)</f>
        <v>542714.15146725695</v>
      </c>
      <c r="K27" s="22">
        <f t="shared" si="1"/>
        <v>8.1956636975519359E-2</v>
      </c>
      <c r="L27" s="22">
        <f t="shared" si="2"/>
        <v>2.7132743038237095E-2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127167.67049999999</v>
      </c>
      <c r="F28" s="25">
        <f>VLOOKUP(C28,RA!B32:I62,8,0)</f>
        <v>29978.748100000001</v>
      </c>
      <c r="G28" s="16">
        <f t="shared" si="0"/>
        <v>97188.922399999996</v>
      </c>
      <c r="H28" s="27">
        <f>RA!J32</f>
        <v>23.5741898724173</v>
      </c>
      <c r="I28" s="20">
        <f>VLOOKUP(B28,RMS!B:D,3,FALSE)</f>
        <v>127167.62556078999</v>
      </c>
      <c r="J28" s="21">
        <f>VLOOKUP(B28,RMS!B:E,4,FALSE)</f>
        <v>97188.914266336098</v>
      </c>
      <c r="K28" s="22">
        <f t="shared" si="1"/>
        <v>4.4939209998119622E-2</v>
      </c>
      <c r="L28" s="22">
        <f t="shared" si="2"/>
        <v>8.1336638977518305E-3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260162.6048</v>
      </c>
      <c r="F30" s="25">
        <f>VLOOKUP(C30,RA!B34:I65,8,0)</f>
        <v>20604.9067</v>
      </c>
      <c r="G30" s="16">
        <f t="shared" si="0"/>
        <v>239557.69810000001</v>
      </c>
      <c r="H30" s="27">
        <f>RA!J34</f>
        <v>0</v>
      </c>
      <c r="I30" s="20">
        <f>VLOOKUP(B30,RMS!B:D,3,FALSE)</f>
        <v>260162.6041</v>
      </c>
      <c r="J30" s="21">
        <f>VLOOKUP(B30,RMS!B:E,4,FALSE)</f>
        <v>239557.7071</v>
      </c>
      <c r="K30" s="22">
        <f t="shared" si="1"/>
        <v>7.0000000414438546E-4</v>
      </c>
      <c r="L30" s="22">
        <f t="shared" si="2"/>
        <v>-8.9999999909196049E-3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97063.27</v>
      </c>
      <c r="F31" s="25">
        <f>VLOOKUP(C31,RA!B35:I66,8,0)</f>
        <v>1595.55</v>
      </c>
      <c r="G31" s="16">
        <f t="shared" si="0"/>
        <v>95467.72</v>
      </c>
      <c r="H31" s="27">
        <f>RA!J35</f>
        <v>7.9200109161883701</v>
      </c>
      <c r="I31" s="20">
        <f>VLOOKUP(B31,RMS!B:D,3,FALSE)</f>
        <v>97063.27</v>
      </c>
      <c r="J31" s="21">
        <f>VLOOKUP(B31,RMS!B:E,4,FALSE)</f>
        <v>95467.72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118277.83</v>
      </c>
      <c r="F32" s="25">
        <f>VLOOKUP(C32,RA!B34:I66,8,0)</f>
        <v>-14329.92</v>
      </c>
      <c r="G32" s="16">
        <f t="shared" si="0"/>
        <v>132607.75</v>
      </c>
      <c r="H32" s="27">
        <f>RA!J35</f>
        <v>7.9200109161883701</v>
      </c>
      <c r="I32" s="20">
        <f>VLOOKUP(B32,RMS!B:D,3,FALSE)</f>
        <v>118277.83</v>
      </c>
      <c r="J32" s="21">
        <f>VLOOKUP(B32,RMS!B:E,4,FALSE)</f>
        <v>132607.75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18319.66</v>
      </c>
      <c r="F33" s="25">
        <f>VLOOKUP(C33,RA!B34:I67,8,0)</f>
        <v>-792.3</v>
      </c>
      <c r="G33" s="16">
        <f t="shared" si="0"/>
        <v>19111.96</v>
      </c>
      <c r="H33" s="27">
        <f>RA!J34</f>
        <v>0</v>
      </c>
      <c r="I33" s="20">
        <f>VLOOKUP(B33,RMS!B:D,3,FALSE)</f>
        <v>18319.66</v>
      </c>
      <c r="J33" s="21">
        <f>VLOOKUP(B33,RMS!B:E,4,FALSE)</f>
        <v>19111.96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45817.15</v>
      </c>
      <c r="F34" s="25">
        <f>VLOOKUP(C34,RA!B35:I68,8,0)</f>
        <v>-5459.79</v>
      </c>
      <c r="G34" s="16">
        <f t="shared" si="0"/>
        <v>51276.94</v>
      </c>
      <c r="H34" s="27">
        <f>RA!J35</f>
        <v>7.9200109161883701</v>
      </c>
      <c r="I34" s="20">
        <f>VLOOKUP(B34,RMS!B:D,3,FALSE)</f>
        <v>45817.15</v>
      </c>
      <c r="J34" s="21">
        <f>VLOOKUP(B34,RMS!B:E,4,FALSE)</f>
        <v>51276.94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-0.67</v>
      </c>
      <c r="F35" s="25">
        <f>VLOOKUP(C35,RA!B36:I69,8,0)</f>
        <v>-111.79</v>
      </c>
      <c r="G35" s="16">
        <f t="shared" si="0"/>
        <v>111.12</v>
      </c>
      <c r="H35" s="27">
        <f>RA!J36</f>
        <v>1.64382469290392</v>
      </c>
      <c r="I35" s="20">
        <f>VLOOKUP(B35,RMS!B:D,3,FALSE)</f>
        <v>-0.67</v>
      </c>
      <c r="J35" s="21">
        <f>VLOOKUP(B35,RMS!B:E,4,FALSE)</f>
        <v>111.12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51063.247300000003</v>
      </c>
      <c r="F36" s="25">
        <f>VLOOKUP(C36,RA!B8:I69,8,0)</f>
        <v>2886.4380000000001</v>
      </c>
      <c r="G36" s="16">
        <f t="shared" si="0"/>
        <v>48176.809300000001</v>
      </c>
      <c r="H36" s="27">
        <f>RA!J36</f>
        <v>1.64382469290392</v>
      </c>
      <c r="I36" s="20">
        <f>VLOOKUP(B36,RMS!B:D,3,FALSE)</f>
        <v>51063.247863247903</v>
      </c>
      <c r="J36" s="21">
        <f>VLOOKUP(B36,RMS!B:E,4,FALSE)</f>
        <v>48176.807692307702</v>
      </c>
      <c r="K36" s="22">
        <f t="shared" si="1"/>
        <v>-5.6324790057260543E-4</v>
      </c>
      <c r="L36" s="22">
        <f t="shared" si="2"/>
        <v>1.6076922984211706E-3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344831.6324</v>
      </c>
      <c r="F37" s="25">
        <f>VLOOKUP(C37,RA!B8:I70,8,0)</f>
        <v>20348.412100000001</v>
      </c>
      <c r="G37" s="16">
        <f t="shared" si="0"/>
        <v>324483.22029999999</v>
      </c>
      <c r="H37" s="27">
        <f>RA!J37</f>
        <v>-12.115474218625801</v>
      </c>
      <c r="I37" s="20">
        <f>VLOOKUP(B37,RMS!B:D,3,FALSE)</f>
        <v>344831.627104274</v>
      </c>
      <c r="J37" s="21">
        <f>VLOOKUP(B37,RMS!B:E,4,FALSE)</f>
        <v>324483.221732479</v>
      </c>
      <c r="K37" s="22">
        <f t="shared" si="1"/>
        <v>5.2957260049879551E-3</v>
      </c>
      <c r="L37" s="22">
        <f t="shared" si="2"/>
        <v>-1.432479009963572E-3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58542.720000000001</v>
      </c>
      <c r="F38" s="25">
        <f>VLOOKUP(C38,RA!B9:I71,8,0)</f>
        <v>-8022.19</v>
      </c>
      <c r="G38" s="16">
        <f t="shared" si="0"/>
        <v>66564.91</v>
      </c>
      <c r="H38" s="27">
        <f>RA!J38</f>
        <v>-4.3248619242933604</v>
      </c>
      <c r="I38" s="20">
        <f>VLOOKUP(B38,RMS!B:D,3,FALSE)</f>
        <v>58542.720000000001</v>
      </c>
      <c r="J38" s="21">
        <f>VLOOKUP(B38,RMS!B:E,4,FALSE)</f>
        <v>66564.91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56150.49</v>
      </c>
      <c r="F39" s="25">
        <f>VLOOKUP(C39,RA!B10:I72,8,0)</f>
        <v>7544.28</v>
      </c>
      <c r="G39" s="16">
        <f t="shared" si="0"/>
        <v>48606.21</v>
      </c>
      <c r="H39" s="27">
        <f>RA!J39</f>
        <v>-11.9164766904969</v>
      </c>
      <c r="I39" s="20">
        <f>VLOOKUP(B39,RMS!B:D,3,FALSE)</f>
        <v>56150.49</v>
      </c>
      <c r="J39" s="21">
        <f>VLOOKUP(B39,RMS!B:E,4,FALSE)</f>
        <v>48606.21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9752.1370000000006</v>
      </c>
      <c r="F40" s="25">
        <f>VLOOKUP(C40,RA!B8:I73,8,0)</f>
        <v>682.84990000000005</v>
      </c>
      <c r="G40" s="16">
        <f t="shared" si="0"/>
        <v>9069.2871000000014</v>
      </c>
      <c r="H40" s="27">
        <f>RA!J40</f>
        <v>16685.074626865699</v>
      </c>
      <c r="I40" s="20">
        <f>VLOOKUP(B40,RMS!B:D,3,FALSE)</f>
        <v>9752.1367521367501</v>
      </c>
      <c r="J40" s="21">
        <f>VLOOKUP(B40,RMS!B:E,4,FALSE)</f>
        <v>9069.2871794871808</v>
      </c>
      <c r="K40" s="22">
        <f t="shared" si="1"/>
        <v>2.4786325047898572E-4</v>
      </c>
      <c r="L40" s="22">
        <f t="shared" si="2"/>
        <v>-7.9487179391435347E-5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28515625" style="36" customWidth="1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14743379.6954</v>
      </c>
      <c r="E7" s="48">
        <v>17531359.238699999</v>
      </c>
      <c r="F7" s="49">
        <v>84.097185475809496</v>
      </c>
      <c r="G7" s="48">
        <v>15778970.653999999</v>
      </c>
      <c r="H7" s="49">
        <v>-6.5631084644769002</v>
      </c>
      <c r="I7" s="48">
        <v>1688687.4066000001</v>
      </c>
      <c r="J7" s="49">
        <v>11.4538690686158</v>
      </c>
      <c r="K7" s="48">
        <v>1677141.0255</v>
      </c>
      <c r="L7" s="49">
        <v>10.628963462042099</v>
      </c>
      <c r="M7" s="49">
        <v>6.8845618373429996E-3</v>
      </c>
      <c r="N7" s="48">
        <v>371061402.28140002</v>
      </c>
      <c r="O7" s="48">
        <v>7667540469.375</v>
      </c>
      <c r="P7" s="48">
        <v>807619</v>
      </c>
      <c r="Q7" s="48">
        <v>796691</v>
      </c>
      <c r="R7" s="49">
        <v>1.37167358486541</v>
      </c>
      <c r="S7" s="48">
        <v>18.255365086012102</v>
      </c>
      <c r="T7" s="48">
        <v>18.277454466788299</v>
      </c>
      <c r="U7" s="50">
        <v>-0.12100213100141</v>
      </c>
    </row>
    <row r="8" spans="1:23" ht="12" thickBot="1">
      <c r="A8" s="74">
        <v>42360</v>
      </c>
      <c r="B8" s="64" t="s">
        <v>6</v>
      </c>
      <c r="C8" s="65"/>
      <c r="D8" s="51">
        <v>515589.96260000003</v>
      </c>
      <c r="E8" s="51">
        <v>685068.78780000005</v>
      </c>
      <c r="F8" s="52">
        <v>75.261049953208797</v>
      </c>
      <c r="G8" s="51">
        <v>582906.99600000004</v>
      </c>
      <c r="H8" s="52">
        <v>-11.5485032538535</v>
      </c>
      <c r="I8" s="51">
        <v>130272.212</v>
      </c>
      <c r="J8" s="52">
        <v>25.266630743365798</v>
      </c>
      <c r="K8" s="51">
        <v>130646.7095</v>
      </c>
      <c r="L8" s="52">
        <v>22.412959596731302</v>
      </c>
      <c r="M8" s="52">
        <v>-2.8664901047510002E-3</v>
      </c>
      <c r="N8" s="51">
        <v>13260963.3222</v>
      </c>
      <c r="O8" s="51">
        <v>273876417.60570002</v>
      </c>
      <c r="P8" s="51">
        <v>19205</v>
      </c>
      <c r="Q8" s="51">
        <v>20804</v>
      </c>
      <c r="R8" s="52">
        <v>-7.6860219188617602</v>
      </c>
      <c r="S8" s="51">
        <v>26.8466525696433</v>
      </c>
      <c r="T8" s="51">
        <v>26.138200557585101</v>
      </c>
      <c r="U8" s="53">
        <v>2.6388839734132201</v>
      </c>
    </row>
    <row r="9" spans="1:23" ht="12" thickBot="1">
      <c r="A9" s="75"/>
      <c r="B9" s="64" t="s">
        <v>7</v>
      </c>
      <c r="C9" s="65"/>
      <c r="D9" s="51">
        <v>75478.897400000002</v>
      </c>
      <c r="E9" s="51">
        <v>78927.153900000005</v>
      </c>
      <c r="F9" s="52">
        <v>95.6310897712479</v>
      </c>
      <c r="G9" s="51">
        <v>76816.174799999993</v>
      </c>
      <c r="H9" s="52">
        <v>-1.7408799689411301</v>
      </c>
      <c r="I9" s="51">
        <v>17622.681700000001</v>
      </c>
      <c r="J9" s="52">
        <v>23.347826090527899</v>
      </c>
      <c r="K9" s="51">
        <v>16895.004400000002</v>
      </c>
      <c r="L9" s="52">
        <v>21.994071488183501</v>
      </c>
      <c r="M9" s="52">
        <v>4.3070559957948E-2</v>
      </c>
      <c r="N9" s="51">
        <v>1996757.7516999999</v>
      </c>
      <c r="O9" s="51">
        <v>43419789.596299998</v>
      </c>
      <c r="P9" s="51">
        <v>4450</v>
      </c>
      <c r="Q9" s="51">
        <v>4327</v>
      </c>
      <c r="R9" s="52">
        <v>2.8426161312687701</v>
      </c>
      <c r="S9" s="51">
        <v>16.961549977528101</v>
      </c>
      <c r="T9" s="51">
        <v>16.735099607118102</v>
      </c>
      <c r="U9" s="53">
        <v>1.33508064245316</v>
      </c>
    </row>
    <row r="10" spans="1:23" ht="12" thickBot="1">
      <c r="A10" s="75"/>
      <c r="B10" s="64" t="s">
        <v>8</v>
      </c>
      <c r="C10" s="65"/>
      <c r="D10" s="51">
        <v>95904.057199999996</v>
      </c>
      <c r="E10" s="51">
        <v>102644.5448</v>
      </c>
      <c r="F10" s="52">
        <v>93.433175028313798</v>
      </c>
      <c r="G10" s="51">
        <v>109252.51059999999</v>
      </c>
      <c r="H10" s="52">
        <v>-12.217983208525</v>
      </c>
      <c r="I10" s="51">
        <v>26818.355500000001</v>
      </c>
      <c r="J10" s="52">
        <v>27.963734051493301</v>
      </c>
      <c r="K10" s="51">
        <v>28847.3557</v>
      </c>
      <c r="L10" s="52">
        <v>26.404295463394099</v>
      </c>
      <c r="M10" s="52">
        <v>-7.0335743112843005E-2</v>
      </c>
      <c r="N10" s="51">
        <v>2346963.8936999999</v>
      </c>
      <c r="O10" s="51">
        <v>65473426.328199998</v>
      </c>
      <c r="P10" s="51">
        <v>76877</v>
      </c>
      <c r="Q10" s="51">
        <v>70329</v>
      </c>
      <c r="R10" s="52">
        <v>9.3105262409532301</v>
      </c>
      <c r="S10" s="51">
        <v>1.24749999609766</v>
      </c>
      <c r="T10" s="51">
        <v>1.25582419769938</v>
      </c>
      <c r="U10" s="53">
        <v>-0.66727067156398301</v>
      </c>
    </row>
    <row r="11" spans="1:23" ht="12" thickBot="1">
      <c r="A11" s="75"/>
      <c r="B11" s="64" t="s">
        <v>9</v>
      </c>
      <c r="C11" s="65"/>
      <c r="D11" s="51">
        <v>67639.644</v>
      </c>
      <c r="E11" s="51">
        <v>82049.6783</v>
      </c>
      <c r="F11" s="52">
        <v>82.437427423770899</v>
      </c>
      <c r="G11" s="51">
        <v>90000.758700000006</v>
      </c>
      <c r="H11" s="52">
        <v>-24.8454735526579</v>
      </c>
      <c r="I11" s="51">
        <v>14618.9174</v>
      </c>
      <c r="J11" s="52">
        <v>21.612942551856101</v>
      </c>
      <c r="K11" s="51">
        <v>13859.0494</v>
      </c>
      <c r="L11" s="52">
        <v>15.398813965776</v>
      </c>
      <c r="M11" s="52">
        <v>5.4828291469975997E-2</v>
      </c>
      <c r="N11" s="51">
        <v>1855763.372</v>
      </c>
      <c r="O11" s="51">
        <v>23942719.150400002</v>
      </c>
      <c r="P11" s="51">
        <v>2943</v>
      </c>
      <c r="Q11" s="51">
        <v>3272</v>
      </c>
      <c r="R11" s="52">
        <v>-10.055012224938899</v>
      </c>
      <c r="S11" s="51">
        <v>22.983229357798201</v>
      </c>
      <c r="T11" s="51">
        <v>22.485816809290998</v>
      </c>
      <c r="U11" s="53">
        <v>2.16424132902995</v>
      </c>
    </row>
    <row r="12" spans="1:23" ht="12" thickBot="1">
      <c r="A12" s="75"/>
      <c r="B12" s="64" t="s">
        <v>10</v>
      </c>
      <c r="C12" s="65"/>
      <c r="D12" s="51">
        <v>206791.89600000001</v>
      </c>
      <c r="E12" s="51">
        <v>323432.70409999997</v>
      </c>
      <c r="F12" s="52">
        <v>63.9366067124936</v>
      </c>
      <c r="G12" s="51">
        <v>205327.9007</v>
      </c>
      <c r="H12" s="52">
        <v>0.71300358841102096</v>
      </c>
      <c r="I12" s="51">
        <v>24029.397400000002</v>
      </c>
      <c r="J12" s="52">
        <v>11.6200866014595</v>
      </c>
      <c r="K12" s="51">
        <v>32273.148799999999</v>
      </c>
      <c r="L12" s="52">
        <v>15.717858454683901</v>
      </c>
      <c r="M12" s="52">
        <v>-0.25543684786034898</v>
      </c>
      <c r="N12" s="51">
        <v>5577614.4431999996</v>
      </c>
      <c r="O12" s="51">
        <v>93099753.267199993</v>
      </c>
      <c r="P12" s="51">
        <v>1690</v>
      </c>
      <c r="Q12" s="51">
        <v>1950</v>
      </c>
      <c r="R12" s="52">
        <v>-13.3333333333333</v>
      </c>
      <c r="S12" s="51">
        <v>122.36206863905301</v>
      </c>
      <c r="T12" s="51">
        <v>115.495443794872</v>
      </c>
      <c r="U12" s="53">
        <v>5.6117266735958902</v>
      </c>
    </row>
    <row r="13" spans="1:23" ht="12" thickBot="1">
      <c r="A13" s="75"/>
      <c r="B13" s="64" t="s">
        <v>11</v>
      </c>
      <c r="C13" s="65"/>
      <c r="D13" s="51">
        <v>254722.02830000001</v>
      </c>
      <c r="E13" s="51">
        <v>416787.136</v>
      </c>
      <c r="F13" s="52">
        <v>61.115616653773102</v>
      </c>
      <c r="G13" s="51">
        <v>324064.9607</v>
      </c>
      <c r="H13" s="52">
        <v>-21.397849446671099</v>
      </c>
      <c r="I13" s="51">
        <v>58211.816800000001</v>
      </c>
      <c r="J13" s="52">
        <v>22.853075247752301</v>
      </c>
      <c r="K13" s="51">
        <v>71368.302100000001</v>
      </c>
      <c r="L13" s="52">
        <v>22.022838243863202</v>
      </c>
      <c r="M13" s="52">
        <v>-0.184346340222097</v>
      </c>
      <c r="N13" s="51">
        <v>7643227.4526000004</v>
      </c>
      <c r="O13" s="51">
        <v>133644725.05840001</v>
      </c>
      <c r="P13" s="51">
        <v>7582</v>
      </c>
      <c r="Q13" s="51">
        <v>7966</v>
      </c>
      <c r="R13" s="52">
        <v>-4.8204870700477098</v>
      </c>
      <c r="S13" s="51">
        <v>33.595624940648896</v>
      </c>
      <c r="T13" s="51">
        <v>32.375343924177798</v>
      </c>
      <c r="U13" s="53">
        <v>3.6322616966552501</v>
      </c>
    </row>
    <row r="14" spans="1:23" ht="12" thickBot="1">
      <c r="A14" s="75"/>
      <c r="B14" s="64" t="s">
        <v>12</v>
      </c>
      <c r="C14" s="65"/>
      <c r="D14" s="51">
        <v>182967.51680000001</v>
      </c>
      <c r="E14" s="51">
        <v>211088.22010000001</v>
      </c>
      <c r="F14" s="52">
        <v>86.678222362821501</v>
      </c>
      <c r="G14" s="51">
        <v>210907.5123</v>
      </c>
      <c r="H14" s="52">
        <v>-13.2475108142461</v>
      </c>
      <c r="I14" s="51">
        <v>34210.1469</v>
      </c>
      <c r="J14" s="52">
        <v>18.697388202188201</v>
      </c>
      <c r="K14" s="51">
        <v>37127.431499999999</v>
      </c>
      <c r="L14" s="52">
        <v>17.603655315600601</v>
      </c>
      <c r="M14" s="52">
        <v>-7.8574910305874004E-2</v>
      </c>
      <c r="N14" s="51">
        <v>4432609.5752999997</v>
      </c>
      <c r="O14" s="51">
        <v>66342127.758299999</v>
      </c>
      <c r="P14" s="51">
        <v>2964</v>
      </c>
      <c r="Q14" s="51">
        <v>2723</v>
      </c>
      <c r="R14" s="52">
        <v>8.8505325009180993</v>
      </c>
      <c r="S14" s="51">
        <v>61.729931443994602</v>
      </c>
      <c r="T14" s="51">
        <v>75.386537862651494</v>
      </c>
      <c r="U14" s="53">
        <v>-22.123151766411802</v>
      </c>
    </row>
    <row r="15" spans="1:23" ht="12" thickBot="1">
      <c r="A15" s="75"/>
      <c r="B15" s="64" t="s">
        <v>13</v>
      </c>
      <c r="C15" s="65"/>
      <c r="D15" s="51">
        <v>106153.18090000001</v>
      </c>
      <c r="E15" s="51">
        <v>169978.89009999999</v>
      </c>
      <c r="F15" s="52">
        <v>62.450802471735898</v>
      </c>
      <c r="G15" s="51">
        <v>124475.81110000001</v>
      </c>
      <c r="H15" s="52">
        <v>-14.7198319401029</v>
      </c>
      <c r="I15" s="51">
        <v>626.97500000000002</v>
      </c>
      <c r="J15" s="52">
        <v>0.59063232461270498</v>
      </c>
      <c r="K15" s="51">
        <v>-5008.7019</v>
      </c>
      <c r="L15" s="52">
        <v>-4.0238355193172204</v>
      </c>
      <c r="M15" s="52">
        <v>-1.12517714420177</v>
      </c>
      <c r="N15" s="51">
        <v>2651891.4807000002</v>
      </c>
      <c r="O15" s="51">
        <v>52398540.525200002</v>
      </c>
      <c r="P15" s="51">
        <v>3770</v>
      </c>
      <c r="Q15" s="51">
        <v>4012</v>
      </c>
      <c r="R15" s="52">
        <v>-6.0319042871385902</v>
      </c>
      <c r="S15" s="51">
        <v>28.157342413793099</v>
      </c>
      <c r="T15" s="51">
        <v>27.303793045862399</v>
      </c>
      <c r="U15" s="53">
        <v>3.0313562813817798</v>
      </c>
    </row>
    <row r="16" spans="1:23" ht="12" thickBot="1">
      <c r="A16" s="75"/>
      <c r="B16" s="64" t="s">
        <v>14</v>
      </c>
      <c r="C16" s="65"/>
      <c r="D16" s="51">
        <v>431351.62939999998</v>
      </c>
      <c r="E16" s="51">
        <v>819853.48919999995</v>
      </c>
      <c r="F16" s="52">
        <v>52.6132577444912</v>
      </c>
      <c r="G16" s="51">
        <v>628139.9142</v>
      </c>
      <c r="H16" s="52">
        <v>-31.328734307647</v>
      </c>
      <c r="I16" s="51">
        <v>22426.798200000001</v>
      </c>
      <c r="J16" s="52">
        <v>5.1991917200347997</v>
      </c>
      <c r="K16" s="51">
        <v>14919.908100000001</v>
      </c>
      <c r="L16" s="52">
        <v>2.3752523542469102</v>
      </c>
      <c r="M16" s="52">
        <v>0.50314586723225196</v>
      </c>
      <c r="N16" s="51">
        <v>12567928.504899999</v>
      </c>
      <c r="O16" s="51">
        <v>372222903.78869998</v>
      </c>
      <c r="P16" s="51">
        <v>22903</v>
      </c>
      <c r="Q16" s="51">
        <v>24211</v>
      </c>
      <c r="R16" s="52">
        <v>-5.4025029945066301</v>
      </c>
      <c r="S16" s="51">
        <v>18.833848377941798</v>
      </c>
      <c r="T16" s="51">
        <v>19.203308673743301</v>
      </c>
      <c r="U16" s="53">
        <v>-1.9616824367891801</v>
      </c>
    </row>
    <row r="17" spans="1:21" ht="12" thickBot="1">
      <c r="A17" s="75"/>
      <c r="B17" s="64" t="s">
        <v>15</v>
      </c>
      <c r="C17" s="65"/>
      <c r="D17" s="51">
        <v>489995.15429999999</v>
      </c>
      <c r="E17" s="51">
        <v>609102.6655</v>
      </c>
      <c r="F17" s="52">
        <v>80.445412908802993</v>
      </c>
      <c r="G17" s="51">
        <v>490743.36119999998</v>
      </c>
      <c r="H17" s="52">
        <v>-0.152463988136364</v>
      </c>
      <c r="I17" s="51">
        <v>43325.152900000001</v>
      </c>
      <c r="J17" s="52">
        <v>8.8419553784962801</v>
      </c>
      <c r="K17" s="51">
        <v>53402.963900000002</v>
      </c>
      <c r="L17" s="52">
        <v>10.882055290450699</v>
      </c>
      <c r="M17" s="52">
        <v>-0.18871257817957901</v>
      </c>
      <c r="N17" s="51">
        <v>11852291.5647</v>
      </c>
      <c r="O17" s="51">
        <v>351905093.93519998</v>
      </c>
      <c r="P17" s="51">
        <v>8842</v>
      </c>
      <c r="Q17" s="51">
        <v>8251</v>
      </c>
      <c r="R17" s="52">
        <v>7.1627681493152204</v>
      </c>
      <c r="S17" s="51">
        <v>55.416778364623397</v>
      </c>
      <c r="T17" s="51">
        <v>73.130395903526903</v>
      </c>
      <c r="U17" s="53">
        <v>-31.9643581991612</v>
      </c>
    </row>
    <row r="18" spans="1:21" ht="12" customHeight="1" thickBot="1">
      <c r="A18" s="75"/>
      <c r="B18" s="64" t="s">
        <v>16</v>
      </c>
      <c r="C18" s="65"/>
      <c r="D18" s="51">
        <v>1216345.6606000001</v>
      </c>
      <c r="E18" s="51">
        <v>1528894.3770000001</v>
      </c>
      <c r="F18" s="52">
        <v>79.557206756605098</v>
      </c>
      <c r="G18" s="51">
        <v>1342242.4850999999</v>
      </c>
      <c r="H18" s="52">
        <v>-9.3795887030516898</v>
      </c>
      <c r="I18" s="51">
        <v>171457.29810000001</v>
      </c>
      <c r="J18" s="52">
        <v>14.096099789218099</v>
      </c>
      <c r="K18" s="51">
        <v>209096.6605</v>
      </c>
      <c r="L18" s="52">
        <v>15.578158404397501</v>
      </c>
      <c r="M18" s="52">
        <v>-0.1800093904417</v>
      </c>
      <c r="N18" s="51">
        <v>32603379.114599999</v>
      </c>
      <c r="O18" s="51">
        <v>775317670.66129994</v>
      </c>
      <c r="P18" s="51">
        <v>55240</v>
      </c>
      <c r="Q18" s="51">
        <v>57018</v>
      </c>
      <c r="R18" s="52">
        <v>-3.11831351503035</v>
      </c>
      <c r="S18" s="51">
        <v>22.019291466328799</v>
      </c>
      <c r="T18" s="51">
        <v>21.3314221824687</v>
      </c>
      <c r="U18" s="53">
        <v>3.1239392280715701</v>
      </c>
    </row>
    <row r="19" spans="1:21" ht="12" customHeight="1" thickBot="1">
      <c r="A19" s="75"/>
      <c r="B19" s="64" t="s">
        <v>17</v>
      </c>
      <c r="C19" s="65"/>
      <c r="D19" s="51">
        <v>444048.24209999997</v>
      </c>
      <c r="E19" s="51">
        <v>661833.97259999998</v>
      </c>
      <c r="F19" s="52">
        <v>67.093600583174407</v>
      </c>
      <c r="G19" s="51">
        <v>514477.04940000002</v>
      </c>
      <c r="H19" s="52">
        <v>-13.6893972981178</v>
      </c>
      <c r="I19" s="51">
        <v>37318.3197</v>
      </c>
      <c r="J19" s="52">
        <v>8.4041138241002002</v>
      </c>
      <c r="K19" s="51">
        <v>45609.1777</v>
      </c>
      <c r="L19" s="52">
        <v>8.8651530234810103</v>
      </c>
      <c r="M19" s="52">
        <v>-0.18178047529236599</v>
      </c>
      <c r="N19" s="51">
        <v>12918176.3957</v>
      </c>
      <c r="O19" s="51">
        <v>249084173.7651</v>
      </c>
      <c r="P19" s="51">
        <v>11337</v>
      </c>
      <c r="Q19" s="51">
        <v>12201</v>
      </c>
      <c r="R19" s="52">
        <v>-7.0813867715761001</v>
      </c>
      <c r="S19" s="51">
        <v>39.168055226250303</v>
      </c>
      <c r="T19" s="51">
        <v>40.230255815097102</v>
      </c>
      <c r="U19" s="53">
        <v>-2.71190535938304</v>
      </c>
    </row>
    <row r="20" spans="1:21" ht="12" thickBot="1">
      <c r="A20" s="75"/>
      <c r="B20" s="64" t="s">
        <v>18</v>
      </c>
      <c r="C20" s="65"/>
      <c r="D20" s="51">
        <v>874014.3726</v>
      </c>
      <c r="E20" s="51">
        <v>1197830.7819999999</v>
      </c>
      <c r="F20" s="52">
        <v>72.966431129835499</v>
      </c>
      <c r="G20" s="51">
        <v>783465.70259999996</v>
      </c>
      <c r="H20" s="52">
        <v>11.5574516790596</v>
      </c>
      <c r="I20" s="51">
        <v>76023.855100000001</v>
      </c>
      <c r="J20" s="52">
        <v>8.69823855114028</v>
      </c>
      <c r="K20" s="51">
        <v>77041.576000000001</v>
      </c>
      <c r="L20" s="52">
        <v>9.8334331348941895</v>
      </c>
      <c r="M20" s="52">
        <v>-1.3210021819907001E-2</v>
      </c>
      <c r="N20" s="51">
        <v>22744024.040199999</v>
      </c>
      <c r="O20" s="51">
        <v>435112447.66170001</v>
      </c>
      <c r="P20" s="51">
        <v>37964</v>
      </c>
      <c r="Q20" s="51">
        <v>38019</v>
      </c>
      <c r="R20" s="52">
        <v>-0.14466450985033399</v>
      </c>
      <c r="S20" s="51">
        <v>23.022188720893499</v>
      </c>
      <c r="T20" s="51">
        <v>25.0084083405666</v>
      </c>
      <c r="U20" s="53">
        <v>-8.6274143772894902</v>
      </c>
    </row>
    <row r="21" spans="1:21" ht="12" customHeight="1" thickBot="1">
      <c r="A21" s="75"/>
      <c r="B21" s="64" t="s">
        <v>19</v>
      </c>
      <c r="C21" s="65"/>
      <c r="D21" s="51">
        <v>272939.20309999998</v>
      </c>
      <c r="E21" s="51">
        <v>387095.16090000002</v>
      </c>
      <c r="F21" s="52">
        <v>70.509587995213806</v>
      </c>
      <c r="G21" s="51">
        <v>332914.1066</v>
      </c>
      <c r="H21" s="52">
        <v>-18.015128320188801</v>
      </c>
      <c r="I21" s="51">
        <v>31354.2673</v>
      </c>
      <c r="J21" s="52">
        <v>11.4876378856109</v>
      </c>
      <c r="K21" s="51">
        <v>35509.325400000002</v>
      </c>
      <c r="L21" s="52">
        <v>10.6662123040238</v>
      </c>
      <c r="M21" s="52">
        <v>-0.117013152269009</v>
      </c>
      <c r="N21" s="51">
        <v>7364468.0478999997</v>
      </c>
      <c r="O21" s="51">
        <v>152732341.17930001</v>
      </c>
      <c r="P21" s="51">
        <v>24420</v>
      </c>
      <c r="Q21" s="51">
        <v>26515</v>
      </c>
      <c r="R21" s="52">
        <v>-7.90118800678861</v>
      </c>
      <c r="S21" s="51">
        <v>11.1768715438165</v>
      </c>
      <c r="T21" s="51">
        <v>11.393363382990801</v>
      </c>
      <c r="U21" s="53">
        <v>-1.9369627567562799</v>
      </c>
    </row>
    <row r="22" spans="1:21" ht="12" customHeight="1" thickBot="1">
      <c r="A22" s="75"/>
      <c r="B22" s="64" t="s">
        <v>20</v>
      </c>
      <c r="C22" s="65"/>
      <c r="D22" s="51">
        <v>1551752.1932999999</v>
      </c>
      <c r="E22" s="51">
        <v>941888.07449999999</v>
      </c>
      <c r="F22" s="52">
        <v>164.749107172181</v>
      </c>
      <c r="G22" s="51">
        <v>1106185.8295</v>
      </c>
      <c r="H22" s="52">
        <v>40.279521931807601</v>
      </c>
      <c r="I22" s="51">
        <v>181871.9356</v>
      </c>
      <c r="J22" s="52">
        <v>11.720423943028299</v>
      </c>
      <c r="K22" s="51">
        <v>112198.39690000001</v>
      </c>
      <c r="L22" s="52">
        <v>10.1428163250576</v>
      </c>
      <c r="M22" s="52">
        <v>0.62098515330926296</v>
      </c>
      <c r="N22" s="51">
        <v>22824564.425500002</v>
      </c>
      <c r="O22" s="51">
        <v>494343214.29960001</v>
      </c>
      <c r="P22" s="51">
        <v>80291</v>
      </c>
      <c r="Q22" s="51">
        <v>53605</v>
      </c>
      <c r="R22" s="52">
        <v>49.782669527096402</v>
      </c>
      <c r="S22" s="51">
        <v>19.326601901832099</v>
      </c>
      <c r="T22" s="51">
        <v>16.569202469918899</v>
      </c>
      <c r="U22" s="53">
        <v>14.2673784347565</v>
      </c>
    </row>
    <row r="23" spans="1:21" ht="12" thickBot="1">
      <c r="A23" s="75"/>
      <c r="B23" s="64" t="s">
        <v>21</v>
      </c>
      <c r="C23" s="65"/>
      <c r="D23" s="51">
        <v>1896762.706</v>
      </c>
      <c r="E23" s="51">
        <v>2684910.5159999998</v>
      </c>
      <c r="F23" s="52">
        <v>70.645285744040805</v>
      </c>
      <c r="G23" s="51">
        <v>2228123.6908</v>
      </c>
      <c r="H23" s="52">
        <v>-14.8717499916275</v>
      </c>
      <c r="I23" s="51">
        <v>200222.39350000001</v>
      </c>
      <c r="J23" s="52">
        <v>10.556006445436701</v>
      </c>
      <c r="K23" s="51">
        <v>247229.8211</v>
      </c>
      <c r="L23" s="52">
        <v>11.0958750683735</v>
      </c>
      <c r="M23" s="52">
        <v>-0.19013655954144101</v>
      </c>
      <c r="N23" s="51">
        <v>52578024.371699996</v>
      </c>
      <c r="O23" s="51">
        <v>1112357458.3922</v>
      </c>
      <c r="P23" s="51">
        <v>62500</v>
      </c>
      <c r="Q23" s="51">
        <v>71303</v>
      </c>
      <c r="R23" s="52">
        <v>-12.3459040994068</v>
      </c>
      <c r="S23" s="51">
        <v>30.348203296000001</v>
      </c>
      <c r="T23" s="51">
        <v>29.644730228742102</v>
      </c>
      <c r="U23" s="53">
        <v>2.3180056506033502</v>
      </c>
    </row>
    <row r="24" spans="1:21" ht="12" thickBot="1">
      <c r="A24" s="75"/>
      <c r="B24" s="64" t="s">
        <v>22</v>
      </c>
      <c r="C24" s="65"/>
      <c r="D24" s="51">
        <v>225219.69450000001</v>
      </c>
      <c r="E24" s="51">
        <v>272189.62310000003</v>
      </c>
      <c r="F24" s="52">
        <v>82.743674036851999</v>
      </c>
      <c r="G24" s="51">
        <v>227666.38570000001</v>
      </c>
      <c r="H24" s="52">
        <v>-1.0746826732796999</v>
      </c>
      <c r="I24" s="51">
        <v>40519.521399999998</v>
      </c>
      <c r="J24" s="52">
        <v>17.9911092988362</v>
      </c>
      <c r="K24" s="51">
        <v>-10526.100899999999</v>
      </c>
      <c r="L24" s="52">
        <v>-4.6234760865710003</v>
      </c>
      <c r="M24" s="52">
        <v>-4.8494331172523699</v>
      </c>
      <c r="N24" s="51">
        <v>5871823.2515000002</v>
      </c>
      <c r="O24" s="51">
        <v>103682089.4208</v>
      </c>
      <c r="P24" s="51">
        <v>21930</v>
      </c>
      <c r="Q24" s="51">
        <v>21506</v>
      </c>
      <c r="R24" s="52">
        <v>1.97154282525807</v>
      </c>
      <c r="S24" s="51">
        <v>10.2699359097127</v>
      </c>
      <c r="T24" s="51">
        <v>9.5720853157258396</v>
      </c>
      <c r="U24" s="53">
        <v>6.7950822684968504</v>
      </c>
    </row>
    <row r="25" spans="1:21" ht="12" thickBot="1">
      <c r="A25" s="75"/>
      <c r="B25" s="64" t="s">
        <v>23</v>
      </c>
      <c r="C25" s="65"/>
      <c r="D25" s="51">
        <v>435878.0637</v>
      </c>
      <c r="E25" s="51">
        <v>288589.03779999999</v>
      </c>
      <c r="F25" s="52">
        <v>151.03763712676999</v>
      </c>
      <c r="G25" s="51">
        <v>381615.91940000001</v>
      </c>
      <c r="H25" s="52">
        <v>14.2190463084754</v>
      </c>
      <c r="I25" s="51">
        <v>27247.0939</v>
      </c>
      <c r="J25" s="52">
        <v>6.2510817059041699</v>
      </c>
      <c r="K25" s="51">
        <v>23735.9414</v>
      </c>
      <c r="L25" s="52">
        <v>6.2198509531046602</v>
      </c>
      <c r="M25" s="52">
        <v>0.14792556321360001</v>
      </c>
      <c r="N25" s="51">
        <v>8810393.0399999991</v>
      </c>
      <c r="O25" s="51">
        <v>119743152.39309999</v>
      </c>
      <c r="P25" s="51">
        <v>19964</v>
      </c>
      <c r="Q25" s="51">
        <v>18857</v>
      </c>
      <c r="R25" s="52">
        <v>5.8704990189319499</v>
      </c>
      <c r="S25" s="51">
        <v>21.8332029503106</v>
      </c>
      <c r="T25" s="51">
        <v>20.873695757543601</v>
      </c>
      <c r="U25" s="53">
        <v>4.39471567662632</v>
      </c>
    </row>
    <row r="26" spans="1:21" ht="12" thickBot="1">
      <c r="A26" s="75"/>
      <c r="B26" s="64" t="s">
        <v>24</v>
      </c>
      <c r="C26" s="65"/>
      <c r="D26" s="51">
        <v>530602.2598</v>
      </c>
      <c r="E26" s="51">
        <v>579182.43149999995</v>
      </c>
      <c r="F26" s="52">
        <v>91.612284997287603</v>
      </c>
      <c r="G26" s="51">
        <v>552540.28330000001</v>
      </c>
      <c r="H26" s="52">
        <v>-3.9703935012623699</v>
      </c>
      <c r="I26" s="51">
        <v>123794.1428</v>
      </c>
      <c r="J26" s="52">
        <v>23.3308736466109</v>
      </c>
      <c r="K26" s="51">
        <v>126349.44620000001</v>
      </c>
      <c r="L26" s="52">
        <v>22.867010789763398</v>
      </c>
      <c r="M26" s="52">
        <v>-2.0224096558010999E-2</v>
      </c>
      <c r="N26" s="51">
        <v>13579642.721999999</v>
      </c>
      <c r="O26" s="51">
        <v>232214501.91209999</v>
      </c>
      <c r="P26" s="51">
        <v>41668</v>
      </c>
      <c r="Q26" s="51">
        <v>43112</v>
      </c>
      <c r="R26" s="52">
        <v>-3.3494154759695598</v>
      </c>
      <c r="S26" s="51">
        <v>12.7340467457041</v>
      </c>
      <c r="T26" s="51">
        <v>13.0925326869549</v>
      </c>
      <c r="U26" s="53">
        <v>-2.81517689081599</v>
      </c>
    </row>
    <row r="27" spans="1:21" ht="12" thickBot="1">
      <c r="A27" s="75"/>
      <c r="B27" s="64" t="s">
        <v>25</v>
      </c>
      <c r="C27" s="65"/>
      <c r="D27" s="51">
        <v>202168.9884</v>
      </c>
      <c r="E27" s="51">
        <v>248418.5454</v>
      </c>
      <c r="F27" s="52">
        <v>81.3824056792823</v>
      </c>
      <c r="G27" s="51">
        <v>225787.4069</v>
      </c>
      <c r="H27" s="52">
        <v>-10.4604675806656</v>
      </c>
      <c r="I27" s="51">
        <v>56139.303200000002</v>
      </c>
      <c r="J27" s="52">
        <v>27.768503787003201</v>
      </c>
      <c r="K27" s="51">
        <v>61839.249000000003</v>
      </c>
      <c r="L27" s="52">
        <v>27.388263078546402</v>
      </c>
      <c r="M27" s="52">
        <v>-9.2173593505315995E-2</v>
      </c>
      <c r="N27" s="51">
        <v>5493006.9292000001</v>
      </c>
      <c r="O27" s="51">
        <v>94697681.272300005</v>
      </c>
      <c r="P27" s="51">
        <v>26482</v>
      </c>
      <c r="Q27" s="51">
        <v>28075</v>
      </c>
      <c r="R27" s="52">
        <v>-5.6740872662511199</v>
      </c>
      <c r="S27" s="51">
        <v>7.6342039271958297</v>
      </c>
      <c r="T27" s="51">
        <v>7.66247369902048</v>
      </c>
      <c r="U27" s="53">
        <v>-0.37030412200468099</v>
      </c>
    </row>
    <row r="28" spans="1:21" ht="12" thickBot="1">
      <c r="A28" s="75"/>
      <c r="B28" s="64" t="s">
        <v>26</v>
      </c>
      <c r="C28" s="65"/>
      <c r="D28" s="51">
        <v>1521914.8633999999</v>
      </c>
      <c r="E28" s="51">
        <v>1231042.4672000001</v>
      </c>
      <c r="F28" s="52">
        <v>123.628136636227</v>
      </c>
      <c r="G28" s="51">
        <v>1628641.1261</v>
      </c>
      <c r="H28" s="52">
        <v>-6.5530865572313104</v>
      </c>
      <c r="I28" s="51">
        <v>68541.489000000001</v>
      </c>
      <c r="J28" s="52">
        <v>4.5036349041809398</v>
      </c>
      <c r="K28" s="51">
        <v>64181.933499999999</v>
      </c>
      <c r="L28" s="52">
        <v>3.94082726215396</v>
      </c>
      <c r="M28" s="52">
        <v>6.7924963650402001E-2</v>
      </c>
      <c r="N28" s="51">
        <v>28763516.8715</v>
      </c>
      <c r="O28" s="51">
        <v>364591220.03920001</v>
      </c>
      <c r="P28" s="51">
        <v>48418</v>
      </c>
      <c r="Q28" s="51">
        <v>44867</v>
      </c>
      <c r="R28" s="52">
        <v>7.9145028640203297</v>
      </c>
      <c r="S28" s="51">
        <v>31.4328320748482</v>
      </c>
      <c r="T28" s="51">
        <v>28.824396850692001</v>
      </c>
      <c r="U28" s="53">
        <v>8.2984416356277393</v>
      </c>
    </row>
    <row r="29" spans="1:21" ht="12" thickBot="1">
      <c r="A29" s="75"/>
      <c r="B29" s="64" t="s">
        <v>27</v>
      </c>
      <c r="C29" s="65"/>
      <c r="D29" s="51">
        <v>678758.90689999994</v>
      </c>
      <c r="E29" s="51">
        <v>645500.25049999997</v>
      </c>
      <c r="F29" s="52">
        <v>105.15238473946999</v>
      </c>
      <c r="G29" s="51">
        <v>620694.49540000001</v>
      </c>
      <c r="H29" s="52">
        <v>9.3547489030946007</v>
      </c>
      <c r="I29" s="51">
        <v>105539.28200000001</v>
      </c>
      <c r="J29" s="52">
        <v>15.5488614480235</v>
      </c>
      <c r="K29" s="51">
        <v>94582.158599999995</v>
      </c>
      <c r="L29" s="52">
        <v>15.238117834289399</v>
      </c>
      <c r="M29" s="52">
        <v>0.115847677428669</v>
      </c>
      <c r="N29" s="51">
        <v>15869625.541099999</v>
      </c>
      <c r="O29" s="51">
        <v>251909948.82730001</v>
      </c>
      <c r="P29" s="51">
        <v>103772</v>
      </c>
      <c r="Q29" s="51">
        <v>105208</v>
      </c>
      <c r="R29" s="52">
        <v>-1.36491521557296</v>
      </c>
      <c r="S29" s="51">
        <v>6.5408675451952396</v>
      </c>
      <c r="T29" s="51">
        <v>6.4686755902593003</v>
      </c>
      <c r="U29" s="53">
        <v>1.10370611294478</v>
      </c>
    </row>
    <row r="30" spans="1:21" ht="12" thickBot="1">
      <c r="A30" s="75"/>
      <c r="B30" s="64" t="s">
        <v>28</v>
      </c>
      <c r="C30" s="65"/>
      <c r="D30" s="51">
        <v>703687.87860000005</v>
      </c>
      <c r="E30" s="51">
        <v>860899.99219999998</v>
      </c>
      <c r="F30" s="52">
        <v>81.738632242492002</v>
      </c>
      <c r="G30" s="51">
        <v>746224.08270000003</v>
      </c>
      <c r="H30" s="52">
        <v>-5.7001918171944999</v>
      </c>
      <c r="I30" s="51">
        <v>108740.0815</v>
      </c>
      <c r="J30" s="52">
        <v>15.4528854065726</v>
      </c>
      <c r="K30" s="51">
        <v>106496.4906</v>
      </c>
      <c r="L30" s="52">
        <v>14.2713821583823</v>
      </c>
      <c r="M30" s="52">
        <v>2.1067275431890999E-2</v>
      </c>
      <c r="N30" s="51">
        <v>17161982.7859</v>
      </c>
      <c r="O30" s="51">
        <v>427261445.77670002</v>
      </c>
      <c r="P30" s="51">
        <v>60695</v>
      </c>
      <c r="Q30" s="51">
        <v>63208</v>
      </c>
      <c r="R30" s="52">
        <v>-3.9757625617010501</v>
      </c>
      <c r="S30" s="51">
        <v>11.593836042507601</v>
      </c>
      <c r="T30" s="51">
        <v>11.0617884365903</v>
      </c>
      <c r="U30" s="53">
        <v>4.5890558048830004</v>
      </c>
    </row>
    <row r="31" spans="1:21" ht="12" thickBot="1">
      <c r="A31" s="75"/>
      <c r="B31" s="64" t="s">
        <v>29</v>
      </c>
      <c r="C31" s="65"/>
      <c r="D31" s="51">
        <v>575544.95349999995</v>
      </c>
      <c r="E31" s="51">
        <v>1395768.5944999999</v>
      </c>
      <c r="F31" s="52">
        <v>41.234983776531699</v>
      </c>
      <c r="G31" s="51">
        <v>702169.2855</v>
      </c>
      <c r="H31" s="52">
        <v>-18.033305445685201</v>
      </c>
      <c r="I31" s="51">
        <v>32830.774899999997</v>
      </c>
      <c r="J31" s="52">
        <v>5.7042937654738699</v>
      </c>
      <c r="K31" s="51">
        <v>31940.385999999999</v>
      </c>
      <c r="L31" s="52">
        <v>4.5488156003941302</v>
      </c>
      <c r="M31" s="52">
        <v>2.7876585461427999E-2</v>
      </c>
      <c r="N31" s="51">
        <v>16937603.645</v>
      </c>
      <c r="O31" s="51">
        <v>433093229.08719999</v>
      </c>
      <c r="P31" s="51">
        <v>23302</v>
      </c>
      <c r="Q31" s="51">
        <v>26544</v>
      </c>
      <c r="R31" s="52">
        <v>-12.213682941530999</v>
      </c>
      <c r="S31" s="51">
        <v>24.699380031756899</v>
      </c>
      <c r="T31" s="51">
        <v>26.276836825648001</v>
      </c>
      <c r="U31" s="53">
        <v>-6.38662505642999</v>
      </c>
    </row>
    <row r="32" spans="1:21" ht="12" thickBot="1">
      <c r="A32" s="75"/>
      <c r="B32" s="64" t="s">
        <v>30</v>
      </c>
      <c r="C32" s="65"/>
      <c r="D32" s="51">
        <v>127167.67049999999</v>
      </c>
      <c r="E32" s="51">
        <v>126670.7488</v>
      </c>
      <c r="F32" s="52">
        <v>100.392293962661</v>
      </c>
      <c r="G32" s="51">
        <v>121082.5385</v>
      </c>
      <c r="H32" s="52">
        <v>5.0256065617586998</v>
      </c>
      <c r="I32" s="51">
        <v>29978.748100000001</v>
      </c>
      <c r="J32" s="52">
        <v>23.5741898724173</v>
      </c>
      <c r="K32" s="51">
        <v>33421.463000000003</v>
      </c>
      <c r="L32" s="52">
        <v>27.602215326861501</v>
      </c>
      <c r="M32" s="52">
        <v>-0.103009102264614</v>
      </c>
      <c r="N32" s="51">
        <v>2413784.5832000002</v>
      </c>
      <c r="O32" s="51">
        <v>44052572.265100002</v>
      </c>
      <c r="P32" s="51">
        <v>21380</v>
      </c>
      <c r="Q32" s="51">
        <v>21194</v>
      </c>
      <c r="R32" s="52">
        <v>0.87760686986884096</v>
      </c>
      <c r="S32" s="51">
        <v>5.9479733629560299</v>
      </c>
      <c r="T32" s="51">
        <v>4.6601357789940501</v>
      </c>
      <c r="U32" s="53">
        <v>21.651703956554801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2.2566000000000002</v>
      </c>
      <c r="O33" s="51">
        <v>316.69069999999999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260162.6048</v>
      </c>
      <c r="E35" s="51">
        <v>248364.4779</v>
      </c>
      <c r="F35" s="52">
        <v>104.750327824557</v>
      </c>
      <c r="G35" s="51">
        <v>352075.68109999999</v>
      </c>
      <c r="H35" s="52">
        <v>-26.106056519675899</v>
      </c>
      <c r="I35" s="51">
        <v>20604.9067</v>
      </c>
      <c r="J35" s="52">
        <v>7.9200109161883701</v>
      </c>
      <c r="K35" s="51">
        <v>10239.811100000001</v>
      </c>
      <c r="L35" s="52">
        <v>2.9084119266651598</v>
      </c>
      <c r="M35" s="52">
        <v>1.0122350401561599</v>
      </c>
      <c r="N35" s="51">
        <v>5389146.9211999997</v>
      </c>
      <c r="O35" s="51">
        <v>72193959.527700007</v>
      </c>
      <c r="P35" s="51">
        <v>14899</v>
      </c>
      <c r="Q35" s="51">
        <v>15233</v>
      </c>
      <c r="R35" s="52">
        <v>-2.1926081533512698</v>
      </c>
      <c r="S35" s="51">
        <v>17.4617494328478</v>
      </c>
      <c r="T35" s="51">
        <v>16.9073545066632</v>
      </c>
      <c r="U35" s="53">
        <v>3.1749105570246501</v>
      </c>
    </row>
    <row r="36" spans="1:21" ht="12" customHeight="1" thickBot="1">
      <c r="A36" s="75"/>
      <c r="B36" s="64" t="s">
        <v>69</v>
      </c>
      <c r="C36" s="65"/>
      <c r="D36" s="51">
        <v>97063.27</v>
      </c>
      <c r="E36" s="54"/>
      <c r="F36" s="54"/>
      <c r="G36" s="51">
        <v>27333.360000000001</v>
      </c>
      <c r="H36" s="52">
        <v>255.10917794226501</v>
      </c>
      <c r="I36" s="51">
        <v>1595.55</v>
      </c>
      <c r="J36" s="52">
        <v>1.64382469290392</v>
      </c>
      <c r="K36" s="51">
        <v>776.13</v>
      </c>
      <c r="L36" s="52">
        <v>2.8394972297588001</v>
      </c>
      <c r="M36" s="52">
        <v>1.0557767384329899</v>
      </c>
      <c r="N36" s="51">
        <v>2522242.65</v>
      </c>
      <c r="O36" s="51">
        <v>35213092.039999999</v>
      </c>
      <c r="P36" s="51">
        <v>40</v>
      </c>
      <c r="Q36" s="51">
        <v>44</v>
      </c>
      <c r="R36" s="52">
        <v>-9.0909090909090899</v>
      </c>
      <c r="S36" s="51">
        <v>2426.5817499999998</v>
      </c>
      <c r="T36" s="51">
        <v>1309.14931818182</v>
      </c>
      <c r="U36" s="53">
        <v>46.049651194243999</v>
      </c>
    </row>
    <row r="37" spans="1:21" ht="12" thickBot="1">
      <c r="A37" s="75"/>
      <c r="B37" s="64" t="s">
        <v>36</v>
      </c>
      <c r="C37" s="65"/>
      <c r="D37" s="51">
        <v>118277.83</v>
      </c>
      <c r="E37" s="51">
        <v>149479.79920000001</v>
      </c>
      <c r="F37" s="52">
        <v>79.126297086971206</v>
      </c>
      <c r="G37" s="51">
        <v>134535.97</v>
      </c>
      <c r="H37" s="52">
        <v>-12.084604585673301</v>
      </c>
      <c r="I37" s="51">
        <v>-14329.92</v>
      </c>
      <c r="J37" s="52">
        <v>-12.115474218625801</v>
      </c>
      <c r="K37" s="51">
        <v>-8746.2099999999991</v>
      </c>
      <c r="L37" s="52">
        <v>-6.5010197644540701</v>
      </c>
      <c r="M37" s="52">
        <v>0.638414810529361</v>
      </c>
      <c r="N37" s="51">
        <v>7645372.1600000001</v>
      </c>
      <c r="O37" s="51">
        <v>171190389.84</v>
      </c>
      <c r="P37" s="51">
        <v>41</v>
      </c>
      <c r="Q37" s="51">
        <v>55</v>
      </c>
      <c r="R37" s="52">
        <v>-25.454545454545499</v>
      </c>
      <c r="S37" s="51">
        <v>2884.8251219512199</v>
      </c>
      <c r="T37" s="51">
        <v>2296.3330909090901</v>
      </c>
      <c r="U37" s="53">
        <v>20.399573844673402</v>
      </c>
    </row>
    <row r="38" spans="1:21" ht="12" thickBot="1">
      <c r="A38" s="75"/>
      <c r="B38" s="64" t="s">
        <v>37</v>
      </c>
      <c r="C38" s="65"/>
      <c r="D38" s="51">
        <v>18319.66</v>
      </c>
      <c r="E38" s="51">
        <v>79114.764200000005</v>
      </c>
      <c r="F38" s="52">
        <v>23.155804337213699</v>
      </c>
      <c r="G38" s="51">
        <v>86775.21</v>
      </c>
      <c r="H38" s="52">
        <v>-78.8883714600057</v>
      </c>
      <c r="I38" s="51">
        <v>-792.3</v>
      </c>
      <c r="J38" s="52">
        <v>-4.3248619242933604</v>
      </c>
      <c r="K38" s="51">
        <v>-8929.0400000000009</v>
      </c>
      <c r="L38" s="52">
        <v>-10.2898512144194</v>
      </c>
      <c r="M38" s="52">
        <v>-0.91126705670486396</v>
      </c>
      <c r="N38" s="51">
        <v>3153455.25</v>
      </c>
      <c r="O38" s="51">
        <v>145746336.47</v>
      </c>
      <c r="P38" s="51">
        <v>7</v>
      </c>
      <c r="Q38" s="51">
        <v>14</v>
      </c>
      <c r="R38" s="52">
        <v>-50</v>
      </c>
      <c r="S38" s="51">
        <v>2617.09428571429</v>
      </c>
      <c r="T38" s="51">
        <v>1798.7178571428601</v>
      </c>
      <c r="U38" s="53">
        <v>31.270422049317499</v>
      </c>
    </row>
    <row r="39" spans="1:21" ht="12" thickBot="1">
      <c r="A39" s="75"/>
      <c r="B39" s="64" t="s">
        <v>38</v>
      </c>
      <c r="C39" s="65"/>
      <c r="D39" s="51">
        <v>45817.15</v>
      </c>
      <c r="E39" s="51">
        <v>86536.208499999993</v>
      </c>
      <c r="F39" s="52">
        <v>52.945640667859898</v>
      </c>
      <c r="G39" s="51">
        <v>82682.11</v>
      </c>
      <c r="H39" s="52">
        <v>-44.586380294358698</v>
      </c>
      <c r="I39" s="51">
        <v>-5459.79</v>
      </c>
      <c r="J39" s="52">
        <v>-11.9164766904969</v>
      </c>
      <c r="K39" s="51">
        <v>-10245.4</v>
      </c>
      <c r="L39" s="52">
        <v>-12.3913141549</v>
      </c>
      <c r="M39" s="52">
        <v>-0.46709840513791601</v>
      </c>
      <c r="N39" s="51">
        <v>3241076.57</v>
      </c>
      <c r="O39" s="51">
        <v>111151338.97</v>
      </c>
      <c r="P39" s="51">
        <v>32</v>
      </c>
      <c r="Q39" s="51">
        <v>35</v>
      </c>
      <c r="R39" s="52">
        <v>-8.5714285714285801</v>
      </c>
      <c r="S39" s="51">
        <v>1431.7859375</v>
      </c>
      <c r="T39" s="51">
        <v>1665.00714285714</v>
      </c>
      <c r="U39" s="53">
        <v>-16.2888319579646</v>
      </c>
    </row>
    <row r="40" spans="1:21" ht="12" thickBot="1">
      <c r="A40" s="75"/>
      <c r="B40" s="64" t="s">
        <v>72</v>
      </c>
      <c r="C40" s="65"/>
      <c r="D40" s="51">
        <v>-0.67</v>
      </c>
      <c r="E40" s="54"/>
      <c r="F40" s="54"/>
      <c r="G40" s="51">
        <v>6.48</v>
      </c>
      <c r="H40" s="52">
        <v>-110.33950617283899</v>
      </c>
      <c r="I40" s="51">
        <v>-111.79</v>
      </c>
      <c r="J40" s="52">
        <v>16685.074626865699</v>
      </c>
      <c r="K40" s="51">
        <v>-2553.0300000000002</v>
      </c>
      <c r="L40" s="52">
        <v>-39398.611111111102</v>
      </c>
      <c r="M40" s="52">
        <v>-0.95621281379380596</v>
      </c>
      <c r="N40" s="51">
        <v>372.13</v>
      </c>
      <c r="O40" s="51">
        <v>4999.05</v>
      </c>
      <c r="P40" s="51">
        <v>3</v>
      </c>
      <c r="Q40" s="51">
        <v>2</v>
      </c>
      <c r="R40" s="52">
        <v>50</v>
      </c>
      <c r="S40" s="51">
        <v>-0.223333333333333</v>
      </c>
      <c r="T40" s="51">
        <v>0.85</v>
      </c>
      <c r="U40" s="53">
        <v>480.597014925373</v>
      </c>
    </row>
    <row r="41" spans="1:21" ht="12" customHeight="1" thickBot="1">
      <c r="A41" s="75"/>
      <c r="B41" s="64" t="s">
        <v>33</v>
      </c>
      <c r="C41" s="65"/>
      <c r="D41" s="51">
        <v>51063.247300000003</v>
      </c>
      <c r="E41" s="51">
        <v>82906.329199999993</v>
      </c>
      <c r="F41" s="52">
        <v>61.5914946334399</v>
      </c>
      <c r="G41" s="51">
        <v>180516.23920000001</v>
      </c>
      <c r="H41" s="52">
        <v>-71.712657251060193</v>
      </c>
      <c r="I41" s="51">
        <v>2886.4380000000001</v>
      </c>
      <c r="J41" s="52">
        <v>5.65267223026766</v>
      </c>
      <c r="K41" s="51">
        <v>8472.2777000000006</v>
      </c>
      <c r="L41" s="52">
        <v>4.6933604076546702</v>
      </c>
      <c r="M41" s="52">
        <v>-0.65930790960735397</v>
      </c>
      <c r="N41" s="51">
        <v>1950381.6971</v>
      </c>
      <c r="O41" s="51">
        <v>65916437.943800002</v>
      </c>
      <c r="P41" s="51">
        <v>136</v>
      </c>
      <c r="Q41" s="51">
        <v>148</v>
      </c>
      <c r="R41" s="52">
        <v>-8.1081081081080999</v>
      </c>
      <c r="S41" s="51">
        <v>375.46505367647097</v>
      </c>
      <c r="T41" s="51">
        <v>376.24162364864901</v>
      </c>
      <c r="U41" s="53">
        <v>-0.206828828561816</v>
      </c>
    </row>
    <row r="42" spans="1:21" ht="12" thickBot="1">
      <c r="A42" s="75"/>
      <c r="B42" s="64" t="s">
        <v>34</v>
      </c>
      <c r="C42" s="65"/>
      <c r="D42" s="51">
        <v>344831.6324</v>
      </c>
      <c r="E42" s="51">
        <v>257312.329</v>
      </c>
      <c r="F42" s="52">
        <v>134.012868229101</v>
      </c>
      <c r="G42" s="51">
        <v>386976.84989999997</v>
      </c>
      <c r="H42" s="52">
        <v>-10.8908885663033</v>
      </c>
      <c r="I42" s="51">
        <v>20348.412100000001</v>
      </c>
      <c r="J42" s="52">
        <v>5.9009702672509201</v>
      </c>
      <c r="K42" s="51">
        <v>29100.906200000001</v>
      </c>
      <c r="L42" s="52">
        <v>7.5200638507238997</v>
      </c>
      <c r="M42" s="52">
        <v>-0.300763627079077</v>
      </c>
      <c r="N42" s="51">
        <v>9967129.7114000004</v>
      </c>
      <c r="O42" s="51">
        <v>174329006.5548</v>
      </c>
      <c r="P42" s="51">
        <v>1747</v>
      </c>
      <c r="Q42" s="51">
        <v>1940</v>
      </c>
      <c r="R42" s="52">
        <v>-9.9484536082474193</v>
      </c>
      <c r="S42" s="51">
        <v>197.38502140812801</v>
      </c>
      <c r="T42" s="51">
        <v>193.91318572165</v>
      </c>
      <c r="U42" s="53">
        <v>1.75891547479691</v>
      </c>
    </row>
    <row r="43" spans="1:21" ht="12" thickBot="1">
      <c r="A43" s="75"/>
      <c r="B43" s="64" t="s">
        <v>39</v>
      </c>
      <c r="C43" s="65"/>
      <c r="D43" s="51">
        <v>58542.720000000001</v>
      </c>
      <c r="E43" s="51">
        <v>64374.455300000001</v>
      </c>
      <c r="F43" s="52">
        <v>90.940917056582904</v>
      </c>
      <c r="G43" s="51">
        <v>96013.71</v>
      </c>
      <c r="H43" s="52">
        <v>-39.0267077482997</v>
      </c>
      <c r="I43" s="51">
        <v>-8022.19</v>
      </c>
      <c r="J43" s="52">
        <v>-13.7031384944191</v>
      </c>
      <c r="K43" s="51">
        <v>-5015.8599999999997</v>
      </c>
      <c r="L43" s="52">
        <v>-5.22410809872882</v>
      </c>
      <c r="M43" s="52">
        <v>0.59936481480743098</v>
      </c>
      <c r="N43" s="51">
        <v>3931239.17</v>
      </c>
      <c r="O43" s="51">
        <v>82056266.510000005</v>
      </c>
      <c r="P43" s="51">
        <v>49</v>
      </c>
      <c r="Q43" s="51">
        <v>61</v>
      </c>
      <c r="R43" s="52">
        <v>-19.672131147540998</v>
      </c>
      <c r="S43" s="51">
        <v>1194.7493877551001</v>
      </c>
      <c r="T43" s="51">
        <v>1119.8401639344299</v>
      </c>
      <c r="U43" s="53">
        <v>6.2698691950307701</v>
      </c>
    </row>
    <row r="44" spans="1:21" ht="12" thickBot="1">
      <c r="A44" s="75"/>
      <c r="B44" s="64" t="s">
        <v>40</v>
      </c>
      <c r="C44" s="65"/>
      <c r="D44" s="51">
        <v>56150.49</v>
      </c>
      <c r="E44" s="51">
        <v>13623.0316</v>
      </c>
      <c r="F44" s="52">
        <v>412.17323462715899</v>
      </c>
      <c r="G44" s="51">
        <v>55594.02</v>
      </c>
      <c r="H44" s="52">
        <v>1.0009529801946</v>
      </c>
      <c r="I44" s="51">
        <v>7544.28</v>
      </c>
      <c r="J44" s="52">
        <v>13.435822198524001</v>
      </c>
      <c r="K44" s="51">
        <v>7666.77</v>
      </c>
      <c r="L44" s="52">
        <v>13.790637913933899</v>
      </c>
      <c r="M44" s="52">
        <v>-1.5976741183054002E-2</v>
      </c>
      <c r="N44" s="51">
        <v>2438058.36</v>
      </c>
      <c r="O44" s="51">
        <v>33777708.060000002</v>
      </c>
      <c r="P44" s="51">
        <v>60</v>
      </c>
      <c r="Q44" s="51">
        <v>53</v>
      </c>
      <c r="R44" s="52">
        <v>13.207547169811299</v>
      </c>
      <c r="S44" s="51">
        <v>935.8415</v>
      </c>
      <c r="T44" s="51">
        <v>1013.98169811321</v>
      </c>
      <c r="U44" s="53">
        <v>-8.3497256867971306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-427.35039999999998</v>
      </c>
      <c r="O45" s="51">
        <v>-435.8974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9752.1370000000006</v>
      </c>
      <c r="E46" s="57"/>
      <c r="F46" s="57"/>
      <c r="G46" s="56">
        <v>19994.736000000001</v>
      </c>
      <c r="H46" s="58">
        <v>-51.226477808959302</v>
      </c>
      <c r="I46" s="56">
        <v>682.84990000000005</v>
      </c>
      <c r="J46" s="58">
        <v>7.0020540113413103</v>
      </c>
      <c r="K46" s="56">
        <v>3337.5740000000001</v>
      </c>
      <c r="L46" s="58">
        <v>16.6922634037279</v>
      </c>
      <c r="M46" s="58">
        <v>-0.79540531535780201</v>
      </c>
      <c r="N46" s="56">
        <v>703325.62950000004</v>
      </c>
      <c r="O46" s="56">
        <v>9442408.6488000005</v>
      </c>
      <c r="P46" s="56">
        <v>16</v>
      </c>
      <c r="Q46" s="56">
        <v>29</v>
      </c>
      <c r="R46" s="58">
        <v>-44.827586206896598</v>
      </c>
      <c r="S46" s="56">
        <v>609.50856250000004</v>
      </c>
      <c r="T46" s="56">
        <v>965.95271379310395</v>
      </c>
      <c r="U46" s="59">
        <v>-58.480581442709997</v>
      </c>
    </row>
  </sheetData>
  <mergeCells count="44">
    <mergeCell ref="B24:C24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53346</v>
      </c>
      <c r="D2" s="37">
        <v>515590.59812820499</v>
      </c>
      <c r="E2" s="37">
        <v>385317.76072393201</v>
      </c>
      <c r="F2" s="37">
        <v>130272.837404274</v>
      </c>
      <c r="G2" s="37">
        <v>385317.76072393201</v>
      </c>
      <c r="H2" s="37">
        <v>0.252667208977849</v>
      </c>
    </row>
    <row r="3" spans="1:8">
      <c r="A3" s="37">
        <v>2</v>
      </c>
      <c r="B3" s="37">
        <v>13</v>
      </c>
      <c r="C3" s="37">
        <v>9031</v>
      </c>
      <c r="D3" s="37">
        <v>75479.021726745297</v>
      </c>
      <c r="E3" s="37">
        <v>57856.211884101103</v>
      </c>
      <c r="F3" s="37">
        <v>17622.809842644299</v>
      </c>
      <c r="G3" s="37">
        <v>57856.211884101103</v>
      </c>
      <c r="H3" s="37">
        <v>0.233479574052293</v>
      </c>
    </row>
    <row r="4" spans="1:8">
      <c r="A4" s="37">
        <v>3</v>
      </c>
      <c r="B4" s="37">
        <v>14</v>
      </c>
      <c r="C4" s="37">
        <v>103943</v>
      </c>
      <c r="D4" s="37">
        <v>95905.893148891904</v>
      </c>
      <c r="E4" s="37">
        <v>69085.701339590902</v>
      </c>
      <c r="F4" s="37">
        <v>26820.191809300999</v>
      </c>
      <c r="G4" s="37">
        <v>69085.701339590902</v>
      </c>
      <c r="H4" s="37">
        <v>0.27965113434336297</v>
      </c>
    </row>
    <row r="5" spans="1:8">
      <c r="A5" s="37">
        <v>4</v>
      </c>
      <c r="B5" s="37">
        <v>15</v>
      </c>
      <c r="C5" s="37">
        <v>3711</v>
      </c>
      <c r="D5" s="37">
        <v>67639.675890999206</v>
      </c>
      <c r="E5" s="37">
        <v>53020.727222713896</v>
      </c>
      <c r="F5" s="37">
        <v>14618.9486682853</v>
      </c>
      <c r="G5" s="37">
        <v>53020.727222713896</v>
      </c>
      <c r="H5" s="37">
        <v>0.216129785894356</v>
      </c>
    </row>
    <row r="6" spans="1:8">
      <c r="A6" s="37">
        <v>5</v>
      </c>
      <c r="B6" s="37">
        <v>16</v>
      </c>
      <c r="C6" s="37">
        <v>3986</v>
      </c>
      <c r="D6" s="37">
        <v>206791.88831025601</v>
      </c>
      <c r="E6" s="37">
        <v>182762.499223077</v>
      </c>
      <c r="F6" s="37">
        <v>24029.389087179501</v>
      </c>
      <c r="G6" s="37">
        <v>182762.499223077</v>
      </c>
      <c r="H6" s="37">
        <v>0.11620083013666101</v>
      </c>
    </row>
    <row r="7" spans="1:8">
      <c r="A7" s="37">
        <v>6</v>
      </c>
      <c r="B7" s="37">
        <v>17</v>
      </c>
      <c r="C7" s="37">
        <v>15222</v>
      </c>
      <c r="D7" s="37">
        <v>254722.201244444</v>
      </c>
      <c r="E7" s="37">
        <v>196510.210052137</v>
      </c>
      <c r="F7" s="37">
        <v>58211.991192307702</v>
      </c>
      <c r="G7" s="37">
        <v>196510.210052137</v>
      </c>
      <c r="H7" s="37">
        <v>0.22853128195309699</v>
      </c>
    </row>
    <row r="8" spans="1:8">
      <c r="A8" s="37">
        <v>7</v>
      </c>
      <c r="B8" s="37">
        <v>18</v>
      </c>
      <c r="C8" s="37">
        <v>108592</v>
      </c>
      <c r="D8" s="37">
        <v>182967.51135128201</v>
      </c>
      <c r="E8" s="37">
        <v>148757.372723932</v>
      </c>
      <c r="F8" s="37">
        <v>34210.138627350403</v>
      </c>
      <c r="G8" s="37">
        <v>148757.372723932</v>
      </c>
      <c r="H8" s="37">
        <v>0.186973842376147</v>
      </c>
    </row>
    <row r="9" spans="1:8">
      <c r="A9" s="37">
        <v>8</v>
      </c>
      <c r="B9" s="37">
        <v>19</v>
      </c>
      <c r="C9" s="37">
        <v>15005</v>
      </c>
      <c r="D9" s="37">
        <v>106153.332751282</v>
      </c>
      <c r="E9" s="37">
        <v>105526.20641111099</v>
      </c>
      <c r="F9" s="37">
        <v>627.12634017094001</v>
      </c>
      <c r="G9" s="37">
        <v>105526.20641111099</v>
      </c>
      <c r="H9" s="37">
        <v>5.9077404723627599E-3</v>
      </c>
    </row>
    <row r="10" spans="1:8">
      <c r="A10" s="37">
        <v>9</v>
      </c>
      <c r="B10" s="37">
        <v>21</v>
      </c>
      <c r="C10" s="37">
        <v>101938</v>
      </c>
      <c r="D10" s="37">
        <v>431351.28114358999</v>
      </c>
      <c r="E10" s="37">
        <v>408924.83129743597</v>
      </c>
      <c r="F10" s="37">
        <v>22426.449846153799</v>
      </c>
      <c r="G10" s="37">
        <v>408924.83129743597</v>
      </c>
      <c r="H10" s="37">
        <v>5.1991151589250599E-2</v>
      </c>
    </row>
    <row r="11" spans="1:8">
      <c r="A11" s="37">
        <v>10</v>
      </c>
      <c r="B11" s="37">
        <v>22</v>
      </c>
      <c r="C11" s="37">
        <v>28401</v>
      </c>
      <c r="D11" s="37">
        <v>489995.13804273499</v>
      </c>
      <c r="E11" s="37">
        <v>446670.00068974303</v>
      </c>
      <c r="F11" s="37">
        <v>43325.1373529915</v>
      </c>
      <c r="G11" s="37">
        <v>446670.00068974303</v>
      </c>
      <c r="H11" s="37">
        <v>8.8419524989680295E-2</v>
      </c>
    </row>
    <row r="12" spans="1:8">
      <c r="A12" s="37">
        <v>11</v>
      </c>
      <c r="B12" s="37">
        <v>23</v>
      </c>
      <c r="C12" s="37">
        <v>117053.726</v>
      </c>
      <c r="D12" s="37">
        <v>1216345.75031795</v>
      </c>
      <c r="E12" s="37">
        <v>1044888.37399573</v>
      </c>
      <c r="F12" s="37">
        <v>171457.376322222</v>
      </c>
      <c r="G12" s="37">
        <v>1044888.37399573</v>
      </c>
      <c r="H12" s="37">
        <v>0.14096105180406501</v>
      </c>
    </row>
    <row r="13" spans="1:8">
      <c r="A13" s="37">
        <v>12</v>
      </c>
      <c r="B13" s="37">
        <v>24</v>
      </c>
      <c r="C13" s="37">
        <v>20911</v>
      </c>
      <c r="D13" s="37">
        <v>444048.34281538503</v>
      </c>
      <c r="E13" s="37">
        <v>406729.92143162398</v>
      </c>
      <c r="F13" s="37">
        <v>37318.421383760702</v>
      </c>
      <c r="G13" s="37">
        <v>406729.92143162398</v>
      </c>
      <c r="H13" s="37">
        <v>8.4041348172030003E-2</v>
      </c>
    </row>
    <row r="14" spans="1:8">
      <c r="A14" s="37">
        <v>13</v>
      </c>
      <c r="B14" s="37">
        <v>25</v>
      </c>
      <c r="C14" s="37">
        <v>79815</v>
      </c>
      <c r="D14" s="37">
        <v>874014.31889999995</v>
      </c>
      <c r="E14" s="37">
        <v>797990.51749999996</v>
      </c>
      <c r="F14" s="37">
        <v>76023.801399999997</v>
      </c>
      <c r="G14" s="37">
        <v>797990.51749999996</v>
      </c>
      <c r="H14" s="37">
        <v>8.6982329415015297E-2</v>
      </c>
    </row>
    <row r="15" spans="1:8">
      <c r="A15" s="37">
        <v>14</v>
      </c>
      <c r="B15" s="37">
        <v>26</v>
      </c>
      <c r="C15" s="37">
        <v>49942</v>
      </c>
      <c r="D15" s="37">
        <v>272939.40361665498</v>
      </c>
      <c r="E15" s="37">
        <v>241584.93566249101</v>
      </c>
      <c r="F15" s="37">
        <v>31354.4679541638</v>
      </c>
      <c r="G15" s="37">
        <v>241584.93566249101</v>
      </c>
      <c r="H15" s="37">
        <v>0.114877029621569</v>
      </c>
    </row>
    <row r="16" spans="1:8">
      <c r="A16" s="37">
        <v>15</v>
      </c>
      <c r="B16" s="37">
        <v>27</v>
      </c>
      <c r="C16" s="37">
        <v>161488.88099999999</v>
      </c>
      <c r="D16" s="37">
        <v>1551753.9728999999</v>
      </c>
      <c r="E16" s="37">
        <v>1369880.2609000001</v>
      </c>
      <c r="F16" s="37">
        <v>181873.712</v>
      </c>
      <c r="G16" s="37">
        <v>1369880.2609000001</v>
      </c>
      <c r="H16" s="37">
        <v>0.117205249785895</v>
      </c>
    </row>
    <row r="17" spans="1:8">
      <c r="A17" s="37">
        <v>16</v>
      </c>
      <c r="B17" s="37">
        <v>29</v>
      </c>
      <c r="C17" s="37">
        <v>151378</v>
      </c>
      <c r="D17" s="37">
        <v>1896764.33996496</v>
      </c>
      <c r="E17" s="37">
        <v>1696540.3330641</v>
      </c>
      <c r="F17" s="37">
        <v>200224.00690085499</v>
      </c>
      <c r="G17" s="37">
        <v>1696540.3330641</v>
      </c>
      <c r="H17" s="37">
        <v>0.105560824126709</v>
      </c>
    </row>
    <row r="18" spans="1:8">
      <c r="A18" s="37">
        <v>17</v>
      </c>
      <c r="B18" s="37">
        <v>31</v>
      </c>
      <c r="C18" s="37">
        <v>22246.719000000001</v>
      </c>
      <c r="D18" s="37">
        <v>225219.68548188501</v>
      </c>
      <c r="E18" s="37">
        <v>184700.17342117699</v>
      </c>
      <c r="F18" s="37">
        <v>40519.512060707901</v>
      </c>
      <c r="G18" s="37">
        <v>184700.17342117699</v>
      </c>
      <c r="H18" s="37">
        <v>0.17991105872478</v>
      </c>
    </row>
    <row r="19" spans="1:8">
      <c r="A19" s="37">
        <v>18</v>
      </c>
      <c r="B19" s="37">
        <v>32</v>
      </c>
      <c r="C19" s="37">
        <v>37901.883999999998</v>
      </c>
      <c r="D19" s="37">
        <v>435878.06210434198</v>
      </c>
      <c r="E19" s="37">
        <v>408630.960742881</v>
      </c>
      <c r="F19" s="37">
        <v>27247.1013614603</v>
      </c>
      <c r="G19" s="37">
        <v>408630.960742881</v>
      </c>
      <c r="H19" s="37">
        <v>6.25108344061093E-2</v>
      </c>
    </row>
    <row r="20" spans="1:8">
      <c r="A20" s="37">
        <v>19</v>
      </c>
      <c r="B20" s="37">
        <v>33</v>
      </c>
      <c r="C20" s="37">
        <v>33490.080999999998</v>
      </c>
      <c r="D20" s="37">
        <v>530602.27608223294</v>
      </c>
      <c r="E20" s="37">
        <v>406808.08669945301</v>
      </c>
      <c r="F20" s="37">
        <v>123794.189382779</v>
      </c>
      <c r="G20" s="37">
        <v>406808.08669945301</v>
      </c>
      <c r="H20" s="37">
        <v>0.23330881709899401</v>
      </c>
    </row>
    <row r="21" spans="1:8">
      <c r="A21" s="37">
        <v>20</v>
      </c>
      <c r="B21" s="37">
        <v>34</v>
      </c>
      <c r="C21" s="37">
        <v>30243.883000000002</v>
      </c>
      <c r="D21" s="37">
        <v>202168.806866667</v>
      </c>
      <c r="E21" s="37">
        <v>146029.70676409701</v>
      </c>
      <c r="F21" s="37">
        <v>56139.100102569297</v>
      </c>
      <c r="G21" s="37">
        <v>146029.70676409701</v>
      </c>
      <c r="H21" s="37">
        <v>0.27768428261830602</v>
      </c>
    </row>
    <row r="22" spans="1:8">
      <c r="A22" s="37">
        <v>21</v>
      </c>
      <c r="B22" s="37">
        <v>35</v>
      </c>
      <c r="C22" s="37">
        <v>53420.796999999999</v>
      </c>
      <c r="D22" s="37">
        <v>1521914.86345575</v>
      </c>
      <c r="E22" s="37">
        <v>1453373.36727434</v>
      </c>
      <c r="F22" s="37">
        <v>68541.496181415903</v>
      </c>
      <c r="G22" s="37">
        <v>1453373.36727434</v>
      </c>
      <c r="H22" s="37">
        <v>4.5036353758830798E-2</v>
      </c>
    </row>
    <row r="23" spans="1:8">
      <c r="A23" s="37">
        <v>22</v>
      </c>
      <c r="B23" s="37">
        <v>36</v>
      </c>
      <c r="C23" s="37">
        <v>145382.65400000001</v>
      </c>
      <c r="D23" s="37">
        <v>678759.08265663695</v>
      </c>
      <c r="E23" s="37">
        <v>573219.61102679197</v>
      </c>
      <c r="F23" s="37">
        <v>105539.471629846</v>
      </c>
      <c r="G23" s="37">
        <v>573219.61102679197</v>
      </c>
      <c r="H23" s="37">
        <v>0.15548885359554701</v>
      </c>
    </row>
    <row r="24" spans="1:8">
      <c r="A24" s="37">
        <v>23</v>
      </c>
      <c r="B24" s="37">
        <v>37</v>
      </c>
      <c r="C24" s="37">
        <v>107108.086</v>
      </c>
      <c r="D24" s="37">
        <v>703687.83047386003</v>
      </c>
      <c r="E24" s="37">
        <v>594947.77589127596</v>
      </c>
      <c r="F24" s="37">
        <v>108740.054582583</v>
      </c>
      <c r="G24" s="37">
        <v>594947.77589127596</v>
      </c>
      <c r="H24" s="37">
        <v>0.15452882638223001</v>
      </c>
    </row>
    <row r="25" spans="1:8">
      <c r="A25" s="37">
        <v>24</v>
      </c>
      <c r="B25" s="37">
        <v>38</v>
      </c>
      <c r="C25" s="37">
        <v>117631.329</v>
      </c>
      <c r="D25" s="37">
        <v>575544.87154336297</v>
      </c>
      <c r="E25" s="37">
        <v>542714.15146725695</v>
      </c>
      <c r="F25" s="37">
        <v>32830.720076106198</v>
      </c>
      <c r="G25" s="37">
        <v>542714.15146725695</v>
      </c>
      <c r="H25" s="37">
        <v>5.7042850521920901E-2</v>
      </c>
    </row>
    <row r="26" spans="1:8">
      <c r="A26" s="37">
        <v>25</v>
      </c>
      <c r="B26" s="37">
        <v>39</v>
      </c>
      <c r="C26" s="37">
        <v>64320.57</v>
      </c>
      <c r="D26" s="37">
        <v>127167.62556078999</v>
      </c>
      <c r="E26" s="37">
        <v>97188.914266336098</v>
      </c>
      <c r="F26" s="37">
        <v>29978.711294453598</v>
      </c>
      <c r="G26" s="37">
        <v>97188.914266336098</v>
      </c>
      <c r="H26" s="37">
        <v>0.235741692606527</v>
      </c>
    </row>
    <row r="27" spans="1:8">
      <c r="A27" s="37">
        <v>26</v>
      </c>
      <c r="B27" s="37">
        <v>42</v>
      </c>
      <c r="C27" s="37">
        <v>17456.254000000001</v>
      </c>
      <c r="D27" s="37">
        <v>260162.6041</v>
      </c>
      <c r="E27" s="37">
        <v>239557.7071</v>
      </c>
      <c r="F27" s="37">
        <v>20604.897000000001</v>
      </c>
      <c r="G27" s="37">
        <v>239557.7071</v>
      </c>
      <c r="H27" s="37">
        <v>7.9200072090606796E-2</v>
      </c>
    </row>
    <row r="28" spans="1:8">
      <c r="A28" s="37">
        <v>27</v>
      </c>
      <c r="B28" s="37">
        <v>75</v>
      </c>
      <c r="C28" s="37">
        <v>146</v>
      </c>
      <c r="D28" s="37">
        <v>51063.247863247903</v>
      </c>
      <c r="E28" s="37">
        <v>48176.807692307702</v>
      </c>
      <c r="F28" s="37">
        <v>2886.44017094017</v>
      </c>
      <c r="G28" s="37">
        <v>48176.807692307702</v>
      </c>
      <c r="H28" s="37">
        <v>5.6526764193893901E-2</v>
      </c>
    </row>
    <row r="29" spans="1:8">
      <c r="A29" s="37">
        <v>28</v>
      </c>
      <c r="B29" s="37">
        <v>76</v>
      </c>
      <c r="C29" s="37">
        <v>1881</v>
      </c>
      <c r="D29" s="37">
        <v>344831.627104274</v>
      </c>
      <c r="E29" s="37">
        <v>324483.221732479</v>
      </c>
      <c r="F29" s="37">
        <v>20348.405371794899</v>
      </c>
      <c r="G29" s="37">
        <v>324483.221732479</v>
      </c>
      <c r="H29" s="37">
        <v>5.9009684067180199E-2</v>
      </c>
    </row>
    <row r="30" spans="1:8">
      <c r="A30" s="37">
        <v>29</v>
      </c>
      <c r="B30" s="37">
        <v>99</v>
      </c>
      <c r="C30" s="37">
        <v>16</v>
      </c>
      <c r="D30" s="37">
        <v>9752.1367521367501</v>
      </c>
      <c r="E30" s="37">
        <v>9069.2871794871808</v>
      </c>
      <c r="F30" s="37">
        <v>682.84957264957302</v>
      </c>
      <c r="G30" s="37">
        <v>9069.2871794871808</v>
      </c>
      <c r="H30" s="37">
        <v>7.0020508326029796E-2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50</v>
      </c>
      <c r="D32" s="34">
        <v>97063.27</v>
      </c>
      <c r="E32" s="34">
        <v>95467.72</v>
      </c>
      <c r="F32" s="30"/>
      <c r="G32" s="30"/>
      <c r="H32" s="30"/>
    </row>
    <row r="33" spans="1:8">
      <c r="A33" s="30"/>
      <c r="B33" s="33">
        <v>71</v>
      </c>
      <c r="C33" s="34">
        <v>35</v>
      </c>
      <c r="D33" s="34">
        <v>118277.83</v>
      </c>
      <c r="E33" s="34">
        <v>132607.75</v>
      </c>
      <c r="F33" s="30"/>
      <c r="G33" s="30"/>
      <c r="H33" s="30"/>
    </row>
    <row r="34" spans="1:8">
      <c r="A34" s="30"/>
      <c r="B34" s="33">
        <v>72</v>
      </c>
      <c r="C34" s="34">
        <v>7</v>
      </c>
      <c r="D34" s="34">
        <v>18319.66</v>
      </c>
      <c r="E34" s="34">
        <v>19111.96</v>
      </c>
      <c r="F34" s="30"/>
      <c r="G34" s="30"/>
      <c r="H34" s="30"/>
    </row>
    <row r="35" spans="1:8">
      <c r="A35" s="30"/>
      <c r="B35" s="33">
        <v>73</v>
      </c>
      <c r="C35" s="34">
        <v>28</v>
      </c>
      <c r="D35" s="34">
        <v>45817.15</v>
      </c>
      <c r="E35" s="34">
        <v>51276.94</v>
      </c>
      <c r="F35" s="30"/>
      <c r="G35" s="30"/>
      <c r="H35" s="30"/>
    </row>
    <row r="36" spans="1:8">
      <c r="A36" s="30"/>
      <c r="B36" s="33">
        <v>74</v>
      </c>
      <c r="C36" s="34">
        <v>1</v>
      </c>
      <c r="D36" s="34">
        <v>-0.67</v>
      </c>
      <c r="E36" s="34">
        <v>111.12</v>
      </c>
      <c r="F36" s="30"/>
      <c r="G36" s="30"/>
      <c r="H36" s="30"/>
    </row>
    <row r="37" spans="1:8">
      <c r="A37" s="30"/>
      <c r="B37" s="33">
        <v>77</v>
      </c>
      <c r="C37" s="34">
        <v>41</v>
      </c>
      <c r="D37" s="34">
        <v>58542.720000000001</v>
      </c>
      <c r="E37" s="34">
        <v>66564.91</v>
      </c>
      <c r="F37" s="30"/>
      <c r="G37" s="30"/>
      <c r="H37" s="30"/>
    </row>
    <row r="38" spans="1:8">
      <c r="A38" s="30"/>
      <c r="B38" s="33">
        <v>78</v>
      </c>
      <c r="C38" s="34">
        <v>46</v>
      </c>
      <c r="D38" s="34">
        <v>56150.49</v>
      </c>
      <c r="E38" s="34">
        <v>48606.21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2015-12-23T00:41:55Z</dcterms:modified>
</cp:coreProperties>
</file>