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<sst xmlns="http://schemas.openxmlformats.org/spreadsheetml/2006/main" count="118" uniqueCount="76">
  <si>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</si>
  <si>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</si>
  <si>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</si>
  <si>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</si>
  <si>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</si>
  <si>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</si>
  <si>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</si>
  <si>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</si>
  <si>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</si>
  <si>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</si>
  <si>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</si>
  <si>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</si>
  <si>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</si>
  <si>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</si>
  <si>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</si>
  <si>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</si>
  <si>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</si>
  <si>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</si>
  <si>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</si>
  <si>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</si>
  <si>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</si>
  <si>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</si>
  <si>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</si>
  <si>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</si>
  <si>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</si>
  <si>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</si>
  <si>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</si>
  <si>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</si>
  <si>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</si>
  <si>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</si>
  <si>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</si>
  <si>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</si>
  <si>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</si>
  <si>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</si>
  <si>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</si>
  <si>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</si>
  <si>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</si>
  <si>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</si>
  <si>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</si>
  <si>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</si>
  <si>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</si>
  <si>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9" type="noConversion"/>
  </si>
  <si>
    <t>COST</t>
    <phoneticPr fontId="9" type="noConversion"/>
  </si>
  <si>
    <t>成本</t>
    <phoneticPr fontId="9" type="noConversion"/>
  </si>
  <si>
    <t>销售金额差异</t>
    <phoneticPr fontId="9" type="noConversion"/>
  </si>
  <si>
    <t>销售成本差异</t>
    <phoneticPr fontId="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</si>
  <si>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</si>
  <si>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</si>
  <si>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</si>
  <si>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</si>
  <si>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</si>
  <si>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</si>
  <si>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</si>
  <si>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</si>
  <si>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</si>
  <si>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</si>
  <si>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</si>
  <si>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</si>
  <si>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</si>
  <si>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</si>
  <si>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</si>
  <si>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</si>
  <si>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</si>
  <si>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</si>
  <si>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</si>
  <si>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</si>
  <si>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</si>
  <si>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</si>
  <si>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</si>
  <si>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</si>
  <si>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</si>
  <si>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9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</si>
  <si>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</si>
  <si>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9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</si>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</sst>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45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9">
    <xf numFmtId="0" fontId="0" fillId="0" borderId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28" fillId="3" borderId="0" applyNumberFormat="0" applyBorder="0" applyAlignment="0" applyProtection="0"/>
    <xf numFmtId="0" fontId="37" fillId="4" borderId="0" applyNumberFormat="0" applyBorder="0" applyAlignment="0" applyProtection="0"/>
    <xf numFmtId="0" fontId="39" fillId="5" borderId="4" applyNumberFormat="0" applyAlignment="0" applyProtection="0"/>
    <xf numFmtId="0" fontId="38" fillId="6" borderId="5" applyNumberFormat="0" applyAlignment="0" applyProtection="0"/>
    <xf numFmtId="0" fontId="32" fillId="6" borderId="4" applyNumberFormat="0" applyAlignment="0" applyProtection="0"/>
    <xf numFmtId="0" fontId="36" fillId="0" borderId="6" applyNumberFormat="0" applyFill="0" applyAlignment="0" applyProtection="0"/>
    <xf numFmtId="0" fontId="33" fillId="7" borderId="7" applyNumberFormat="0" applyAlignment="0" applyProtection="0"/>
    <xf numFmtId="0" fontId="35" fillId="0" borderId="0" applyNumberFormat="0" applyFill="0" applyBorder="0" applyAlignment="0" applyProtection="0"/>
    <xf numFmtId="0" fontId="5" fillId="8" borderId="8" applyNumberFormat="0" applyFont="0" applyAlignment="0" applyProtection="0">
      <alignment vertical="center"/>
    </xf>
    <xf numFmtId="0" fontId="34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22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2" fillId="32" borderId="0" applyNumberFormat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9" fillId="0" borderId="0" applyNumberForma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/>
    <xf numFmtId="43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28" fillId="3" borderId="0" applyNumberFormat="0" applyBorder="0" applyAlignment="0" applyProtection="0"/>
    <xf numFmtId="0" fontId="37" fillId="4" borderId="0" applyNumberFormat="0" applyBorder="0" applyAlignment="0" applyProtection="0"/>
    <xf numFmtId="0" fontId="39" fillId="5" borderId="4" applyNumberFormat="0" applyAlignment="0" applyProtection="0"/>
    <xf numFmtId="0" fontId="38" fillId="6" borderId="5" applyNumberFormat="0" applyAlignment="0" applyProtection="0"/>
    <xf numFmtId="0" fontId="32" fillId="6" borderId="4" applyNumberFormat="0" applyAlignment="0" applyProtection="0"/>
    <xf numFmtId="0" fontId="36" fillId="0" borderId="6" applyNumberFormat="0" applyFill="0" applyAlignment="0" applyProtection="0"/>
    <xf numFmtId="0" fontId="33" fillId="7" borderId="7" applyNumberFormat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22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2" fillId="32" borderId="0" applyNumberFormat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23" fillId="38" borderId="21">
      <alignment vertical="center"/>
    </xf>
    <xf numFmtId="0" fontId="42" fillId="0" borderId="0"/>
    <xf numFmtId="180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178" fontId="44" fillId="0" borderId="0" applyFont="0" applyFill="0" applyBorder="0" applyAlignment="0" applyProtection="0"/>
    <xf numFmtId="179" fontId="44" fillId="0" borderId="0" applyFont="0" applyFill="0" applyBorder="0" applyAlignment="0" applyProtection="0"/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6" fillId="0" borderId="0" xfId="0" applyFont="1"/>
    <xf numFmtId="177" fontId="6" fillId="0" borderId="0" xfId="0" applyNumberFormat="1" applyFont="1"/>
    <xf numFmtId="0" fontId="0" fillId="0" borderId="0" xfId="0" applyAlignment="1"/>
    <xf numFmtId="0" fontId="6" fillId="0" borderId="0" xfId="0" applyNumberFormat="1" applyFont="1"/>
    <xf numFmtId="0" fontId="7" fillId="0" borderId="18" xfId="0" applyFont="1" applyBorder="1" applyAlignment="1">
      <alignment wrapText="1"/>
    </xf>
    <xf numFmtId="0" fontId="7" fillId="0" borderId="18" xfId="0" applyNumberFormat="1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8" xfId="0" applyFont="1" applyBorder="1" applyAlignment="1">
      <alignment horizontal="right" vertical="center" wrapText="1"/>
    </xf>
    <xf numFmtId="49" fontId="7" fillId="36" borderId="18" xfId="0" applyNumberFormat="1" applyFont="1" applyFill="1" applyBorder="1" applyAlignment="1">
      <alignment vertical="center" wrapText="1"/>
    </xf>
    <xf numFmtId="49" fontId="10" fillId="37" borderId="18" xfId="0" applyNumberFormat="1" applyFont="1" applyFill="1" applyBorder="1" applyAlignment="1">
      <alignment horizontal="center" vertical="center" wrapText="1"/>
    </xf>
    <xf numFmtId="0" fontId="7" fillId="33" borderId="18" xfId="0" applyFont="1" applyFill="1" applyBorder="1" applyAlignment="1">
      <alignment vertical="center" wrapText="1"/>
    </xf>
    <xf numFmtId="0" fontId="7" fillId="33" borderId="18" xfId="0" applyNumberFormat="1" applyFont="1" applyFill="1" applyBorder="1" applyAlignment="1">
      <alignment vertical="center" wrapText="1"/>
    </xf>
    <xf numFmtId="0" fontId="7" fillId="36" borderId="18" xfId="0" applyFont="1" applyFill="1" applyBorder="1" applyAlignment="1">
      <alignment vertical="center" wrapText="1"/>
    </xf>
    <xf numFmtId="0" fontId="7" fillId="37" borderId="18" xfId="0" applyFont="1" applyFill="1" applyBorder="1" applyAlignment="1">
      <alignment vertical="center" wrapText="1"/>
    </xf>
    <xf numFmtId="4" fontId="7" fillId="36" borderId="18" xfId="0" applyNumberFormat="1" applyFont="1" applyFill="1" applyBorder="1" applyAlignment="1">
      <alignment horizontal="right" vertical="top" wrapText="1"/>
    </xf>
    <xf numFmtId="4" fontId="7" fillId="37" borderId="18" xfId="0" applyNumberFormat="1" applyFont="1" applyFill="1" applyBorder="1" applyAlignment="1">
      <alignment horizontal="right" vertical="top" wrapText="1"/>
    </xf>
    <xf numFmtId="177" fontId="6" fillId="36" borderId="18" xfId="0" applyNumberFormat="1" applyFont="1" applyFill="1" applyBorder="1" applyAlignment="1">
      <alignment horizontal="center" vertical="center"/>
    </xf>
    <xf numFmtId="177" fontId="6" fillId="37" borderId="18" xfId="0" applyNumberFormat="1" applyFont="1" applyFill="1" applyBorder="1" applyAlignment="1">
      <alignment horizontal="center" vertical="center"/>
    </xf>
    <xf numFmtId="177" fontId="11" fillId="0" borderId="18" xfId="0" applyNumberFormat="1" applyFont="1" applyBorder="1"/>
    <xf numFmtId="177" fontId="6" fillId="36" borderId="18" xfId="0" applyNumberFormat="1" applyFont="1" applyFill="1" applyBorder="1"/>
    <xf numFmtId="177" fontId="6" fillId="37" borderId="18" xfId="0" applyNumberFormat="1" applyFont="1" applyFill="1" applyBorder="1"/>
    <xf numFmtId="177" fontId="6" fillId="0" borderId="18" xfId="0" applyNumberFormat="1" applyFont="1" applyBorder="1"/>
    <xf numFmtId="49" fontId="7" fillId="0" borderId="18" xfId="0" applyNumberFormat="1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4" fontId="7" fillId="0" borderId="18" xfId="0" applyNumberFormat="1" applyFont="1" applyFill="1" applyBorder="1" applyAlignment="1">
      <alignment horizontal="right" vertical="top" wrapText="1"/>
    </xf>
    <xf numFmtId="0" fontId="6" fillId="0" borderId="0" xfId="0" applyFont="1" applyFill="1"/>
    <xf numFmtId="176" fontId="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17" fillId="0" borderId="0" xfId="0" applyNumberFormat="1" applyFont="1" applyAlignment="1"/>
    <xf numFmtId="1" fontId="17" fillId="0" borderId="0" xfId="0" applyNumberFormat="1" applyFont="1" applyAlignment="1"/>
    <xf numFmtId="0" fontId="6" fillId="0" borderId="0" xfId="0" applyFont="1"/>
    <xf numFmtId="1" fontId="41" fillId="0" borderId="0" xfId="0" applyNumberFormat="1" applyFont="1" applyAlignment="1"/>
    <xf numFmtId="0" fontId="41" fillId="0" borderId="0" xfId="0" applyNumberFormat="1" applyFont="1" applyAlignment="1"/>
    <xf numFmtId="0" fontId="6" fillId="0" borderId="0" xfId="0" applyFont="1"/>
    <xf numFmtId="0" fontId="6" fillId="0" borderId="0" xfId="0" applyFont="1"/>
    <xf numFmtId="0" fontId="42" fillId="0" borderId="0" xfId="110"/>
    <xf numFmtId="0" fontId="43" fillId="0" borderId="0" xfId="110" applyNumberFormat="1" applyFont="1"/>
    <xf numFmtId="0" fontId="12" fillId="0" borderId="0" xfId="0" applyFont="1" applyAlignment="1">
      <alignment horizontal="left" wrapText="1"/>
    </xf>
    <xf numFmtId="0" fontId="18" fillId="0" borderId="19" xfId="0" applyFont="1" applyBorder="1" applyAlignment="1">
      <alignment horizontal="left" vertical="center" wrapText="1"/>
    </xf>
    <xf numFmtId="0" fontId="7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horizontal="right" vertical="center" wrapText="1"/>
    </xf>
    <xf numFmtId="49" fontId="7" fillId="33" borderId="10" xfId="0" applyNumberFormat="1" applyFont="1" applyFill="1" applyBorder="1" applyAlignment="1">
      <alignment vertical="center" wrapText="1"/>
    </xf>
    <xf numFmtId="49" fontId="7" fillId="33" borderId="12" xfId="0" applyNumberFormat="1" applyFont="1" applyFill="1" applyBorder="1" applyAlignment="1">
      <alignment vertical="center" wrapText="1"/>
    </xf>
    <xf numFmtId="0" fontId="7" fillId="33" borderId="10" xfId="0" applyFont="1" applyFill="1" applyBorder="1" applyAlignment="1">
      <alignment vertical="center" wrapText="1"/>
    </xf>
    <xf numFmtId="0" fontId="7" fillId="33" borderId="12" xfId="0" applyFont="1" applyFill="1" applyBorder="1" applyAlignment="1">
      <alignment vertical="center" wrapText="1"/>
    </xf>
    <xf numFmtId="4" fontId="8" fillId="34" borderId="10" xfId="0" applyNumberFormat="1" applyFont="1" applyFill="1" applyBorder="1" applyAlignment="1">
      <alignment horizontal="right" vertical="top" wrapText="1"/>
    </xf>
    <xf numFmtId="176" fontId="8" fillId="34" borderId="10" xfId="0" applyNumberFormat="1" applyFont="1" applyFill="1" applyBorder="1" applyAlignment="1">
      <alignment horizontal="right" vertical="top" wrapText="1"/>
    </xf>
    <xf numFmtId="176" fontId="8" fillId="34" borderId="12" xfId="0" applyNumberFormat="1" applyFont="1" applyFill="1" applyBorder="1" applyAlignment="1">
      <alignment horizontal="right" vertical="top" wrapText="1"/>
    </xf>
    <xf numFmtId="4" fontId="7" fillId="35" borderId="10" xfId="0" applyNumberFormat="1" applyFont="1" applyFill="1" applyBorder="1" applyAlignment="1">
      <alignment horizontal="right" vertical="top" wrapText="1"/>
    </xf>
    <xf numFmtId="176" fontId="7" fillId="35" borderId="10" xfId="0" applyNumberFormat="1" applyFont="1" applyFill="1" applyBorder="1" applyAlignment="1">
      <alignment horizontal="right" vertical="top" wrapText="1"/>
    </xf>
    <xf numFmtId="176" fontId="7" fillId="35" borderId="12" xfId="0" applyNumberFormat="1" applyFont="1" applyFill="1" applyBorder="1" applyAlignment="1">
      <alignment horizontal="right" vertical="top" wrapText="1"/>
    </xf>
    <xf numFmtId="0" fontId="7" fillId="35" borderId="10" xfId="0" applyFont="1" applyFill="1" applyBorder="1" applyAlignment="1">
      <alignment horizontal="right" vertical="top" wrapText="1"/>
    </xf>
    <xf numFmtId="0" fontId="7" fillId="35" borderId="12" xfId="0" applyFont="1" applyFill="1" applyBorder="1" applyAlignment="1">
      <alignment horizontal="right" vertical="top" wrapText="1"/>
    </xf>
    <xf numFmtId="4" fontId="7" fillId="35" borderId="13" xfId="0" applyNumberFormat="1" applyFont="1" applyFill="1" applyBorder="1" applyAlignment="1">
      <alignment horizontal="right" vertical="top" wrapText="1"/>
    </xf>
    <xf numFmtId="0" fontId="7" fillId="35" borderId="13" xfId="0" applyFont="1" applyFill="1" applyBorder="1" applyAlignment="1">
      <alignment horizontal="right" vertical="top" wrapText="1"/>
    </xf>
    <xf numFmtId="176" fontId="7" fillId="35" borderId="13" xfId="0" applyNumberFormat="1" applyFont="1" applyFill="1" applyBorder="1" applyAlignment="1">
      <alignment horizontal="right" vertical="top" wrapText="1"/>
    </xf>
    <xf numFmtId="176" fontId="7" fillId="35" borderId="20" xfId="0" applyNumberFormat="1" applyFont="1" applyFill="1" applyBorder="1" applyAlignment="1">
      <alignment horizontal="right" vertical="top" wrapText="1"/>
    </xf>
    <xf numFmtId="0" fontId="7" fillId="33" borderId="18" xfId="0" applyFont="1" applyFill="1" applyBorder="1" applyAlignment="1">
      <alignment vertical="center" wrapText="1"/>
    </xf>
    <xf numFmtId="49" fontId="7" fillId="33" borderId="18" xfId="0" applyNumberFormat="1" applyFont="1" applyFill="1" applyBorder="1" applyAlignment="1">
      <alignment horizontal="left" vertical="top" wrapText="1"/>
    </xf>
    <xf numFmtId="49" fontId="8" fillId="33" borderId="18" xfId="0" applyNumberFormat="1" applyFont="1" applyFill="1" applyBorder="1" applyAlignment="1">
      <alignment horizontal="left" vertical="top" wrapText="1"/>
    </xf>
    <xf numFmtId="14" fontId="7" fillId="33" borderId="18" xfId="0" applyNumberFormat="1" applyFont="1" applyFill="1" applyBorder="1" applyAlignment="1">
      <alignment vertical="center" wrapText="1"/>
    </xf>
    <xf numFmtId="49" fontId="7" fillId="33" borderId="13" xfId="0" applyNumberFormat="1" applyFont="1" applyFill="1" applyBorder="1" applyAlignment="1">
      <alignment horizontal="left" vertical="top" wrapText="1"/>
    </xf>
    <xf numFmtId="49" fontId="7" fillId="33" borderId="15" xfId="0" applyNumberFormat="1" applyFont="1" applyFill="1" applyBorder="1" applyAlignment="1">
      <alignment horizontal="left" vertical="top" wrapText="1"/>
    </xf>
    <xf numFmtId="0" fontId="6" fillId="0" borderId="0" xfId="0" applyFont="1" applyAlignment="1">
      <alignment wrapText="1"/>
    </xf>
    <xf numFmtId="0" fontId="6" fillId="0" borderId="19" xfId="0" applyFont="1" applyBorder="1" applyAlignment="1">
      <alignment wrapText="1"/>
    </xf>
    <xf numFmtId="0" fontId="6" fillId="0" borderId="0" xfId="0" applyFont="1" applyAlignment="1">
      <alignment horizontal="right" vertical="center" wrapText="1"/>
    </xf>
    <xf numFmtId="0" fontId="7" fillId="33" borderId="13" xfId="0" applyFont="1" applyFill="1" applyBorder="1" applyAlignment="1">
      <alignment vertical="center" wrapText="1"/>
    </xf>
    <xf numFmtId="0" fontId="7" fillId="33" borderId="15" xfId="0" applyFont="1" applyFill="1" applyBorder="1" applyAlignment="1">
      <alignment vertical="center" wrapText="1"/>
    </xf>
    <xf numFmtId="49" fontId="8" fillId="33" borderId="13" xfId="0" applyNumberFormat="1" applyFont="1" applyFill="1" applyBorder="1" applyAlignment="1">
      <alignment horizontal="left" vertical="top" wrapText="1"/>
    </xf>
    <xf numFmtId="49" fontId="8" fillId="33" borderId="14" xfId="0" applyNumberFormat="1" applyFont="1" applyFill="1" applyBorder="1" applyAlignment="1">
      <alignment horizontal="left" vertical="top" wrapText="1"/>
    </xf>
    <xf numFmtId="49" fontId="8" fillId="33" borderId="15" xfId="0" applyNumberFormat="1" applyFont="1" applyFill="1" applyBorder="1" applyAlignment="1">
      <alignment horizontal="left" vertical="top" wrapText="1"/>
    </xf>
    <xf numFmtId="14" fontId="7" fillId="33" borderId="12" xfId="0" applyNumberFormat="1" applyFont="1" applyFill="1" applyBorder="1" applyAlignment="1">
      <alignment vertical="center" wrapText="1"/>
    </xf>
    <xf numFmtId="14" fontId="7" fillId="33" borderId="16" xfId="0" applyNumberFormat="1" applyFont="1" applyFill="1" applyBorder="1" applyAlignment="1">
      <alignment vertical="center" wrapText="1"/>
    </xf>
    <xf numFmtId="14" fontId="7" fillId="33" borderId="17" xfId="0" applyNumberFormat="1" applyFont="1" applyFill="1" applyBorder="1" applyAlignment="1">
      <alignment vertical="center" wrapText="1"/>
    </xf>
  </cellXfs>
  <cellStyles count="119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2" xfId="115"/>
    <cellStyle name="注释 3" xfId="116"/>
    <cellStyle name="注释 4" xfId="117"/>
    <cellStyle name="注释 5" xfId="1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25" Type="http://schemas.openxmlformats.org/officeDocument/2006/relationships/hyperlink" Target="cid:842f44012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536" Type="http://schemas.openxmlformats.org/officeDocument/2006/relationships/image" Target="cid:a828098c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defaultRowHeight="11.25"/>
  <cols>
    <col min="1" max="1" width="9.7109375" style="1" bestFit="1" customWidth="1"/>
    <col min="2" max="2" width="4.5703125" style="4" customWidth="1"/>
    <col min="3" max="4" width="9.140625" style="1"/>
    <col min="5" max="5" width="12.28515625" style="1" bestFit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bestFit="1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13956146.568099996</v>
      </c>
      <c r="F3" s="25">
        <f>RA!I7</f>
        <v>1609540.3478000001</v>
      </c>
      <c r="G3" s="16">
        <f>SUM(G4:G40)</f>
        <v>12346606.220299995</v>
      </c>
      <c r="H3" s="27">
        <f>RA!J7</f>
        <v>11.532842106136799</v>
      </c>
      <c r="I3" s="20">
        <f>SUM(I4:I40)</f>
        <v>13956151.733904036</v>
      </c>
      <c r="J3" s="21">
        <f>SUM(J4:J40)</f>
        <v>12346606.274897005</v>
      </c>
      <c r="K3" s="22">
        <f>E3-I3</f>
        <v>-5.1658040396869183</v>
      </c>
      <c r="L3" s="22">
        <f>G3-J3</f>
        <v>-5.4597010836005211E-2</v>
      </c>
    </row>
    <row r="4" spans="1:13">
      <c r="A4" s="63">
        <f>RA!A8</f>
        <v>42361</v>
      </c>
      <c r="B4" s="12">
        <v>12</v>
      </c>
      <c r="C4" s="61" t="s">
        <v>6</v>
      </c>
      <c r="D4" s="61"/>
      <c r="E4" s="15">
        <f>VLOOKUP(C4,RA!B8:D36,3,0)</f>
        <v>527582.20149999997</v>
      </c>
      <c r="F4" s="25">
        <f>VLOOKUP(C4,RA!B8:I39,8,0)</f>
        <v>133309.6911</v>
      </c>
      <c r="G4" s="16">
        <f t="shared" ref="G4:G40" si="0">E4-F4</f>
        <v>394272.51039999997</v>
      </c>
      <c r="H4" s="27">
        <f>RA!J8</f>
        <v>25.268041780215398</v>
      </c>
      <c r="I4" s="20">
        <f>VLOOKUP(B4,RMS!B:D,3,FALSE)</f>
        <v>527582.85241282103</v>
      </c>
      <c r="J4" s="21">
        <f>VLOOKUP(B4,RMS!B:E,4,FALSE)</f>
        <v>394272.521717094</v>
      </c>
      <c r="K4" s="22">
        <f t="shared" ref="K4:K40" si="1">E4-I4</f>
        <v>-0.65091282106004655</v>
      </c>
      <c r="L4" s="22">
        <f t="shared" ref="L4:L40" si="2">G4-J4</f>
        <v>-1.1317094031255692E-2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92158.604500000001</v>
      </c>
      <c r="F5" s="25">
        <f>VLOOKUP(C5,RA!B9:I40,8,0)</f>
        <v>14056.695900000001</v>
      </c>
      <c r="G5" s="16">
        <f t="shared" si="0"/>
        <v>78101.908599999995</v>
      </c>
      <c r="H5" s="27">
        <f>RA!J9</f>
        <v>15.252722169854501</v>
      </c>
      <c r="I5" s="20">
        <f>VLOOKUP(B5,RMS!B:D,3,FALSE)</f>
        <v>92158.692823311401</v>
      </c>
      <c r="J5" s="21">
        <f>VLOOKUP(B5,RMS!B:E,4,FALSE)</f>
        <v>78101.914153233505</v>
      </c>
      <c r="K5" s="22">
        <f t="shared" si="1"/>
        <v>-8.8323311400017701E-2</v>
      </c>
      <c r="L5" s="22">
        <f t="shared" si="2"/>
        <v>-5.5532335099996999E-3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104666.58409999999</v>
      </c>
      <c r="F6" s="25">
        <f>VLOOKUP(C6,RA!B10:I41,8,0)</f>
        <v>29098.491300000002</v>
      </c>
      <c r="G6" s="16">
        <f t="shared" si="0"/>
        <v>75568.092799999984</v>
      </c>
      <c r="H6" s="27">
        <f>RA!J10</f>
        <v>27.8011282685971</v>
      </c>
      <c r="I6" s="20">
        <f>VLOOKUP(B6,RMS!B:D,3,FALSE)</f>
        <v>104668.28783117799</v>
      </c>
      <c r="J6" s="21">
        <f>VLOOKUP(B6,RMS!B:E,4,FALSE)</f>
        <v>75568.093294755003</v>
      </c>
      <c r="K6" s="22">
        <f>E6-I6</f>
        <v>-1.7037311780004529</v>
      </c>
      <c r="L6" s="22">
        <f t="shared" si="2"/>
        <v>-4.9475501873530447E-4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71797.425799999997</v>
      </c>
      <c r="F7" s="25">
        <f>VLOOKUP(C7,RA!B11:I42,8,0)</f>
        <v>15384.4756</v>
      </c>
      <c r="G7" s="16">
        <f t="shared" si="0"/>
        <v>56412.950199999999</v>
      </c>
      <c r="H7" s="27">
        <f>RA!J11</f>
        <v>21.427614470266999</v>
      </c>
      <c r="I7" s="20">
        <f>VLOOKUP(B7,RMS!B:D,3,FALSE)</f>
        <v>71797.457264102602</v>
      </c>
      <c r="J7" s="21">
        <f>VLOOKUP(B7,RMS!B:E,4,FALSE)</f>
        <v>56412.949080341903</v>
      </c>
      <c r="K7" s="22">
        <f t="shared" si="1"/>
        <v>-3.1464102605241351E-2</v>
      </c>
      <c r="L7" s="22">
        <f t="shared" si="2"/>
        <v>1.1196580962860025E-3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205555.76079999999</v>
      </c>
      <c r="F8" s="25">
        <f>VLOOKUP(C8,RA!B12:I43,8,0)</f>
        <v>29048.1708</v>
      </c>
      <c r="G8" s="16">
        <f t="shared" si="0"/>
        <v>176507.59</v>
      </c>
      <c r="H8" s="27">
        <f>RA!J12</f>
        <v>14.1315284412112</v>
      </c>
      <c r="I8" s="20">
        <f>VLOOKUP(B8,RMS!B:D,3,FALSE)</f>
        <v>205555.75171025601</v>
      </c>
      <c r="J8" s="21">
        <f>VLOOKUP(B8,RMS!B:E,4,FALSE)</f>
        <v>176507.58844102599</v>
      </c>
      <c r="K8" s="22">
        <f t="shared" si="1"/>
        <v>9.0897439804393798E-3</v>
      </c>
      <c r="L8" s="22">
        <f t="shared" si="2"/>
        <v>1.5589740069117397E-3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252039.85310000001</v>
      </c>
      <c r="F9" s="25">
        <f>VLOOKUP(C9,RA!B13:I44,8,0)</f>
        <v>56892.341399999998</v>
      </c>
      <c r="G9" s="16">
        <f t="shared" si="0"/>
        <v>195147.5117</v>
      </c>
      <c r="H9" s="27">
        <f>RA!J13</f>
        <v>22.572756133700501</v>
      </c>
      <c r="I9" s="20">
        <f>VLOOKUP(B9,RMS!B:D,3,FALSE)</f>
        <v>252040.01345128199</v>
      </c>
      <c r="J9" s="21">
        <f>VLOOKUP(B9,RMS!B:E,4,FALSE)</f>
        <v>195147.511957265</v>
      </c>
      <c r="K9" s="22">
        <f t="shared" si="1"/>
        <v>-0.16035128198564053</v>
      </c>
      <c r="L9" s="22">
        <f t="shared" si="2"/>
        <v>-2.5726499734446406E-4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171714.09650000001</v>
      </c>
      <c r="F10" s="25">
        <f>VLOOKUP(C10,RA!B14:I44,8,0)</f>
        <v>31535.521799999999</v>
      </c>
      <c r="G10" s="16">
        <f t="shared" si="0"/>
        <v>140178.57470000003</v>
      </c>
      <c r="H10" s="27">
        <f>RA!J14</f>
        <v>18.3651327659054</v>
      </c>
      <c r="I10" s="20">
        <f>VLOOKUP(B10,RMS!B:D,3,FALSE)</f>
        <v>171714.09204700901</v>
      </c>
      <c r="J10" s="21">
        <f>VLOOKUP(B10,RMS!B:E,4,FALSE)</f>
        <v>140178.580484615</v>
      </c>
      <c r="K10" s="22">
        <f t="shared" si="1"/>
        <v>4.4529910082928836E-3</v>
      </c>
      <c r="L10" s="22">
        <f t="shared" si="2"/>
        <v>-5.7846149720717221E-3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99331.564899999998</v>
      </c>
      <c r="F11" s="25">
        <f>VLOOKUP(C11,RA!B15:I45,8,0)</f>
        <v>1754.6976</v>
      </c>
      <c r="G11" s="16">
        <f t="shared" si="0"/>
        <v>97576.867299999998</v>
      </c>
      <c r="H11" s="27">
        <f>RA!J15</f>
        <v>1.76650554309348</v>
      </c>
      <c r="I11" s="20">
        <f>VLOOKUP(B11,RMS!B:D,3,FALSE)</f>
        <v>99331.706499145293</v>
      </c>
      <c r="J11" s="21">
        <f>VLOOKUP(B11,RMS!B:E,4,FALSE)</f>
        <v>97576.868406837602</v>
      </c>
      <c r="K11" s="22">
        <f t="shared" si="1"/>
        <v>-0.14159914529591333</v>
      </c>
      <c r="L11" s="22">
        <f t="shared" si="2"/>
        <v>-1.1068376043112949E-3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432457.56339999998</v>
      </c>
      <c r="F12" s="25">
        <f>VLOOKUP(C12,RA!B16:I46,8,0)</f>
        <v>19981.022799999999</v>
      </c>
      <c r="G12" s="16">
        <f t="shared" si="0"/>
        <v>412476.54060000001</v>
      </c>
      <c r="H12" s="27">
        <f>RA!J16</f>
        <v>4.62034300959112</v>
      </c>
      <c r="I12" s="20">
        <f>VLOOKUP(B12,RMS!B:D,3,FALSE)</f>
        <v>432457.19986837602</v>
      </c>
      <c r="J12" s="21">
        <f>VLOOKUP(B12,RMS!B:E,4,FALSE)</f>
        <v>412476.54069401702</v>
      </c>
      <c r="K12" s="22">
        <f t="shared" si="1"/>
        <v>0.3635316239669919</v>
      </c>
      <c r="L12" s="22">
        <f t="shared" si="2"/>
        <v>-9.4017013907432556E-5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413166.15580000001</v>
      </c>
      <c r="F13" s="25">
        <f>VLOOKUP(C13,RA!B17:I47,8,0)</f>
        <v>52342.795599999998</v>
      </c>
      <c r="G13" s="16">
        <f t="shared" si="0"/>
        <v>360823.3602</v>
      </c>
      <c r="H13" s="27">
        <f>RA!J17</f>
        <v>12.668703586974701</v>
      </c>
      <c r="I13" s="20">
        <f>VLOOKUP(B13,RMS!B:D,3,FALSE)</f>
        <v>413166.13639145298</v>
      </c>
      <c r="J13" s="21">
        <f>VLOOKUP(B13,RMS!B:E,4,FALSE)</f>
        <v>360823.36212222202</v>
      </c>
      <c r="K13" s="22">
        <f t="shared" si="1"/>
        <v>1.9408547028433532E-2</v>
      </c>
      <c r="L13" s="22">
        <f t="shared" si="2"/>
        <v>-1.9222220289520919E-3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VLOOKUP(C14,RA!B18:D44,3,0)</f>
        <v>1338941.5168000001</v>
      </c>
      <c r="F14" s="25">
        <f>VLOOKUP(C14,RA!B18:I48,8,0)</f>
        <v>186630.12169999999</v>
      </c>
      <c r="G14" s="16">
        <f t="shared" si="0"/>
        <v>1152311.3951000001</v>
      </c>
      <c r="H14" s="27">
        <f>RA!J18</f>
        <v>13.9386313261864</v>
      </c>
      <c r="I14" s="20">
        <f>VLOOKUP(B14,RMS!B:D,3,FALSE)</f>
        <v>1338941.5886188</v>
      </c>
      <c r="J14" s="21">
        <f>VLOOKUP(B14,RMS!B:E,4,FALSE)</f>
        <v>1152311.3790846199</v>
      </c>
      <c r="K14" s="22">
        <f t="shared" si="1"/>
        <v>-7.1818799944594502E-2</v>
      </c>
      <c r="L14" s="22">
        <f t="shared" si="2"/>
        <v>1.6015380155295134E-2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VLOOKUP(C15,RA!B18:D45,3,0)</f>
        <v>566543.65850000002</v>
      </c>
      <c r="F15" s="25">
        <f>VLOOKUP(C15,RA!B19:I49,8,0)</f>
        <v>30119.895199999999</v>
      </c>
      <c r="G15" s="16">
        <f t="shared" si="0"/>
        <v>536423.76329999999</v>
      </c>
      <c r="H15" s="27">
        <f>RA!J19</f>
        <v>5.3164296781198601</v>
      </c>
      <c r="I15" s="20">
        <f>VLOOKUP(B15,RMS!B:D,3,FALSE)</f>
        <v>566543.74377606797</v>
      </c>
      <c r="J15" s="21">
        <f>VLOOKUP(B15,RMS!B:E,4,FALSE)</f>
        <v>536423.76328717906</v>
      </c>
      <c r="K15" s="22">
        <f t="shared" si="1"/>
        <v>-8.5276067955419421E-2</v>
      </c>
      <c r="L15" s="22">
        <f t="shared" si="2"/>
        <v>1.2820935808122158E-5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VLOOKUP(C16,RA!B20:D46,3,0)</f>
        <v>914294.01679999998</v>
      </c>
      <c r="F16" s="25">
        <f>VLOOKUP(C16,RA!B20:I50,8,0)</f>
        <v>65139.684699999998</v>
      </c>
      <c r="G16" s="16">
        <f t="shared" si="0"/>
        <v>849154.3321</v>
      </c>
      <c r="H16" s="27">
        <f>RA!J20</f>
        <v>7.1245883165665704</v>
      </c>
      <c r="I16" s="20">
        <f>VLOOKUP(B16,RMS!B:D,3,FALSE)</f>
        <v>914293.96380000003</v>
      </c>
      <c r="J16" s="21">
        <f>VLOOKUP(B16,RMS!B:E,4,FALSE)</f>
        <v>849154.3321</v>
      </c>
      <c r="K16" s="22">
        <f t="shared" si="1"/>
        <v>5.2999999956227839E-2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VLOOKUP(C17,RA!B20:D47,3,0)</f>
        <v>278928.5686</v>
      </c>
      <c r="F17" s="25">
        <f>VLOOKUP(C17,RA!B21:I51,8,0)</f>
        <v>33565.063399999999</v>
      </c>
      <c r="G17" s="16">
        <f t="shared" si="0"/>
        <v>245363.50520000001</v>
      </c>
      <c r="H17" s="27">
        <f>RA!J21</f>
        <v>12.033569586819301</v>
      </c>
      <c r="I17" s="20">
        <f>VLOOKUP(B17,RMS!B:D,3,FALSE)</f>
        <v>278928.752266992</v>
      </c>
      <c r="J17" s="21">
        <f>VLOOKUP(B17,RMS!B:E,4,FALSE)</f>
        <v>245363.505075244</v>
      </c>
      <c r="K17" s="22">
        <f t="shared" si="1"/>
        <v>-0.18366699200123549</v>
      </c>
      <c r="L17" s="22">
        <f t="shared" si="2"/>
        <v>1.2475601397454739E-4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VLOOKUP(C18,RA!B22:D48,3,0)</f>
        <v>849211.0514</v>
      </c>
      <c r="F18" s="25">
        <f>VLOOKUP(C18,RA!B22:I52,8,0)</f>
        <v>98880.714800000002</v>
      </c>
      <c r="G18" s="16">
        <f t="shared" si="0"/>
        <v>750330.33660000004</v>
      </c>
      <c r="H18" s="27">
        <f>RA!J22</f>
        <v>11.6438327830268</v>
      </c>
      <c r="I18" s="20">
        <f>VLOOKUP(B18,RMS!B:D,3,FALSE)</f>
        <v>849212.10629999998</v>
      </c>
      <c r="J18" s="21">
        <f>VLOOKUP(B18,RMS!B:E,4,FALSE)</f>
        <v>750330.33620000002</v>
      </c>
      <c r="K18" s="22">
        <f t="shared" si="1"/>
        <v>-1.0548999999882653</v>
      </c>
      <c r="L18" s="22">
        <f t="shared" si="2"/>
        <v>4.0000001899898052E-4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VLOOKUP(C19,RA!B22:D49,3,0)</f>
        <v>1903190.7816000001</v>
      </c>
      <c r="F19" s="25">
        <f>VLOOKUP(C19,RA!B23:I53,8,0)</f>
        <v>199696.7372</v>
      </c>
      <c r="G19" s="16">
        <f t="shared" si="0"/>
        <v>1703494.0444</v>
      </c>
      <c r="H19" s="27">
        <f>RA!J23</f>
        <v>10.4927335257539</v>
      </c>
      <c r="I19" s="20">
        <f>VLOOKUP(B19,RMS!B:D,3,FALSE)</f>
        <v>1903192.3726623899</v>
      </c>
      <c r="J19" s="21">
        <f>VLOOKUP(B19,RMS!B:E,4,FALSE)</f>
        <v>1703494.0625213699</v>
      </c>
      <c r="K19" s="22">
        <f t="shared" si="1"/>
        <v>-1.5910623897798359</v>
      </c>
      <c r="L19" s="22">
        <f t="shared" si="2"/>
        <v>-1.8121369881555438E-2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VLOOKUP(C20,RA!B24:D50,3,0)</f>
        <v>197225.62899999999</v>
      </c>
      <c r="F20" s="25">
        <f>VLOOKUP(C20,RA!B24:I54,8,0)</f>
        <v>36680.465799999998</v>
      </c>
      <c r="G20" s="16">
        <f t="shared" si="0"/>
        <v>160545.16319999998</v>
      </c>
      <c r="H20" s="27">
        <f>RA!J24</f>
        <v>18.598224777369101</v>
      </c>
      <c r="I20" s="20">
        <f>VLOOKUP(B20,RMS!B:D,3,FALSE)</f>
        <v>197225.620396604</v>
      </c>
      <c r="J20" s="21">
        <f>VLOOKUP(B20,RMS!B:E,4,FALSE)</f>
        <v>160545.15303041501</v>
      </c>
      <c r="K20" s="22">
        <f t="shared" si="1"/>
        <v>8.6033959814812988E-3</v>
      </c>
      <c r="L20" s="22">
        <f t="shared" si="2"/>
        <v>1.0169584973482415E-2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VLOOKUP(C21,RA!B24:D51,3,0)</f>
        <v>333098.11780000001</v>
      </c>
      <c r="F21" s="25">
        <f>VLOOKUP(C21,RA!B25:I55,8,0)</f>
        <v>26453.6093</v>
      </c>
      <c r="G21" s="16">
        <f t="shared" si="0"/>
        <v>306644.5085</v>
      </c>
      <c r="H21" s="27">
        <f>RA!J25</f>
        <v>7.9416868142987802</v>
      </c>
      <c r="I21" s="20">
        <f>VLOOKUP(B21,RMS!B:D,3,FALSE)</f>
        <v>333098.11931741203</v>
      </c>
      <c r="J21" s="21">
        <f>VLOOKUP(B21,RMS!B:E,4,FALSE)</f>
        <v>306644.50504480797</v>
      </c>
      <c r="K21" s="22">
        <f t="shared" si="1"/>
        <v>-1.517412019893527E-3</v>
      </c>
      <c r="L21" s="22">
        <f t="shared" si="2"/>
        <v>3.4551920252852142E-3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VLOOKUP(C22,RA!B26:D52,3,0)</f>
        <v>528444.44889999996</v>
      </c>
      <c r="F22" s="25">
        <f>VLOOKUP(C22,RA!B26:I56,8,0)</f>
        <v>121567.43769999999</v>
      </c>
      <c r="G22" s="16">
        <f t="shared" si="0"/>
        <v>406877.01119999995</v>
      </c>
      <c r="H22" s="27">
        <f>RA!J26</f>
        <v>23.004771448172601</v>
      </c>
      <c r="I22" s="20">
        <f>VLOOKUP(B22,RMS!B:D,3,FALSE)</f>
        <v>528444.45687264903</v>
      </c>
      <c r="J22" s="21">
        <f>VLOOKUP(B22,RMS!B:E,4,FALSE)</f>
        <v>406876.97365859</v>
      </c>
      <c r="K22" s="22">
        <f t="shared" si="1"/>
        <v>-7.9726490657776594E-3</v>
      </c>
      <c r="L22" s="22">
        <f t="shared" si="2"/>
        <v>3.7541409954428673E-2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VLOOKUP(C23,RA!B26:D53,3,0)</f>
        <v>208606.201</v>
      </c>
      <c r="F23" s="25">
        <f>VLOOKUP(C23,RA!B27:I57,8,0)</f>
        <v>57410.1129</v>
      </c>
      <c r="G23" s="16">
        <f t="shared" si="0"/>
        <v>151196.08809999999</v>
      </c>
      <c r="H23" s="27">
        <f>RA!J27</f>
        <v>27.520808405882399</v>
      </c>
      <c r="I23" s="20">
        <f>VLOOKUP(B23,RMS!B:D,3,FALSE)</f>
        <v>208606.00293417301</v>
      </c>
      <c r="J23" s="21">
        <f>VLOOKUP(B23,RMS!B:E,4,FALSE)</f>
        <v>151196.10795572001</v>
      </c>
      <c r="K23" s="22">
        <f t="shared" si="1"/>
        <v>0.1980658269894775</v>
      </c>
      <c r="L23" s="22">
        <f t="shared" si="2"/>
        <v>-1.9855720020132139E-2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VLOOKUP(C24,RA!B28:D54,3,0)</f>
        <v>1176743.8583</v>
      </c>
      <c r="F24" s="25">
        <f>VLOOKUP(C24,RA!B28:I58,8,0)</f>
        <v>46939.127899999999</v>
      </c>
      <c r="G24" s="16">
        <f t="shared" si="0"/>
        <v>1129804.7304</v>
      </c>
      <c r="H24" s="27">
        <f>RA!J28</f>
        <v>3.9888993317382799</v>
      </c>
      <c r="I24" s="20">
        <f>VLOOKUP(B24,RMS!B:D,3,FALSE)</f>
        <v>1176743.8586814201</v>
      </c>
      <c r="J24" s="21">
        <f>VLOOKUP(B24,RMS!B:E,4,FALSE)</f>
        <v>1129804.7234159301</v>
      </c>
      <c r="K24" s="22">
        <f t="shared" si="1"/>
        <v>-3.8142013363540173E-4</v>
      </c>
      <c r="L24" s="22">
        <f t="shared" si="2"/>
        <v>6.9840699434280396E-3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VLOOKUP(C25,RA!B28:D55,3,0)</f>
        <v>640683.92139999999</v>
      </c>
      <c r="F25" s="25">
        <f>VLOOKUP(C25,RA!B29:I59,8,0)</f>
        <v>95561.369300000006</v>
      </c>
      <c r="G25" s="16">
        <f t="shared" si="0"/>
        <v>545122.55209999997</v>
      </c>
      <c r="H25" s="27">
        <f>RA!J29</f>
        <v>14.915524817788899</v>
      </c>
      <c r="I25" s="20">
        <f>VLOOKUP(B25,RMS!B:D,3,FALSE)</f>
        <v>640683.98544778803</v>
      </c>
      <c r="J25" s="21">
        <f>VLOOKUP(B25,RMS!B:E,4,FALSE)</f>
        <v>545122.56701113598</v>
      </c>
      <c r="K25" s="22">
        <f t="shared" si="1"/>
        <v>-6.4047788036987185E-2</v>
      </c>
      <c r="L25" s="22">
        <f t="shared" si="2"/>
        <v>-1.4911136007867754E-2</v>
      </c>
      <c r="M25" s="32"/>
    </row>
    <row r="26" spans="1:13">
      <c r="A26" s="63"/>
      <c r="B26" s="12">
        <v>37</v>
      </c>
      <c r="C26" s="61" t="s">
        <v>73</v>
      </c>
      <c r="D26" s="61"/>
      <c r="E26" s="15">
        <f>VLOOKUP(C26,RA!B30:D56,3,0)</f>
        <v>870996.71990000003</v>
      </c>
      <c r="F26" s="25">
        <f>VLOOKUP(C26,RA!B30:I60,8,0)</f>
        <v>139309.55489999999</v>
      </c>
      <c r="G26" s="16">
        <f t="shared" si="0"/>
        <v>731687.16500000004</v>
      </c>
      <c r="H26" s="27">
        <f>RA!J30</f>
        <v>15.994268602526301</v>
      </c>
      <c r="I26" s="20">
        <f>VLOOKUP(B26,RMS!B:D,3,FALSE)</f>
        <v>870996.84733396105</v>
      </c>
      <c r="J26" s="21">
        <f>VLOOKUP(B26,RMS!B:E,4,FALSE)</f>
        <v>731687.20058999397</v>
      </c>
      <c r="K26" s="22">
        <f t="shared" si="1"/>
        <v>-0.12743396102450788</v>
      </c>
      <c r="L26" s="22">
        <f t="shared" si="2"/>
        <v>-3.5589993931353092E-2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VLOOKUP(C27,RA!B30:D57,3,0)</f>
        <v>684933.50089999998</v>
      </c>
      <c r="F27" s="25">
        <f>VLOOKUP(C27,RA!B31:I61,8,0)</f>
        <v>31980.674900000002</v>
      </c>
      <c r="G27" s="16">
        <f t="shared" si="0"/>
        <v>652952.826</v>
      </c>
      <c r="H27" s="27">
        <f>RA!J31</f>
        <v>4.6691649419947403</v>
      </c>
      <c r="I27" s="20">
        <f>VLOOKUP(B27,RMS!B:D,3,FALSE)</f>
        <v>684933.39421150403</v>
      </c>
      <c r="J27" s="21">
        <f>VLOOKUP(B27,RMS!B:E,4,FALSE)</f>
        <v>652952.76239115</v>
      </c>
      <c r="K27" s="22">
        <f t="shared" si="1"/>
        <v>0.10668849595822394</v>
      </c>
      <c r="L27" s="22">
        <f t="shared" si="2"/>
        <v>6.3608850003220141E-2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VLOOKUP(C28,RA!B32:D58,3,0)</f>
        <v>91400.691800000001</v>
      </c>
      <c r="F28" s="25">
        <f>VLOOKUP(C28,RA!B32:I62,8,0)</f>
        <v>24817.112300000001</v>
      </c>
      <c r="G28" s="16">
        <f t="shared" si="0"/>
        <v>66583.579499999993</v>
      </c>
      <c r="H28" s="27">
        <f>RA!J32</f>
        <v>27.151996129639802</v>
      </c>
      <c r="I28" s="20">
        <f>VLOOKUP(B28,RMS!B:D,3,FALSE)</f>
        <v>91400.661072210904</v>
      </c>
      <c r="J28" s="21">
        <f>VLOOKUP(B28,RMS!B:E,4,FALSE)</f>
        <v>66583.573937940906</v>
      </c>
      <c r="K28" s="22">
        <f t="shared" si="1"/>
        <v>3.0727789096999913E-2</v>
      </c>
      <c r="L28" s="22">
        <f t="shared" si="2"/>
        <v>5.5620590865146369E-3</v>
      </c>
      <c r="M28" s="32"/>
    </row>
    <row r="29" spans="1:13">
      <c r="A29" s="63"/>
      <c r="B29" s="12">
        <v>40</v>
      </c>
      <c r="C29" s="61" t="s">
        <v>31</v>
      </c>
      <c r="D29" s="61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32</v>
      </c>
      <c r="D30" s="61"/>
      <c r="E30" s="15">
        <f>VLOOKUP(C30,RA!B34:D61,3,0)</f>
        <v>344430.82130000001</v>
      </c>
      <c r="F30" s="25">
        <f>VLOOKUP(C30,RA!B34:I65,8,0)</f>
        <v>19701.802500000002</v>
      </c>
      <c r="G30" s="16">
        <f t="shared" si="0"/>
        <v>324729.01880000002</v>
      </c>
      <c r="H30" s="27">
        <f>RA!J34</f>
        <v>0</v>
      </c>
      <c r="I30" s="20">
        <f>VLOOKUP(B30,RMS!B:D,3,FALSE)</f>
        <v>344430.82150000002</v>
      </c>
      <c r="J30" s="21">
        <f>VLOOKUP(B30,RMS!B:E,4,FALSE)</f>
        <v>324729.1017</v>
      </c>
      <c r="K30" s="22">
        <f t="shared" si="1"/>
        <v>-2.0000000949949026E-4</v>
      </c>
      <c r="L30" s="22">
        <f t="shared" si="2"/>
        <v>-8.2899999979417771E-2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32587.22</v>
      </c>
      <c r="F31" s="25">
        <f>VLOOKUP(C31,RA!B35:I66,8,0)</f>
        <v>1462.43</v>
      </c>
      <c r="G31" s="16">
        <f t="shared" si="0"/>
        <v>31124.79</v>
      </c>
      <c r="H31" s="27">
        <f>RA!J35</f>
        <v>5.7201043813787198</v>
      </c>
      <c r="I31" s="20">
        <f>VLOOKUP(B31,RMS!B:D,3,FALSE)</f>
        <v>32587.22</v>
      </c>
      <c r="J31" s="21">
        <f>VLOOKUP(B31,RMS!B:E,4,FALSE)</f>
        <v>31124.79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36</v>
      </c>
      <c r="D32" s="61"/>
      <c r="E32" s="15">
        <f>VLOOKUP(C32,RA!B34:D62,3,0)</f>
        <v>62821.37</v>
      </c>
      <c r="F32" s="25">
        <f>VLOOKUP(C32,RA!B34:I66,8,0)</f>
        <v>-7268.4</v>
      </c>
      <c r="G32" s="16">
        <f t="shared" si="0"/>
        <v>70089.77</v>
      </c>
      <c r="H32" s="27">
        <f>RA!J35</f>
        <v>5.7201043813787198</v>
      </c>
      <c r="I32" s="20">
        <f>VLOOKUP(B32,RMS!B:D,3,FALSE)</f>
        <v>62821.37</v>
      </c>
      <c r="J32" s="21">
        <f>VLOOKUP(B32,RMS!B:E,4,FALSE)</f>
        <v>70089.77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37</v>
      </c>
      <c r="D33" s="61"/>
      <c r="E33" s="15">
        <f>VLOOKUP(C33,RA!B34:D63,3,0)</f>
        <v>29204.27</v>
      </c>
      <c r="F33" s="25">
        <f>VLOOKUP(C33,RA!B34:I67,8,0)</f>
        <v>-998.3</v>
      </c>
      <c r="G33" s="16">
        <f t="shared" si="0"/>
        <v>30202.57</v>
      </c>
      <c r="H33" s="27">
        <f>RA!J34</f>
        <v>0</v>
      </c>
      <c r="I33" s="20">
        <f>VLOOKUP(B33,RMS!B:D,3,FALSE)</f>
        <v>29204.27</v>
      </c>
      <c r="J33" s="21">
        <f>VLOOKUP(B33,RMS!B:E,4,FALSE)</f>
        <v>30202.57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38</v>
      </c>
      <c r="D34" s="61"/>
      <c r="E34" s="15">
        <f>VLOOKUP(C34,RA!B35:D64,3,0)</f>
        <v>30417.11</v>
      </c>
      <c r="F34" s="25">
        <f>VLOOKUP(C34,RA!B35:I68,8,0)</f>
        <v>-7681.21</v>
      </c>
      <c r="G34" s="16">
        <f t="shared" si="0"/>
        <v>38098.32</v>
      </c>
      <c r="H34" s="27">
        <f>RA!J35</f>
        <v>5.7201043813787198</v>
      </c>
      <c r="I34" s="20">
        <f>VLOOKUP(B34,RMS!B:D,3,FALSE)</f>
        <v>30417.11</v>
      </c>
      <c r="J34" s="21">
        <f>VLOOKUP(B34,RMS!B:E,4,FALSE)</f>
        <v>38098.32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1" t="s">
        <v>71</v>
      </c>
      <c r="D35" s="61"/>
      <c r="E35" s="15">
        <f>VLOOKUP(C35,RA!B36:D65,3,0)</f>
        <v>1.7</v>
      </c>
      <c r="F35" s="25">
        <f>VLOOKUP(C35,RA!B36:I69,8,0)</f>
        <v>-109.42</v>
      </c>
      <c r="G35" s="16">
        <f t="shared" si="0"/>
        <v>111.12</v>
      </c>
      <c r="H35" s="27">
        <f>RA!J36</f>
        <v>4.4877408996532999</v>
      </c>
      <c r="I35" s="20">
        <f>VLOOKUP(B35,RMS!B:D,3,FALSE)</f>
        <v>1.7</v>
      </c>
      <c r="J35" s="21">
        <f>VLOOKUP(B35,RMS!B:E,4,FALSE)</f>
        <v>111.12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33</v>
      </c>
      <c r="D36" s="61"/>
      <c r="E36" s="15">
        <f>VLOOKUP(C36,RA!B8:D65,3,0)</f>
        <v>57269.230300000003</v>
      </c>
      <c r="F36" s="25">
        <f>VLOOKUP(C36,RA!B8:I69,8,0)</f>
        <v>3106.2307999999998</v>
      </c>
      <c r="G36" s="16">
        <f t="shared" si="0"/>
        <v>54162.999500000005</v>
      </c>
      <c r="H36" s="27">
        <f>RA!J36</f>
        <v>4.4877408996532999</v>
      </c>
      <c r="I36" s="20">
        <f>VLOOKUP(B36,RMS!B:D,3,FALSE)</f>
        <v>57269.230769230802</v>
      </c>
      <c r="J36" s="21">
        <f>VLOOKUP(B36,RMS!B:E,4,FALSE)</f>
        <v>54163</v>
      </c>
      <c r="K36" s="22">
        <f t="shared" si="1"/>
        <v>-4.692307993536815E-4</v>
      </c>
      <c r="L36" s="22">
        <f t="shared" si="2"/>
        <v>-4.999999946448952E-4</v>
      </c>
      <c r="M36" s="32"/>
    </row>
    <row r="37" spans="1:13">
      <c r="A37" s="63"/>
      <c r="B37" s="12">
        <v>76</v>
      </c>
      <c r="C37" s="61" t="s">
        <v>34</v>
      </c>
      <c r="D37" s="61"/>
      <c r="E37" s="15">
        <f>VLOOKUP(C37,RA!B8:D66,3,0)</f>
        <v>323033.00339999999</v>
      </c>
      <c r="F37" s="25">
        <f>VLOOKUP(C37,RA!B8:I70,8,0)</f>
        <v>21062.960200000001</v>
      </c>
      <c r="G37" s="16">
        <f t="shared" si="0"/>
        <v>301970.04319999996</v>
      </c>
      <c r="H37" s="27">
        <f>RA!J37</f>
        <v>-11.5699482516857</v>
      </c>
      <c r="I37" s="20">
        <f>VLOOKUP(B37,RMS!B:D,3,FALSE)</f>
        <v>323032.99777777802</v>
      </c>
      <c r="J37" s="21">
        <f>VLOOKUP(B37,RMS!B:E,4,FALSE)</f>
        <v>301970.04578974302</v>
      </c>
      <c r="K37" s="22">
        <f t="shared" si="1"/>
        <v>5.6222219718620181E-3</v>
      </c>
      <c r="L37" s="22">
        <f t="shared" si="2"/>
        <v>-2.5897430605255067E-3</v>
      </c>
      <c r="M37" s="32"/>
    </row>
    <row r="38" spans="1:13">
      <c r="A38" s="63"/>
      <c r="B38" s="12">
        <v>77</v>
      </c>
      <c r="C38" s="61" t="s">
        <v>39</v>
      </c>
      <c r="D38" s="61"/>
      <c r="E38" s="15">
        <f>VLOOKUP(C38,RA!B9:D67,3,0)</f>
        <v>53788.02</v>
      </c>
      <c r="F38" s="25">
        <f>VLOOKUP(C38,RA!B9:I71,8,0)</f>
        <v>-5164.1000000000004</v>
      </c>
      <c r="G38" s="16">
        <f t="shared" si="0"/>
        <v>58952.119999999995</v>
      </c>
      <c r="H38" s="27">
        <f>RA!J38</f>
        <v>-3.4183357433690298</v>
      </c>
      <c r="I38" s="20">
        <f>VLOOKUP(B38,RMS!B:D,3,FALSE)</f>
        <v>53788.02</v>
      </c>
      <c r="J38" s="21">
        <f>VLOOKUP(B38,RMS!B:E,4,FALSE)</f>
        <v>58952.12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40</v>
      </c>
      <c r="D39" s="61"/>
      <c r="E39" s="15">
        <f>VLOOKUP(C39,RA!B10:D68,3,0)</f>
        <v>50970.96</v>
      </c>
      <c r="F39" s="25">
        <f>VLOOKUP(C39,RA!B10:I72,8,0)</f>
        <v>4639.04</v>
      </c>
      <c r="G39" s="16">
        <f t="shared" si="0"/>
        <v>46331.92</v>
      </c>
      <c r="H39" s="27">
        <f>RA!J39</f>
        <v>-25.252925080653601</v>
      </c>
      <c r="I39" s="20">
        <f>VLOOKUP(B39,RMS!B:D,3,FALSE)</f>
        <v>50970.96</v>
      </c>
      <c r="J39" s="21">
        <f>VLOOKUP(B39,RMS!B:E,4,FALSE)</f>
        <v>46331.92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35</v>
      </c>
      <c r="D40" s="61"/>
      <c r="E40" s="15">
        <f>VLOOKUP(C40,RA!B8:D69,3,0)</f>
        <v>17910.37</v>
      </c>
      <c r="F40" s="25">
        <f>VLOOKUP(C40,RA!B8:I73,8,0)</f>
        <v>2633.7284</v>
      </c>
      <c r="G40" s="16">
        <f t="shared" si="0"/>
        <v>15276.641599999999</v>
      </c>
      <c r="H40" s="27">
        <f>RA!J40</f>
        <v>-6436.4705882353001</v>
      </c>
      <c r="I40" s="20">
        <f>VLOOKUP(B40,RMS!B:D,3,FALSE)</f>
        <v>17910.369866122099</v>
      </c>
      <c r="J40" s="21">
        <f>VLOOKUP(B40,RMS!B:E,4,FALSE)</f>
        <v>15276.6417517586</v>
      </c>
      <c r="K40" s="22">
        <f t="shared" si="1"/>
        <v>1.3387790022534318E-4</v>
      </c>
      <c r="L40" s="22">
        <f t="shared" si="2"/>
        <v>-1.5175860062299762E-4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5703125" style="36" customWidth="1"/>
    <col min="2" max="3" width="9.140625" style="36"/>
    <col min="4" max="5" width="11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22.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13956146.5681</v>
      </c>
      <c r="E7" s="48">
        <v>18281389.871199999</v>
      </c>
      <c r="F7" s="49">
        <v>76.3407304719546</v>
      </c>
      <c r="G7" s="48">
        <v>15490942.323100001</v>
      </c>
      <c r="H7" s="49">
        <v>-9.9076978210119595</v>
      </c>
      <c r="I7" s="48">
        <v>1609540.3478000001</v>
      </c>
      <c r="J7" s="49">
        <v>11.532842106136799</v>
      </c>
      <c r="K7" s="48">
        <v>1637466.4193</v>
      </c>
      <c r="L7" s="49">
        <v>10.5704765090902</v>
      </c>
      <c r="M7" s="49">
        <v>-1.7054439206111001E-2</v>
      </c>
      <c r="N7" s="48">
        <v>385017548.8495</v>
      </c>
      <c r="O7" s="48">
        <v>7681496615.9431</v>
      </c>
      <c r="P7" s="48">
        <v>762376</v>
      </c>
      <c r="Q7" s="48">
        <v>807619</v>
      </c>
      <c r="R7" s="49">
        <v>-5.6020227359683297</v>
      </c>
      <c r="S7" s="48">
        <v>18.306120035389402</v>
      </c>
      <c r="T7" s="48">
        <v>18.255365086012102</v>
      </c>
      <c r="U7" s="50">
        <v>0.277256727690805</v>
      </c>
    </row>
    <row r="8" spans="1:23" ht="12" thickBot="1">
      <c r="A8" s="74">
        <v>42361</v>
      </c>
      <c r="B8" s="64" t="s">
        <v>6</v>
      </c>
      <c r="C8" s="65"/>
      <c r="D8" s="51">
        <v>527582.20149999997</v>
      </c>
      <c r="E8" s="51">
        <v>710799.91619999998</v>
      </c>
      <c r="F8" s="52">
        <v>74.223728714052399</v>
      </c>
      <c r="G8" s="51">
        <v>604659.72450000001</v>
      </c>
      <c r="H8" s="52">
        <v>-12.747255998195699</v>
      </c>
      <c r="I8" s="51">
        <v>133309.6911</v>
      </c>
      <c r="J8" s="52">
        <v>25.268041780215398</v>
      </c>
      <c r="K8" s="51">
        <v>133563.5111</v>
      </c>
      <c r="L8" s="52">
        <v>22.089037137448699</v>
      </c>
      <c r="M8" s="52">
        <v>-1.9003693292399999E-3</v>
      </c>
      <c r="N8" s="51">
        <v>13788545.523700001</v>
      </c>
      <c r="O8" s="51">
        <v>274403999.80720001</v>
      </c>
      <c r="P8" s="51">
        <v>19516</v>
      </c>
      <c r="Q8" s="51">
        <v>19205</v>
      </c>
      <c r="R8" s="52">
        <v>1.6193699557407</v>
      </c>
      <c r="S8" s="51">
        <v>27.033316330190601</v>
      </c>
      <c r="T8" s="51">
        <v>26.8466525696433</v>
      </c>
      <c r="U8" s="53">
        <v>0.69049523287241699</v>
      </c>
    </row>
    <row r="9" spans="1:23" ht="12" thickBot="1">
      <c r="A9" s="75"/>
      <c r="B9" s="64" t="s">
        <v>7</v>
      </c>
      <c r="C9" s="65"/>
      <c r="D9" s="51">
        <v>92158.604500000001</v>
      </c>
      <c r="E9" s="51">
        <v>93460.150899999993</v>
      </c>
      <c r="F9" s="52">
        <v>98.607378238247605</v>
      </c>
      <c r="G9" s="51">
        <v>91097.234200000006</v>
      </c>
      <c r="H9" s="52">
        <v>1.1650960748927</v>
      </c>
      <c r="I9" s="51">
        <v>14056.695900000001</v>
      </c>
      <c r="J9" s="52">
        <v>15.252722169854501</v>
      </c>
      <c r="K9" s="51">
        <v>11850.2736</v>
      </c>
      <c r="L9" s="52">
        <v>13.0083791281558</v>
      </c>
      <c r="M9" s="52">
        <v>0.18619167577700499</v>
      </c>
      <c r="N9" s="51">
        <v>2088916.3562</v>
      </c>
      <c r="O9" s="51">
        <v>43511948.200800002</v>
      </c>
      <c r="P9" s="51">
        <v>5601</v>
      </c>
      <c r="Q9" s="51">
        <v>4450</v>
      </c>
      <c r="R9" s="52">
        <v>25.865168539325801</v>
      </c>
      <c r="S9" s="51">
        <v>16.453955454383099</v>
      </c>
      <c r="T9" s="51">
        <v>16.961549977528101</v>
      </c>
      <c r="U9" s="53">
        <v>-3.0849392084000602</v>
      </c>
    </row>
    <row r="10" spans="1:23" ht="12" thickBot="1">
      <c r="A10" s="75"/>
      <c r="B10" s="64" t="s">
        <v>8</v>
      </c>
      <c r="C10" s="65"/>
      <c r="D10" s="51">
        <v>104666.58409999999</v>
      </c>
      <c r="E10" s="51">
        <v>105657.7882</v>
      </c>
      <c r="F10" s="52">
        <v>99.061873131279498</v>
      </c>
      <c r="G10" s="51">
        <v>115400.586</v>
      </c>
      <c r="H10" s="52">
        <v>-9.3015142054824604</v>
      </c>
      <c r="I10" s="51">
        <v>29098.491300000002</v>
      </c>
      <c r="J10" s="52">
        <v>27.8011282685971</v>
      </c>
      <c r="K10" s="51">
        <v>28692.404500000001</v>
      </c>
      <c r="L10" s="52">
        <v>24.8633091863156</v>
      </c>
      <c r="M10" s="52">
        <v>1.4153111496807E-2</v>
      </c>
      <c r="N10" s="51">
        <v>2451630.4778</v>
      </c>
      <c r="O10" s="51">
        <v>65578092.912299998</v>
      </c>
      <c r="P10" s="51">
        <v>68775</v>
      </c>
      <c r="Q10" s="51">
        <v>76877</v>
      </c>
      <c r="R10" s="52">
        <v>-10.538912808772499</v>
      </c>
      <c r="S10" s="51">
        <v>1.5218696343147899</v>
      </c>
      <c r="T10" s="51">
        <v>1.24749999609766</v>
      </c>
      <c r="U10" s="53">
        <v>18.0284586820516</v>
      </c>
    </row>
    <row r="11" spans="1:23" ht="12" thickBot="1">
      <c r="A11" s="75"/>
      <c r="B11" s="64" t="s">
        <v>9</v>
      </c>
      <c r="C11" s="65"/>
      <c r="D11" s="51">
        <v>71797.425799999997</v>
      </c>
      <c r="E11" s="51">
        <v>79010.838000000003</v>
      </c>
      <c r="F11" s="52">
        <v>90.870350976406598</v>
      </c>
      <c r="G11" s="51">
        <v>87587.777300000002</v>
      </c>
      <c r="H11" s="52">
        <v>-18.0280308357591</v>
      </c>
      <c r="I11" s="51">
        <v>15384.4756</v>
      </c>
      <c r="J11" s="52">
        <v>21.427614470266999</v>
      </c>
      <c r="K11" s="51">
        <v>13891.9161</v>
      </c>
      <c r="L11" s="52">
        <v>15.860564713747999</v>
      </c>
      <c r="M11" s="52">
        <v>0.10744086627473901</v>
      </c>
      <c r="N11" s="51">
        <v>1927560.7978000001</v>
      </c>
      <c r="O11" s="51">
        <v>24014516.576200001</v>
      </c>
      <c r="P11" s="51">
        <v>3144</v>
      </c>
      <c r="Q11" s="51">
        <v>2943</v>
      </c>
      <c r="R11" s="52">
        <v>6.8297655453618802</v>
      </c>
      <c r="S11" s="51">
        <v>22.8363313613232</v>
      </c>
      <c r="T11" s="51">
        <v>22.983229357798201</v>
      </c>
      <c r="U11" s="53">
        <v>-0.64326442873310996</v>
      </c>
    </row>
    <row r="12" spans="1:23" ht="12" thickBot="1">
      <c r="A12" s="75"/>
      <c r="B12" s="64" t="s">
        <v>10</v>
      </c>
      <c r="C12" s="65"/>
      <c r="D12" s="51">
        <v>205555.76079999999</v>
      </c>
      <c r="E12" s="51">
        <v>325211.7169</v>
      </c>
      <c r="F12" s="52">
        <v>63.206751207923602</v>
      </c>
      <c r="G12" s="51">
        <v>205951.66510000001</v>
      </c>
      <c r="H12" s="52">
        <v>-0.192231657757058</v>
      </c>
      <c r="I12" s="51">
        <v>29048.1708</v>
      </c>
      <c r="J12" s="52">
        <v>14.1315284412112</v>
      </c>
      <c r="K12" s="51">
        <v>33447.538</v>
      </c>
      <c r="L12" s="52">
        <v>16.240479524047299</v>
      </c>
      <c r="M12" s="52">
        <v>-0.131530374522633</v>
      </c>
      <c r="N12" s="51">
        <v>5783170.2039999999</v>
      </c>
      <c r="O12" s="51">
        <v>93305309.027999997</v>
      </c>
      <c r="P12" s="51">
        <v>1698</v>
      </c>
      <c r="Q12" s="51">
        <v>1690</v>
      </c>
      <c r="R12" s="52">
        <v>0.473372781065096</v>
      </c>
      <c r="S12" s="51">
        <v>121.057574087161</v>
      </c>
      <c r="T12" s="51">
        <v>122.36206863905301</v>
      </c>
      <c r="U12" s="53">
        <v>-1.07758193713073</v>
      </c>
    </row>
    <row r="13" spans="1:23" ht="12" thickBot="1">
      <c r="A13" s="75"/>
      <c r="B13" s="64" t="s">
        <v>11</v>
      </c>
      <c r="C13" s="65"/>
      <c r="D13" s="51">
        <v>252039.85310000001</v>
      </c>
      <c r="E13" s="51">
        <v>382921.28499999997</v>
      </c>
      <c r="F13" s="52">
        <v>65.820277684485504</v>
      </c>
      <c r="G13" s="51">
        <v>296572.04340000002</v>
      </c>
      <c r="H13" s="52">
        <v>-15.0156399738385</v>
      </c>
      <c r="I13" s="51">
        <v>56892.341399999998</v>
      </c>
      <c r="J13" s="52">
        <v>22.572756133700501</v>
      </c>
      <c r="K13" s="51">
        <v>67844.459400000007</v>
      </c>
      <c r="L13" s="52">
        <v>22.876215378296902</v>
      </c>
      <c r="M13" s="52">
        <v>-0.161429807192185</v>
      </c>
      <c r="N13" s="51">
        <v>7895267.3057000004</v>
      </c>
      <c r="O13" s="51">
        <v>133896764.91150001</v>
      </c>
      <c r="P13" s="51">
        <v>7557</v>
      </c>
      <c r="Q13" s="51">
        <v>7582</v>
      </c>
      <c r="R13" s="52">
        <v>-0.32972830387760799</v>
      </c>
      <c r="S13" s="51">
        <v>33.351839764456798</v>
      </c>
      <c r="T13" s="51">
        <v>33.595624940648896</v>
      </c>
      <c r="U13" s="53">
        <v>-0.73094971046217405</v>
      </c>
    </row>
    <row r="14" spans="1:23" ht="12" thickBot="1">
      <c r="A14" s="75"/>
      <c r="B14" s="64" t="s">
        <v>12</v>
      </c>
      <c r="C14" s="65"/>
      <c r="D14" s="51">
        <v>171714.09650000001</v>
      </c>
      <c r="E14" s="51">
        <v>214842.57980000001</v>
      </c>
      <c r="F14" s="52">
        <v>79.925542068919</v>
      </c>
      <c r="G14" s="51">
        <v>212650.77069999999</v>
      </c>
      <c r="H14" s="52">
        <v>-19.250658751550901</v>
      </c>
      <c r="I14" s="51">
        <v>31535.521799999999</v>
      </c>
      <c r="J14" s="52">
        <v>18.3651327659054</v>
      </c>
      <c r="K14" s="51">
        <v>35037.447500000002</v>
      </c>
      <c r="L14" s="52">
        <v>16.476520345853601</v>
      </c>
      <c r="M14" s="52">
        <v>-9.9948082690670001E-2</v>
      </c>
      <c r="N14" s="51">
        <v>4604323.6717999997</v>
      </c>
      <c r="O14" s="51">
        <v>66513841.854800001</v>
      </c>
      <c r="P14" s="51">
        <v>2689</v>
      </c>
      <c r="Q14" s="51">
        <v>2964</v>
      </c>
      <c r="R14" s="52">
        <v>-9.2780026990553299</v>
      </c>
      <c r="S14" s="51">
        <v>63.857975641502399</v>
      </c>
      <c r="T14" s="51">
        <v>61.729931443994602</v>
      </c>
      <c r="U14" s="53">
        <v>3.33246423196158</v>
      </c>
    </row>
    <row r="15" spans="1:23" ht="12" thickBot="1">
      <c r="A15" s="75"/>
      <c r="B15" s="64" t="s">
        <v>13</v>
      </c>
      <c r="C15" s="65"/>
      <c r="D15" s="51">
        <v>99331.564899999998</v>
      </c>
      <c r="E15" s="51">
        <v>163021.51949999999</v>
      </c>
      <c r="F15" s="52">
        <v>60.931566093027399</v>
      </c>
      <c r="G15" s="51">
        <v>118740.94779999999</v>
      </c>
      <c r="H15" s="52">
        <v>-16.3459895340334</v>
      </c>
      <c r="I15" s="51">
        <v>1754.6976</v>
      </c>
      <c r="J15" s="52">
        <v>1.76650554309348</v>
      </c>
      <c r="K15" s="51">
        <v>-3951.4358999999999</v>
      </c>
      <c r="L15" s="52">
        <v>-3.3277786418342901</v>
      </c>
      <c r="M15" s="52">
        <v>-1.4440658141512599</v>
      </c>
      <c r="N15" s="51">
        <v>2751223.0455999998</v>
      </c>
      <c r="O15" s="51">
        <v>52497872.090099998</v>
      </c>
      <c r="P15" s="51">
        <v>3593</v>
      </c>
      <c r="Q15" s="51">
        <v>3770</v>
      </c>
      <c r="R15" s="52">
        <v>-4.6949602122015897</v>
      </c>
      <c r="S15" s="51">
        <v>27.645857194544998</v>
      </c>
      <c r="T15" s="51">
        <v>28.157342413793099</v>
      </c>
      <c r="U15" s="53">
        <v>-1.8501333333555801</v>
      </c>
    </row>
    <row r="16" spans="1:23" ht="12" thickBot="1">
      <c r="A16" s="75"/>
      <c r="B16" s="64" t="s">
        <v>14</v>
      </c>
      <c r="C16" s="65"/>
      <c r="D16" s="51">
        <v>432457.56339999998</v>
      </c>
      <c r="E16" s="51">
        <v>736434.62910000002</v>
      </c>
      <c r="F16" s="52">
        <v>58.723143414440997</v>
      </c>
      <c r="G16" s="51">
        <v>610363.37490000005</v>
      </c>
      <c r="H16" s="52">
        <v>-29.147524051414099</v>
      </c>
      <c r="I16" s="51">
        <v>19981.022799999999</v>
      </c>
      <c r="J16" s="52">
        <v>4.62034300959112</v>
      </c>
      <c r="K16" s="51">
        <v>30590.750899999999</v>
      </c>
      <c r="L16" s="52">
        <v>5.0118916301313003</v>
      </c>
      <c r="M16" s="52">
        <v>-0.34682797211100802</v>
      </c>
      <c r="N16" s="51">
        <v>13000386.068299999</v>
      </c>
      <c r="O16" s="51">
        <v>372655361.35210001</v>
      </c>
      <c r="P16" s="51">
        <v>21895</v>
      </c>
      <c r="Q16" s="51">
        <v>22903</v>
      </c>
      <c r="R16" s="52">
        <v>-4.4011701523817797</v>
      </c>
      <c r="S16" s="51">
        <v>19.751430162137499</v>
      </c>
      <c r="T16" s="51">
        <v>18.833848377941798</v>
      </c>
      <c r="U16" s="53">
        <v>4.6456473109207099</v>
      </c>
    </row>
    <row r="17" spans="1:21" ht="12" thickBot="1">
      <c r="A17" s="75"/>
      <c r="B17" s="64" t="s">
        <v>15</v>
      </c>
      <c r="C17" s="65"/>
      <c r="D17" s="51">
        <v>413166.15580000001</v>
      </c>
      <c r="E17" s="51">
        <v>561887.28760000004</v>
      </c>
      <c r="F17" s="52">
        <v>73.531856818609398</v>
      </c>
      <c r="G17" s="51">
        <v>455142.40639999998</v>
      </c>
      <c r="H17" s="52">
        <v>-9.2226630631972792</v>
      </c>
      <c r="I17" s="51">
        <v>52342.795599999998</v>
      </c>
      <c r="J17" s="52">
        <v>12.668703586974701</v>
      </c>
      <c r="K17" s="51">
        <v>49407.306600000004</v>
      </c>
      <c r="L17" s="52">
        <v>10.8553511835543</v>
      </c>
      <c r="M17" s="52">
        <v>5.9414066501653998E-2</v>
      </c>
      <c r="N17" s="51">
        <v>12265457.7205</v>
      </c>
      <c r="O17" s="51">
        <v>352318260.09100002</v>
      </c>
      <c r="P17" s="51">
        <v>8421</v>
      </c>
      <c r="Q17" s="51">
        <v>8842</v>
      </c>
      <c r="R17" s="52">
        <v>-4.7613662067405604</v>
      </c>
      <c r="S17" s="51">
        <v>49.063787649922801</v>
      </c>
      <c r="T17" s="51">
        <v>55.416778364623397</v>
      </c>
      <c r="U17" s="53">
        <v>-12.948431050676501</v>
      </c>
    </row>
    <row r="18" spans="1:21" ht="12" customHeight="1" thickBot="1">
      <c r="A18" s="75"/>
      <c r="B18" s="64" t="s">
        <v>16</v>
      </c>
      <c r="C18" s="65"/>
      <c r="D18" s="51">
        <v>1338941.5168000001</v>
      </c>
      <c r="E18" s="51">
        <v>1761984.3419999999</v>
      </c>
      <c r="F18" s="52">
        <v>75.990545709401104</v>
      </c>
      <c r="G18" s="51">
        <v>1531584.5111</v>
      </c>
      <c r="H18" s="52">
        <v>-12.578019228050399</v>
      </c>
      <c r="I18" s="51">
        <v>186630.12169999999</v>
      </c>
      <c r="J18" s="52">
        <v>13.9386313261864</v>
      </c>
      <c r="K18" s="51">
        <v>225603.8009</v>
      </c>
      <c r="L18" s="52">
        <v>14.7300915662805</v>
      </c>
      <c r="M18" s="52">
        <v>-0.172752759681009</v>
      </c>
      <c r="N18" s="51">
        <v>33942320.631399997</v>
      </c>
      <c r="O18" s="51">
        <v>776656612.17809999</v>
      </c>
      <c r="P18" s="51">
        <v>56972</v>
      </c>
      <c r="Q18" s="51">
        <v>55240</v>
      </c>
      <c r="R18" s="52">
        <v>3.1354091238233099</v>
      </c>
      <c r="S18" s="51">
        <v>23.501746766832799</v>
      </c>
      <c r="T18" s="51">
        <v>22.019291466328799</v>
      </c>
      <c r="U18" s="53">
        <v>6.3078515618941804</v>
      </c>
    </row>
    <row r="19" spans="1:21" ht="12" customHeight="1" thickBot="1">
      <c r="A19" s="75"/>
      <c r="B19" s="64" t="s">
        <v>17</v>
      </c>
      <c r="C19" s="65"/>
      <c r="D19" s="51">
        <v>566543.65850000002</v>
      </c>
      <c r="E19" s="51">
        <v>658079.26309999998</v>
      </c>
      <c r="F19" s="52">
        <v>86.090489439098107</v>
      </c>
      <c r="G19" s="51">
        <v>509775.02889999998</v>
      </c>
      <c r="H19" s="52">
        <v>11.1360161604024</v>
      </c>
      <c r="I19" s="51">
        <v>30119.895199999999</v>
      </c>
      <c r="J19" s="52">
        <v>5.3164296781198601</v>
      </c>
      <c r="K19" s="51">
        <v>45577.391600000003</v>
      </c>
      <c r="L19" s="52">
        <v>8.9406873652378707</v>
      </c>
      <c r="M19" s="52">
        <v>-0.33914833335920902</v>
      </c>
      <c r="N19" s="51">
        <v>13484720.054199999</v>
      </c>
      <c r="O19" s="51">
        <v>249650717.42359999</v>
      </c>
      <c r="P19" s="51">
        <v>11851</v>
      </c>
      <c r="Q19" s="51">
        <v>11337</v>
      </c>
      <c r="R19" s="52">
        <v>4.5338272911705104</v>
      </c>
      <c r="S19" s="51">
        <v>47.805557210361997</v>
      </c>
      <c r="T19" s="51">
        <v>39.168055226250303</v>
      </c>
      <c r="U19" s="53">
        <v>18.067987255338299</v>
      </c>
    </row>
    <row r="20" spans="1:21" ht="12" thickBot="1">
      <c r="A20" s="75"/>
      <c r="B20" s="64" t="s">
        <v>18</v>
      </c>
      <c r="C20" s="65"/>
      <c r="D20" s="51">
        <v>914294.01679999998</v>
      </c>
      <c r="E20" s="51">
        <v>1185108.7603</v>
      </c>
      <c r="F20" s="52">
        <v>77.148532474652697</v>
      </c>
      <c r="G20" s="51">
        <v>764706.60840000003</v>
      </c>
      <c r="H20" s="52">
        <v>19.561411756723601</v>
      </c>
      <c r="I20" s="51">
        <v>65139.684699999998</v>
      </c>
      <c r="J20" s="52">
        <v>7.1245883165665704</v>
      </c>
      <c r="K20" s="51">
        <v>73180.414999999994</v>
      </c>
      <c r="L20" s="52">
        <v>9.5697374909726207</v>
      </c>
      <c r="M20" s="52">
        <v>-0.109875440034058</v>
      </c>
      <c r="N20" s="51">
        <v>23658318.057</v>
      </c>
      <c r="O20" s="51">
        <v>436026741.6785</v>
      </c>
      <c r="P20" s="51">
        <v>35877</v>
      </c>
      <c r="Q20" s="51">
        <v>37964</v>
      </c>
      <c r="R20" s="52">
        <v>-5.4973132441260102</v>
      </c>
      <c r="S20" s="51">
        <v>25.484126788750501</v>
      </c>
      <c r="T20" s="51">
        <v>23.022188720893499</v>
      </c>
      <c r="U20" s="53">
        <v>9.6606726542569099</v>
      </c>
    </row>
    <row r="21" spans="1:21" ht="12" customHeight="1" thickBot="1">
      <c r="A21" s="75"/>
      <c r="B21" s="64" t="s">
        <v>19</v>
      </c>
      <c r="C21" s="65"/>
      <c r="D21" s="51">
        <v>278928.5686</v>
      </c>
      <c r="E21" s="51">
        <v>382457.43190000003</v>
      </c>
      <c r="F21" s="52">
        <v>72.930617981279198</v>
      </c>
      <c r="G21" s="51">
        <v>333115.95990000002</v>
      </c>
      <c r="H21" s="52">
        <v>-16.2668253170058</v>
      </c>
      <c r="I21" s="51">
        <v>33565.063399999999</v>
      </c>
      <c r="J21" s="52">
        <v>12.033569586819301</v>
      </c>
      <c r="K21" s="51">
        <v>35392.270400000001</v>
      </c>
      <c r="L21" s="52">
        <v>10.624609643628199</v>
      </c>
      <c r="M21" s="52">
        <v>-5.1627289782460999E-2</v>
      </c>
      <c r="N21" s="51">
        <v>7643396.6164999995</v>
      </c>
      <c r="O21" s="51">
        <v>153011269.74790001</v>
      </c>
      <c r="P21" s="51">
        <v>23841</v>
      </c>
      <c r="Q21" s="51">
        <v>24420</v>
      </c>
      <c r="R21" s="52">
        <v>-2.3710073710073698</v>
      </c>
      <c r="S21" s="51">
        <v>11.699533098443901</v>
      </c>
      <c r="T21" s="51">
        <v>11.1768715438165</v>
      </c>
      <c r="U21" s="53">
        <v>4.4673710500193504</v>
      </c>
    </row>
    <row r="22" spans="1:21" ht="12" customHeight="1" thickBot="1">
      <c r="A22" s="75"/>
      <c r="B22" s="64" t="s">
        <v>20</v>
      </c>
      <c r="C22" s="65"/>
      <c r="D22" s="51">
        <v>849211.0514</v>
      </c>
      <c r="E22" s="51">
        <v>910775.6115</v>
      </c>
      <c r="F22" s="52">
        <v>93.240425048425905</v>
      </c>
      <c r="G22" s="51">
        <v>839567.55039999995</v>
      </c>
      <c r="H22" s="52">
        <v>1.1486271706672799</v>
      </c>
      <c r="I22" s="51">
        <v>98880.714800000002</v>
      </c>
      <c r="J22" s="52">
        <v>11.6438327830268</v>
      </c>
      <c r="K22" s="51">
        <v>85504.343699999998</v>
      </c>
      <c r="L22" s="52">
        <v>10.184331643030101</v>
      </c>
      <c r="M22" s="52">
        <v>0.156440837051884</v>
      </c>
      <c r="N22" s="51">
        <v>23673775.4769</v>
      </c>
      <c r="O22" s="51">
        <v>495192425.35100001</v>
      </c>
      <c r="P22" s="51">
        <v>51208</v>
      </c>
      <c r="Q22" s="51">
        <v>80291</v>
      </c>
      <c r="R22" s="52">
        <v>-36.221992502272997</v>
      </c>
      <c r="S22" s="51">
        <v>16.5835621660678</v>
      </c>
      <c r="T22" s="51">
        <v>19.326601901832099</v>
      </c>
      <c r="U22" s="53">
        <v>-16.5407148855926</v>
      </c>
    </row>
    <row r="23" spans="1:21" ht="12" thickBot="1">
      <c r="A23" s="75"/>
      <c r="B23" s="64" t="s">
        <v>21</v>
      </c>
      <c r="C23" s="65"/>
      <c r="D23" s="51">
        <v>1903190.7816000001</v>
      </c>
      <c r="E23" s="51">
        <v>3217056.7489999998</v>
      </c>
      <c r="F23" s="52">
        <v>59.1593785901226</v>
      </c>
      <c r="G23" s="51">
        <v>2554656.4633999998</v>
      </c>
      <c r="H23" s="52">
        <v>-25.5011071403692</v>
      </c>
      <c r="I23" s="51">
        <v>199696.7372</v>
      </c>
      <c r="J23" s="52">
        <v>10.4927335257539</v>
      </c>
      <c r="K23" s="51">
        <v>111397.43369999999</v>
      </c>
      <c r="L23" s="52">
        <v>4.3605641422229002</v>
      </c>
      <c r="M23" s="52">
        <v>0.79265114614574805</v>
      </c>
      <c r="N23" s="51">
        <v>54481215.153300002</v>
      </c>
      <c r="O23" s="51">
        <v>1114260649.1738</v>
      </c>
      <c r="P23" s="51">
        <v>62213</v>
      </c>
      <c r="Q23" s="51">
        <v>62500</v>
      </c>
      <c r="R23" s="52">
        <v>-0.45920000000000399</v>
      </c>
      <c r="S23" s="51">
        <v>30.5915288058766</v>
      </c>
      <c r="T23" s="51">
        <v>30.348203296000001</v>
      </c>
      <c r="U23" s="53">
        <v>0.79540160094855406</v>
      </c>
    </row>
    <row r="24" spans="1:21" ht="12" thickBot="1">
      <c r="A24" s="75"/>
      <c r="B24" s="64" t="s">
        <v>22</v>
      </c>
      <c r="C24" s="65"/>
      <c r="D24" s="51">
        <v>197225.62899999999</v>
      </c>
      <c r="E24" s="51">
        <v>247276.1525</v>
      </c>
      <c r="F24" s="52">
        <v>79.759259842090898</v>
      </c>
      <c r="G24" s="51">
        <v>213720.39499999999</v>
      </c>
      <c r="H24" s="52">
        <v>-7.7179185449287502</v>
      </c>
      <c r="I24" s="51">
        <v>36680.465799999998</v>
      </c>
      <c r="J24" s="52">
        <v>18.598224777369101</v>
      </c>
      <c r="K24" s="51">
        <v>89262.275399999999</v>
      </c>
      <c r="L24" s="52">
        <v>41.765913543253603</v>
      </c>
      <c r="M24" s="52">
        <v>-0.58907090777567195</v>
      </c>
      <c r="N24" s="51">
        <v>6069048.8805</v>
      </c>
      <c r="O24" s="51">
        <v>103879315.04979999</v>
      </c>
      <c r="P24" s="51">
        <v>20829</v>
      </c>
      <c r="Q24" s="51">
        <v>21930</v>
      </c>
      <c r="R24" s="52">
        <v>-5.0205198358413101</v>
      </c>
      <c r="S24" s="51">
        <v>9.4687997023380905</v>
      </c>
      <c r="T24" s="51">
        <v>10.2699359097127</v>
      </c>
      <c r="U24" s="53">
        <v>-8.4608000228034808</v>
      </c>
    </row>
    <row r="25" spans="1:21" ht="12" thickBot="1">
      <c r="A25" s="75"/>
      <c r="B25" s="64" t="s">
        <v>23</v>
      </c>
      <c r="C25" s="65"/>
      <c r="D25" s="51">
        <v>333098.11780000001</v>
      </c>
      <c r="E25" s="51">
        <v>325829.26939999999</v>
      </c>
      <c r="F25" s="52">
        <v>102.23087643826</v>
      </c>
      <c r="G25" s="51">
        <v>314672.46370000002</v>
      </c>
      <c r="H25" s="52">
        <v>5.8555025385273396</v>
      </c>
      <c r="I25" s="51">
        <v>26453.6093</v>
      </c>
      <c r="J25" s="52">
        <v>7.9416868142987802</v>
      </c>
      <c r="K25" s="51">
        <v>24683.329000000002</v>
      </c>
      <c r="L25" s="52">
        <v>7.84413377318341</v>
      </c>
      <c r="M25" s="52">
        <v>7.1719673630733005E-2</v>
      </c>
      <c r="N25" s="51">
        <v>9143491.1578000002</v>
      </c>
      <c r="O25" s="51">
        <v>120076250.51090001</v>
      </c>
      <c r="P25" s="51">
        <v>17511</v>
      </c>
      <c r="Q25" s="51">
        <v>19964</v>
      </c>
      <c r="R25" s="52">
        <v>-12.2871168102585</v>
      </c>
      <c r="S25" s="51">
        <v>19.0222213351608</v>
      </c>
      <c r="T25" s="51">
        <v>21.8332029503106</v>
      </c>
      <c r="U25" s="53">
        <v>-14.7773573108098</v>
      </c>
    </row>
    <row r="26" spans="1:21" ht="12" thickBot="1">
      <c r="A26" s="75"/>
      <c r="B26" s="64" t="s">
        <v>24</v>
      </c>
      <c r="C26" s="65"/>
      <c r="D26" s="51">
        <v>528444.44889999996</v>
      </c>
      <c r="E26" s="51">
        <v>560578.23820000002</v>
      </c>
      <c r="F26" s="52">
        <v>94.267742286396896</v>
      </c>
      <c r="G26" s="51">
        <v>528740.05169999995</v>
      </c>
      <c r="H26" s="52">
        <v>-5.5907018779754999E-2</v>
      </c>
      <c r="I26" s="51">
        <v>121567.43769999999</v>
      </c>
      <c r="J26" s="52">
        <v>23.004771448172601</v>
      </c>
      <c r="K26" s="51">
        <v>118556.09209999999</v>
      </c>
      <c r="L26" s="52">
        <v>22.422377824191599</v>
      </c>
      <c r="M26" s="52">
        <v>2.5400175956036001E-2</v>
      </c>
      <c r="N26" s="51">
        <v>14108087.1709</v>
      </c>
      <c r="O26" s="51">
        <v>232742946.361</v>
      </c>
      <c r="P26" s="51">
        <v>40191</v>
      </c>
      <c r="Q26" s="51">
        <v>41668</v>
      </c>
      <c r="R26" s="52">
        <v>-3.5446865700297501</v>
      </c>
      <c r="S26" s="51">
        <v>13.1483279565077</v>
      </c>
      <c r="T26" s="51">
        <v>12.7340467457041</v>
      </c>
      <c r="U26" s="53">
        <v>3.1508280914037399</v>
      </c>
    </row>
    <row r="27" spans="1:21" ht="12" thickBot="1">
      <c r="A27" s="75"/>
      <c r="B27" s="64" t="s">
        <v>25</v>
      </c>
      <c r="C27" s="65"/>
      <c r="D27" s="51">
        <v>208606.201</v>
      </c>
      <c r="E27" s="51">
        <v>252206.0999</v>
      </c>
      <c r="F27" s="52">
        <v>82.712591441171597</v>
      </c>
      <c r="G27" s="51">
        <v>226043.85389999999</v>
      </c>
      <c r="H27" s="52">
        <v>-7.7142787114726401</v>
      </c>
      <c r="I27" s="51">
        <v>57410.1129</v>
      </c>
      <c r="J27" s="52">
        <v>27.520808405882399</v>
      </c>
      <c r="K27" s="51">
        <v>64158.808100000002</v>
      </c>
      <c r="L27" s="52">
        <v>28.383345529219</v>
      </c>
      <c r="M27" s="52">
        <v>-0.10518735306742701</v>
      </c>
      <c r="N27" s="51">
        <v>5701613.1301999995</v>
      </c>
      <c r="O27" s="51">
        <v>94906287.473299995</v>
      </c>
      <c r="P27" s="51">
        <v>27538</v>
      </c>
      <c r="Q27" s="51">
        <v>26482</v>
      </c>
      <c r="R27" s="52">
        <v>3.9876142285326002</v>
      </c>
      <c r="S27" s="51">
        <v>7.5752124700414001</v>
      </c>
      <c r="T27" s="51">
        <v>7.6342039271958297</v>
      </c>
      <c r="U27" s="53">
        <v>-0.77874326809624905</v>
      </c>
    </row>
    <row r="28" spans="1:21" ht="12" thickBot="1">
      <c r="A28" s="75"/>
      <c r="B28" s="64" t="s">
        <v>26</v>
      </c>
      <c r="C28" s="65"/>
      <c r="D28" s="51">
        <v>1176743.8583</v>
      </c>
      <c r="E28" s="51">
        <v>1268066.9676999999</v>
      </c>
      <c r="F28" s="52">
        <v>92.798242385759806</v>
      </c>
      <c r="G28" s="51">
        <v>1210060.2246000001</v>
      </c>
      <c r="H28" s="52">
        <v>-2.7532816650520902</v>
      </c>
      <c r="I28" s="51">
        <v>46939.127899999999</v>
      </c>
      <c r="J28" s="52">
        <v>3.9888993317382799</v>
      </c>
      <c r="K28" s="51">
        <v>51572.1322</v>
      </c>
      <c r="L28" s="52">
        <v>4.26194755860584</v>
      </c>
      <c r="M28" s="52">
        <v>-8.9835422782849006E-2</v>
      </c>
      <c r="N28" s="51">
        <v>29940260.729800001</v>
      </c>
      <c r="O28" s="51">
        <v>365767963.89749998</v>
      </c>
      <c r="P28" s="51">
        <v>42497</v>
      </c>
      <c r="Q28" s="51">
        <v>48418</v>
      </c>
      <c r="R28" s="52">
        <v>-12.2289231277624</v>
      </c>
      <c r="S28" s="51">
        <v>27.690045374967699</v>
      </c>
      <c r="T28" s="51">
        <v>31.4328320748482</v>
      </c>
      <c r="U28" s="53">
        <v>-13.516722884333401</v>
      </c>
    </row>
    <row r="29" spans="1:21" ht="12" thickBot="1">
      <c r="A29" s="75"/>
      <c r="B29" s="64" t="s">
        <v>27</v>
      </c>
      <c r="C29" s="65"/>
      <c r="D29" s="51">
        <v>640683.92139999999</v>
      </c>
      <c r="E29" s="51">
        <v>608059.23459999997</v>
      </c>
      <c r="F29" s="52">
        <v>105.36537971032701</v>
      </c>
      <c r="G29" s="51">
        <v>583862.4081</v>
      </c>
      <c r="H29" s="52">
        <v>9.7320040666615508</v>
      </c>
      <c r="I29" s="51">
        <v>95561.369300000006</v>
      </c>
      <c r="J29" s="52">
        <v>14.915524817788899</v>
      </c>
      <c r="K29" s="51">
        <v>87776.810899999997</v>
      </c>
      <c r="L29" s="52">
        <v>15.0338178451397</v>
      </c>
      <c r="M29" s="52">
        <v>8.8685819411559993E-2</v>
      </c>
      <c r="N29" s="51">
        <v>16510309.4625</v>
      </c>
      <c r="O29" s="51">
        <v>252550632.74869999</v>
      </c>
      <c r="P29" s="51">
        <v>100218</v>
      </c>
      <c r="Q29" s="51">
        <v>103772</v>
      </c>
      <c r="R29" s="52">
        <v>-3.4248159426434901</v>
      </c>
      <c r="S29" s="51">
        <v>6.3929026861442102</v>
      </c>
      <c r="T29" s="51">
        <v>6.5408675451952396</v>
      </c>
      <c r="U29" s="53">
        <v>-2.3145176192299002</v>
      </c>
    </row>
    <row r="30" spans="1:21" ht="12" thickBot="1">
      <c r="A30" s="75"/>
      <c r="B30" s="64" t="s">
        <v>28</v>
      </c>
      <c r="C30" s="65"/>
      <c r="D30" s="51">
        <v>870996.71990000003</v>
      </c>
      <c r="E30" s="51">
        <v>1136234.6814999999</v>
      </c>
      <c r="F30" s="52">
        <v>76.656410342109396</v>
      </c>
      <c r="G30" s="51">
        <v>973199.86869999999</v>
      </c>
      <c r="H30" s="52">
        <v>-10.5017635212511</v>
      </c>
      <c r="I30" s="51">
        <v>139309.55489999999</v>
      </c>
      <c r="J30" s="52">
        <v>15.994268602526301</v>
      </c>
      <c r="K30" s="51">
        <v>150445.3462</v>
      </c>
      <c r="L30" s="52">
        <v>15.458833384448001</v>
      </c>
      <c r="M30" s="52">
        <v>-7.4018848580375995E-2</v>
      </c>
      <c r="N30" s="51">
        <v>18032979.505800001</v>
      </c>
      <c r="O30" s="51">
        <v>428132442.49659997</v>
      </c>
      <c r="P30" s="51">
        <v>67123</v>
      </c>
      <c r="Q30" s="51">
        <v>60695</v>
      </c>
      <c r="R30" s="52">
        <v>10.5906582090782</v>
      </c>
      <c r="S30" s="51">
        <v>12.9761291941659</v>
      </c>
      <c r="T30" s="51">
        <v>11.593836042507601</v>
      </c>
      <c r="U30" s="53">
        <v>10.6525846881965</v>
      </c>
    </row>
    <row r="31" spans="1:21" ht="12" thickBot="1">
      <c r="A31" s="75"/>
      <c r="B31" s="64" t="s">
        <v>29</v>
      </c>
      <c r="C31" s="65"/>
      <c r="D31" s="51">
        <v>684933.50089999998</v>
      </c>
      <c r="E31" s="51">
        <v>1267472.4489</v>
      </c>
      <c r="F31" s="52">
        <v>54.039320656984103</v>
      </c>
      <c r="G31" s="51">
        <v>650590.69940000004</v>
      </c>
      <c r="H31" s="52">
        <v>5.2787107979982402</v>
      </c>
      <c r="I31" s="51">
        <v>31980.674900000002</v>
      </c>
      <c r="J31" s="52">
        <v>4.6691649419947403</v>
      </c>
      <c r="K31" s="51">
        <v>29371.153999999999</v>
      </c>
      <c r="L31" s="52">
        <v>4.5145364093103701</v>
      </c>
      <c r="M31" s="52">
        <v>8.8846386491997997E-2</v>
      </c>
      <c r="N31" s="51">
        <v>17622537.1459</v>
      </c>
      <c r="O31" s="51">
        <v>433778162.58810002</v>
      </c>
      <c r="P31" s="51">
        <v>24935</v>
      </c>
      <c r="Q31" s="51">
        <v>23302</v>
      </c>
      <c r="R31" s="52">
        <v>7.0079821474551496</v>
      </c>
      <c r="S31" s="51">
        <v>27.4687588089031</v>
      </c>
      <c r="T31" s="51">
        <v>24.699380031756899</v>
      </c>
      <c r="U31" s="53">
        <v>10.081921780348599</v>
      </c>
    </row>
    <row r="32" spans="1:21" ht="12" thickBot="1">
      <c r="A32" s="75"/>
      <c r="B32" s="64" t="s">
        <v>30</v>
      </c>
      <c r="C32" s="65"/>
      <c r="D32" s="51">
        <v>91400.691800000001</v>
      </c>
      <c r="E32" s="51">
        <v>118483.2714</v>
      </c>
      <c r="F32" s="52">
        <v>77.142275630988394</v>
      </c>
      <c r="G32" s="51">
        <v>107477.0594</v>
      </c>
      <c r="H32" s="52">
        <v>-14.957952599138601</v>
      </c>
      <c r="I32" s="51">
        <v>24817.112300000001</v>
      </c>
      <c r="J32" s="52">
        <v>27.151996129639802</v>
      </c>
      <c r="K32" s="51">
        <v>31505.303599999999</v>
      </c>
      <c r="L32" s="52">
        <v>29.313514694094799</v>
      </c>
      <c r="M32" s="52">
        <v>-0.21228779080865601</v>
      </c>
      <c r="N32" s="51">
        <v>2505185.2749999999</v>
      </c>
      <c r="O32" s="51">
        <v>44143972.956900001</v>
      </c>
      <c r="P32" s="51">
        <v>19595</v>
      </c>
      <c r="Q32" s="51">
        <v>21380</v>
      </c>
      <c r="R32" s="52">
        <v>-8.3489242282507004</v>
      </c>
      <c r="S32" s="51">
        <v>4.6644905230926303</v>
      </c>
      <c r="T32" s="51">
        <v>5.9479733629560299</v>
      </c>
      <c r="U32" s="53">
        <v>-27.516034891897299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2.2566000000000002</v>
      </c>
      <c r="O33" s="51">
        <v>316.69069999999999</v>
      </c>
      <c r="P33" s="54"/>
      <c r="Q33" s="54"/>
      <c r="R33" s="54"/>
      <c r="S33" s="54"/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344430.82130000001</v>
      </c>
      <c r="E35" s="51">
        <v>277577.24670000002</v>
      </c>
      <c r="F35" s="52">
        <v>124.084673868191</v>
      </c>
      <c r="G35" s="51">
        <v>312401.34279999998</v>
      </c>
      <c r="H35" s="52">
        <v>10.252669919061599</v>
      </c>
      <c r="I35" s="51">
        <v>19701.802500000002</v>
      </c>
      <c r="J35" s="52">
        <v>5.7201043813787198</v>
      </c>
      <c r="K35" s="51">
        <v>9680.9321999999993</v>
      </c>
      <c r="L35" s="52">
        <v>3.09887662877229</v>
      </c>
      <c r="M35" s="52">
        <v>1.0351141907594399</v>
      </c>
      <c r="N35" s="51">
        <v>5733577.7424999997</v>
      </c>
      <c r="O35" s="51">
        <v>72538390.349000007</v>
      </c>
      <c r="P35" s="51">
        <v>14997</v>
      </c>
      <c r="Q35" s="51">
        <v>14899</v>
      </c>
      <c r="R35" s="52">
        <v>0.65776226592388898</v>
      </c>
      <c r="S35" s="51">
        <v>22.966648082949899</v>
      </c>
      <c r="T35" s="51">
        <v>17.4617494328478</v>
      </c>
      <c r="U35" s="53">
        <v>23.9690991485555</v>
      </c>
    </row>
    <row r="36" spans="1:21" ht="12" customHeight="1" thickBot="1">
      <c r="A36" s="75"/>
      <c r="B36" s="64" t="s">
        <v>69</v>
      </c>
      <c r="C36" s="65"/>
      <c r="D36" s="51">
        <v>32587.22</v>
      </c>
      <c r="E36" s="54"/>
      <c r="F36" s="54"/>
      <c r="G36" s="51">
        <v>11332.48</v>
      </c>
      <c r="H36" s="52">
        <v>187.555945388829</v>
      </c>
      <c r="I36" s="51">
        <v>1462.43</v>
      </c>
      <c r="J36" s="52">
        <v>4.4877408996532999</v>
      </c>
      <c r="K36" s="51">
        <v>455.56</v>
      </c>
      <c r="L36" s="52">
        <v>4.0199497373919897</v>
      </c>
      <c r="M36" s="52">
        <v>2.21018087628413</v>
      </c>
      <c r="N36" s="51">
        <v>2554829.87</v>
      </c>
      <c r="O36" s="51">
        <v>35245679.259999998</v>
      </c>
      <c r="P36" s="51">
        <v>33</v>
      </c>
      <c r="Q36" s="51">
        <v>40</v>
      </c>
      <c r="R36" s="52">
        <v>-17.5</v>
      </c>
      <c r="S36" s="51">
        <v>987.49151515151505</v>
      </c>
      <c r="T36" s="51">
        <v>2426.5817499999998</v>
      </c>
      <c r="U36" s="53">
        <v>-145.73190885874899</v>
      </c>
    </row>
    <row r="37" spans="1:21" ht="12" thickBot="1">
      <c r="A37" s="75"/>
      <c r="B37" s="64" t="s">
        <v>36</v>
      </c>
      <c r="C37" s="65"/>
      <c r="D37" s="51">
        <v>62821.37</v>
      </c>
      <c r="E37" s="51">
        <v>148545.48749999999</v>
      </c>
      <c r="F37" s="52">
        <v>42.290998573753399</v>
      </c>
      <c r="G37" s="51">
        <v>158052.16</v>
      </c>
      <c r="H37" s="52">
        <v>-60.252760860718404</v>
      </c>
      <c r="I37" s="51">
        <v>-7268.4</v>
      </c>
      <c r="J37" s="52">
        <v>-11.5699482516857</v>
      </c>
      <c r="K37" s="51">
        <v>-19501.919999999998</v>
      </c>
      <c r="L37" s="52">
        <v>-12.3389139382847</v>
      </c>
      <c r="M37" s="52">
        <v>-0.62729823525068296</v>
      </c>
      <c r="N37" s="51">
        <v>7708193.5300000003</v>
      </c>
      <c r="O37" s="51">
        <v>171253211.21000001</v>
      </c>
      <c r="P37" s="51">
        <v>35</v>
      </c>
      <c r="Q37" s="51">
        <v>41</v>
      </c>
      <c r="R37" s="52">
        <v>-14.634146341463399</v>
      </c>
      <c r="S37" s="51">
        <v>1794.8962857142899</v>
      </c>
      <c r="T37" s="51">
        <v>2884.8251219512199</v>
      </c>
      <c r="U37" s="53">
        <v>-60.723778020588703</v>
      </c>
    </row>
    <row r="38" spans="1:21" ht="12" thickBot="1">
      <c r="A38" s="75"/>
      <c r="B38" s="64" t="s">
        <v>37</v>
      </c>
      <c r="C38" s="65"/>
      <c r="D38" s="51">
        <v>29204.27</v>
      </c>
      <c r="E38" s="51">
        <v>78620.263900000005</v>
      </c>
      <c r="F38" s="52">
        <v>37.145983174447203</v>
      </c>
      <c r="G38" s="51">
        <v>70492.69</v>
      </c>
      <c r="H38" s="52">
        <v>-58.571207879852501</v>
      </c>
      <c r="I38" s="51">
        <v>-998.3</v>
      </c>
      <c r="J38" s="52">
        <v>-3.4183357433690298</v>
      </c>
      <c r="K38" s="51">
        <v>-6333.81</v>
      </c>
      <c r="L38" s="52">
        <v>-8.9850593018935694</v>
      </c>
      <c r="M38" s="52">
        <v>-0.84238554677200606</v>
      </c>
      <c r="N38" s="51">
        <v>3182659.52</v>
      </c>
      <c r="O38" s="51">
        <v>145775540.74000001</v>
      </c>
      <c r="P38" s="51">
        <v>12</v>
      </c>
      <c r="Q38" s="51">
        <v>7</v>
      </c>
      <c r="R38" s="52">
        <v>71.428571428571402</v>
      </c>
      <c r="S38" s="51">
        <v>2433.6891666666702</v>
      </c>
      <c r="T38" s="51">
        <v>2617.09428571429</v>
      </c>
      <c r="U38" s="53">
        <v>-7.5360946483902298</v>
      </c>
    </row>
    <row r="39" spans="1:21" ht="12" thickBot="1">
      <c r="A39" s="75"/>
      <c r="B39" s="64" t="s">
        <v>38</v>
      </c>
      <c r="C39" s="65"/>
      <c r="D39" s="51">
        <v>30417.11</v>
      </c>
      <c r="E39" s="51">
        <v>85995.320900000006</v>
      </c>
      <c r="F39" s="52">
        <v>35.370657009781603</v>
      </c>
      <c r="G39" s="51">
        <v>85862.43</v>
      </c>
      <c r="H39" s="52">
        <v>-64.574599158211598</v>
      </c>
      <c r="I39" s="51">
        <v>-7681.21</v>
      </c>
      <c r="J39" s="52">
        <v>-25.252925080653601</v>
      </c>
      <c r="K39" s="51">
        <v>-10280.39</v>
      </c>
      <c r="L39" s="52">
        <v>-11.973094635220599</v>
      </c>
      <c r="M39" s="52">
        <v>-0.252828929641774</v>
      </c>
      <c r="N39" s="51">
        <v>3271493.68</v>
      </c>
      <c r="O39" s="51">
        <v>111181756.08</v>
      </c>
      <c r="P39" s="51">
        <v>22</v>
      </c>
      <c r="Q39" s="51">
        <v>32</v>
      </c>
      <c r="R39" s="52">
        <v>-31.25</v>
      </c>
      <c r="S39" s="51">
        <v>1382.59590909091</v>
      </c>
      <c r="T39" s="51">
        <v>1431.7859375</v>
      </c>
      <c r="U39" s="53">
        <v>-3.55780225340277</v>
      </c>
    </row>
    <row r="40" spans="1:21" ht="12" thickBot="1">
      <c r="A40" s="75"/>
      <c r="B40" s="64" t="s">
        <v>72</v>
      </c>
      <c r="C40" s="65"/>
      <c r="D40" s="51">
        <v>1.7</v>
      </c>
      <c r="E40" s="54"/>
      <c r="F40" s="54"/>
      <c r="G40" s="51">
        <v>9.06</v>
      </c>
      <c r="H40" s="52">
        <v>-81.236203090507701</v>
      </c>
      <c r="I40" s="51">
        <v>-109.42</v>
      </c>
      <c r="J40" s="52">
        <v>-6436.4705882353001</v>
      </c>
      <c r="K40" s="51">
        <v>-26.21</v>
      </c>
      <c r="L40" s="52">
        <v>-289.29359823399602</v>
      </c>
      <c r="M40" s="52">
        <v>3.1747424647081299</v>
      </c>
      <c r="N40" s="51">
        <v>373.83</v>
      </c>
      <c r="O40" s="51">
        <v>5000.75</v>
      </c>
      <c r="P40" s="51">
        <v>2</v>
      </c>
      <c r="Q40" s="51">
        <v>3</v>
      </c>
      <c r="R40" s="52">
        <v>-33.3333333333333</v>
      </c>
      <c r="S40" s="51">
        <v>0.85</v>
      </c>
      <c r="T40" s="51">
        <v>-0.223333333333333</v>
      </c>
      <c r="U40" s="53">
        <v>126.274509803922</v>
      </c>
    </row>
    <row r="41" spans="1:21" ht="12" customHeight="1" thickBot="1">
      <c r="A41" s="75"/>
      <c r="B41" s="64" t="s">
        <v>33</v>
      </c>
      <c r="C41" s="65"/>
      <c r="D41" s="51">
        <v>57269.230300000003</v>
      </c>
      <c r="E41" s="51">
        <v>82907.959700000007</v>
      </c>
      <c r="F41" s="52">
        <v>69.075671994856705</v>
      </c>
      <c r="G41" s="51">
        <v>162747.00779999999</v>
      </c>
      <c r="H41" s="52">
        <v>-64.810885880999905</v>
      </c>
      <c r="I41" s="51">
        <v>3106.2307999999998</v>
      </c>
      <c r="J41" s="52">
        <v>5.4239087617002602</v>
      </c>
      <c r="K41" s="51">
        <v>7663.3675999999996</v>
      </c>
      <c r="L41" s="52">
        <v>4.7087609803662396</v>
      </c>
      <c r="M41" s="52">
        <v>-0.594665039949278</v>
      </c>
      <c r="N41" s="51">
        <v>2007650.9273999999</v>
      </c>
      <c r="O41" s="51">
        <v>65973707.174099997</v>
      </c>
      <c r="P41" s="51">
        <v>121</v>
      </c>
      <c r="Q41" s="51">
        <v>136</v>
      </c>
      <c r="R41" s="52">
        <v>-11.0294117647059</v>
      </c>
      <c r="S41" s="51">
        <v>473.29942396694202</v>
      </c>
      <c r="T41" s="51">
        <v>375.46505367647097</v>
      </c>
      <c r="U41" s="53">
        <v>20.6707139997079</v>
      </c>
    </row>
    <row r="42" spans="1:21" ht="12" thickBot="1">
      <c r="A42" s="75"/>
      <c r="B42" s="64" t="s">
        <v>34</v>
      </c>
      <c r="C42" s="65"/>
      <c r="D42" s="51">
        <v>323033.00339999999</v>
      </c>
      <c r="E42" s="51">
        <v>257317.38990000001</v>
      </c>
      <c r="F42" s="52">
        <v>125.538737792086</v>
      </c>
      <c r="G42" s="51">
        <v>386687.47639999999</v>
      </c>
      <c r="H42" s="52">
        <v>-16.461477778544399</v>
      </c>
      <c r="I42" s="51">
        <v>21062.960200000001</v>
      </c>
      <c r="J42" s="52">
        <v>6.5203740727130901</v>
      </c>
      <c r="K42" s="51">
        <v>28026.666099999999</v>
      </c>
      <c r="L42" s="52">
        <v>7.2478856468080899</v>
      </c>
      <c r="M42" s="52">
        <v>-0.24846715178870299</v>
      </c>
      <c r="N42" s="51">
        <v>10290162.7148</v>
      </c>
      <c r="O42" s="51">
        <v>174652039.5582</v>
      </c>
      <c r="P42" s="51">
        <v>1750</v>
      </c>
      <c r="Q42" s="51">
        <v>1747</v>
      </c>
      <c r="R42" s="52">
        <v>0.17172295363481199</v>
      </c>
      <c r="S42" s="51">
        <v>184.59028765714299</v>
      </c>
      <c r="T42" s="51">
        <v>197.38502140812801</v>
      </c>
      <c r="U42" s="53">
        <v>-6.9314230523061404</v>
      </c>
    </row>
    <row r="43" spans="1:21" ht="12" thickBot="1">
      <c r="A43" s="75"/>
      <c r="B43" s="64" t="s">
        <v>39</v>
      </c>
      <c r="C43" s="65"/>
      <c r="D43" s="51">
        <v>53788.02</v>
      </c>
      <c r="E43" s="51">
        <v>63972.087699999996</v>
      </c>
      <c r="F43" s="52">
        <v>84.080451230920204</v>
      </c>
      <c r="G43" s="51">
        <v>70597.429999999993</v>
      </c>
      <c r="H43" s="52">
        <v>-23.810229352541601</v>
      </c>
      <c r="I43" s="51">
        <v>-5164.1000000000004</v>
      </c>
      <c r="J43" s="52">
        <v>-9.6008367662539005</v>
      </c>
      <c r="K43" s="51">
        <v>-8318.7900000000009</v>
      </c>
      <c r="L43" s="52">
        <v>-11.7834176116609</v>
      </c>
      <c r="M43" s="52">
        <v>-0.37922462281173103</v>
      </c>
      <c r="N43" s="51">
        <v>3985027.19</v>
      </c>
      <c r="O43" s="51">
        <v>82110054.530000001</v>
      </c>
      <c r="P43" s="51">
        <v>48</v>
      </c>
      <c r="Q43" s="51">
        <v>49</v>
      </c>
      <c r="R43" s="52">
        <v>-2.0408163265306101</v>
      </c>
      <c r="S43" s="51">
        <v>1120.58375</v>
      </c>
      <c r="T43" s="51">
        <v>1194.7493877551001</v>
      </c>
      <c r="U43" s="53">
        <v>-6.6184823539607898</v>
      </c>
    </row>
    <row r="44" spans="1:21" ht="12" thickBot="1">
      <c r="A44" s="75"/>
      <c r="B44" s="64" t="s">
        <v>40</v>
      </c>
      <c r="C44" s="65"/>
      <c r="D44" s="51">
        <v>50970.96</v>
      </c>
      <c r="E44" s="51">
        <v>13537.881799999999</v>
      </c>
      <c r="F44" s="52">
        <v>376.50616804764798</v>
      </c>
      <c r="G44" s="51">
        <v>56909.46</v>
      </c>
      <c r="H44" s="52">
        <v>-10.434996220312099</v>
      </c>
      <c r="I44" s="51">
        <v>4639.04</v>
      </c>
      <c r="J44" s="52">
        <v>9.1013392724013809</v>
      </c>
      <c r="K44" s="51">
        <v>7696.44</v>
      </c>
      <c r="L44" s="52">
        <v>13.524008135027101</v>
      </c>
      <c r="M44" s="52">
        <v>-0.39724859805312601</v>
      </c>
      <c r="N44" s="51">
        <v>2489029.3199999998</v>
      </c>
      <c r="O44" s="51">
        <v>33828679.020000003</v>
      </c>
      <c r="P44" s="51">
        <v>55</v>
      </c>
      <c r="Q44" s="51">
        <v>60</v>
      </c>
      <c r="R44" s="52">
        <v>-8.3333333333333393</v>
      </c>
      <c r="S44" s="51">
        <v>926.744727272727</v>
      </c>
      <c r="T44" s="51">
        <v>935.8415</v>
      </c>
      <c r="U44" s="53">
        <v>-0.98158343495982003</v>
      </c>
    </row>
    <row r="45" spans="1:21" ht="12" thickBot="1">
      <c r="A45" s="75"/>
      <c r="B45" s="64" t="s">
        <v>75</v>
      </c>
      <c r="C45" s="65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1">
        <v>-427.35039999999998</v>
      </c>
      <c r="O45" s="51">
        <v>-435.8974</v>
      </c>
      <c r="P45" s="54"/>
      <c r="Q45" s="54"/>
      <c r="R45" s="54"/>
      <c r="S45" s="54"/>
      <c r="T45" s="54"/>
      <c r="U45" s="55"/>
    </row>
    <row r="46" spans="1:21" ht="12" thickBot="1">
      <c r="A46" s="76"/>
      <c r="B46" s="64" t="s">
        <v>35</v>
      </c>
      <c r="C46" s="65"/>
      <c r="D46" s="56">
        <v>17910.37</v>
      </c>
      <c r="E46" s="57"/>
      <c r="F46" s="57"/>
      <c r="G46" s="56">
        <v>35911.109199999999</v>
      </c>
      <c r="H46" s="58">
        <v>-50.1258234596663</v>
      </c>
      <c r="I46" s="56">
        <v>2633.7284</v>
      </c>
      <c r="J46" s="58">
        <v>14.7050474110808</v>
      </c>
      <c r="K46" s="56">
        <v>4043.4947999999999</v>
      </c>
      <c r="L46" s="58">
        <v>11.2597324061491</v>
      </c>
      <c r="M46" s="58">
        <v>-0.34865047928341603</v>
      </c>
      <c r="N46" s="56">
        <v>721235.99950000003</v>
      </c>
      <c r="O46" s="56">
        <v>9460319.0187999997</v>
      </c>
      <c r="P46" s="56">
        <v>13</v>
      </c>
      <c r="Q46" s="56">
        <v>16</v>
      </c>
      <c r="R46" s="58">
        <v>-18.75</v>
      </c>
      <c r="S46" s="56">
        <v>1377.72076923077</v>
      </c>
      <c r="T46" s="56">
        <v>609.50856250000004</v>
      </c>
      <c r="U46" s="59">
        <v>55.759644761666003</v>
      </c>
    </row>
  </sheetData>
  <mergeCells count="44"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9:C19"/>
    <mergeCell ref="B20:C20"/>
    <mergeCell ref="B21:C21"/>
    <mergeCell ref="B22:C22"/>
    <mergeCell ref="B23:C23"/>
  </mergeCells>
  <phoneticPr fontId="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3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58688</v>
      </c>
      <c r="D2" s="37">
        <v>527582.85241282103</v>
      </c>
      <c r="E2" s="37">
        <v>394272.521717094</v>
      </c>
      <c r="F2" s="37">
        <v>133310.33069572601</v>
      </c>
      <c r="G2" s="37">
        <v>394272.521717094</v>
      </c>
      <c r="H2" s="37">
        <v>0.25268131836744101</v>
      </c>
    </row>
    <row r="3" spans="1:8">
      <c r="A3" s="37">
        <v>2</v>
      </c>
      <c r="B3" s="37">
        <v>13</v>
      </c>
      <c r="C3" s="37">
        <v>12333</v>
      </c>
      <c r="D3" s="37">
        <v>92158.692823311401</v>
      </c>
      <c r="E3" s="37">
        <v>78101.914153233505</v>
      </c>
      <c r="F3" s="37">
        <v>14056.7786700779</v>
      </c>
      <c r="G3" s="37">
        <v>78101.914153233505</v>
      </c>
      <c r="H3" s="37">
        <v>0.152527973644633</v>
      </c>
    </row>
    <row r="4" spans="1:8">
      <c r="A4" s="37">
        <v>3</v>
      </c>
      <c r="B4" s="37">
        <v>14</v>
      </c>
      <c r="C4" s="37">
        <v>85225</v>
      </c>
      <c r="D4" s="37">
        <v>104668.28783117799</v>
      </c>
      <c r="E4" s="37">
        <v>75568.093294755003</v>
      </c>
      <c r="F4" s="37">
        <v>29100.194536422601</v>
      </c>
      <c r="G4" s="37">
        <v>75568.093294755003</v>
      </c>
      <c r="H4" s="37">
        <v>0.27802303008299101</v>
      </c>
    </row>
    <row r="5" spans="1:8">
      <c r="A5" s="37">
        <v>4</v>
      </c>
      <c r="B5" s="37">
        <v>15</v>
      </c>
      <c r="C5" s="37">
        <v>4006</v>
      </c>
      <c r="D5" s="37">
        <v>71797.457264102602</v>
      </c>
      <c r="E5" s="37">
        <v>56412.949080341903</v>
      </c>
      <c r="F5" s="37">
        <v>15384.508183760699</v>
      </c>
      <c r="G5" s="37">
        <v>56412.949080341903</v>
      </c>
      <c r="H5" s="37">
        <v>0.21427650462842601</v>
      </c>
    </row>
    <row r="6" spans="1:8">
      <c r="A6" s="37">
        <v>5</v>
      </c>
      <c r="B6" s="37">
        <v>16</v>
      </c>
      <c r="C6" s="37">
        <v>2426</v>
      </c>
      <c r="D6" s="37">
        <v>205555.75171025601</v>
      </c>
      <c r="E6" s="37">
        <v>176507.58844102599</v>
      </c>
      <c r="F6" s="37">
        <v>29048.163269230801</v>
      </c>
      <c r="G6" s="37">
        <v>176507.58844102599</v>
      </c>
      <c r="H6" s="37">
        <v>0.14131525402498099</v>
      </c>
    </row>
    <row r="7" spans="1:8">
      <c r="A7" s="37">
        <v>6</v>
      </c>
      <c r="B7" s="37">
        <v>17</v>
      </c>
      <c r="C7" s="37">
        <v>14351</v>
      </c>
      <c r="D7" s="37">
        <v>252040.01345128199</v>
      </c>
      <c r="E7" s="37">
        <v>195147.511957265</v>
      </c>
      <c r="F7" s="37">
        <v>56892.501494017102</v>
      </c>
      <c r="G7" s="37">
        <v>195147.511957265</v>
      </c>
      <c r="H7" s="37">
        <v>0.22572805291892301</v>
      </c>
    </row>
    <row r="8" spans="1:8">
      <c r="A8" s="37">
        <v>7</v>
      </c>
      <c r="B8" s="37">
        <v>18</v>
      </c>
      <c r="C8" s="37">
        <v>103012</v>
      </c>
      <c r="D8" s="37">
        <v>171714.09204700901</v>
      </c>
      <c r="E8" s="37">
        <v>140178.580484615</v>
      </c>
      <c r="F8" s="37">
        <v>31535.5115623932</v>
      </c>
      <c r="G8" s="37">
        <v>140178.580484615</v>
      </c>
      <c r="H8" s="37">
        <v>0.18365127280153601</v>
      </c>
    </row>
    <row r="9" spans="1:8">
      <c r="A9" s="37">
        <v>8</v>
      </c>
      <c r="B9" s="37">
        <v>19</v>
      </c>
      <c r="C9" s="37">
        <v>14664</v>
      </c>
      <c r="D9" s="37">
        <v>99331.706499145293</v>
      </c>
      <c r="E9" s="37">
        <v>97576.868406837602</v>
      </c>
      <c r="F9" s="37">
        <v>1754.83809230769</v>
      </c>
      <c r="G9" s="37">
        <v>97576.868406837602</v>
      </c>
      <c r="H9" s="37">
        <v>1.7666444624333401E-2</v>
      </c>
    </row>
    <row r="10" spans="1:8">
      <c r="A10" s="37">
        <v>9</v>
      </c>
      <c r="B10" s="37">
        <v>21</v>
      </c>
      <c r="C10" s="37">
        <v>103930</v>
      </c>
      <c r="D10" s="37">
        <v>432457.19986837602</v>
      </c>
      <c r="E10" s="37">
        <v>412476.54069401702</v>
      </c>
      <c r="F10" s="37">
        <v>19980.659174359</v>
      </c>
      <c r="G10" s="37">
        <v>412476.54069401702</v>
      </c>
      <c r="H10" s="37">
        <v>4.62026280992439E-2</v>
      </c>
    </row>
    <row r="11" spans="1:8">
      <c r="A11" s="37">
        <v>10</v>
      </c>
      <c r="B11" s="37">
        <v>22</v>
      </c>
      <c r="C11" s="37">
        <v>23707</v>
      </c>
      <c r="D11" s="37">
        <v>413166.13639145298</v>
      </c>
      <c r="E11" s="37">
        <v>360823.36212222202</v>
      </c>
      <c r="F11" s="37">
        <v>52342.774269230802</v>
      </c>
      <c r="G11" s="37">
        <v>360823.36212222202</v>
      </c>
      <c r="H11" s="37">
        <v>0.12668699019330801</v>
      </c>
    </row>
    <row r="12" spans="1:8">
      <c r="A12" s="37">
        <v>11</v>
      </c>
      <c r="B12" s="37">
        <v>23</v>
      </c>
      <c r="C12" s="37">
        <v>122382.65300000001</v>
      </c>
      <c r="D12" s="37">
        <v>1338941.5886188</v>
      </c>
      <c r="E12" s="37">
        <v>1152311.3790846199</v>
      </c>
      <c r="F12" s="37">
        <v>186630.209534188</v>
      </c>
      <c r="G12" s="37">
        <v>1152311.3790846199</v>
      </c>
      <c r="H12" s="37">
        <v>0.13938637138510901</v>
      </c>
    </row>
    <row r="13" spans="1:8">
      <c r="A13" s="37">
        <v>12</v>
      </c>
      <c r="B13" s="37">
        <v>24</v>
      </c>
      <c r="C13" s="37">
        <v>23875</v>
      </c>
      <c r="D13" s="37">
        <v>566543.74377606797</v>
      </c>
      <c r="E13" s="37">
        <v>536423.76328717906</v>
      </c>
      <c r="F13" s="37">
        <v>30119.980488888901</v>
      </c>
      <c r="G13" s="37">
        <v>536423.76328717906</v>
      </c>
      <c r="H13" s="37">
        <v>5.3164439321377599E-2</v>
      </c>
    </row>
    <row r="14" spans="1:8">
      <c r="A14" s="37">
        <v>13</v>
      </c>
      <c r="B14" s="37">
        <v>25</v>
      </c>
      <c r="C14" s="37">
        <v>78248</v>
      </c>
      <c r="D14" s="37">
        <v>914293.96380000003</v>
      </c>
      <c r="E14" s="37">
        <v>849154.3321</v>
      </c>
      <c r="F14" s="37">
        <v>65139.631699999998</v>
      </c>
      <c r="G14" s="37">
        <v>849154.3321</v>
      </c>
      <c r="H14" s="37">
        <v>7.1245829327436297E-2</v>
      </c>
    </row>
    <row r="15" spans="1:8">
      <c r="A15" s="37">
        <v>14</v>
      </c>
      <c r="B15" s="37">
        <v>26</v>
      </c>
      <c r="C15" s="37">
        <v>51039</v>
      </c>
      <c r="D15" s="37">
        <v>278928.752266992</v>
      </c>
      <c r="E15" s="37">
        <v>245363.505075244</v>
      </c>
      <c r="F15" s="37">
        <v>33565.247191748</v>
      </c>
      <c r="G15" s="37">
        <v>245363.505075244</v>
      </c>
      <c r="H15" s="37">
        <v>0.120336275550464</v>
      </c>
    </row>
    <row r="16" spans="1:8">
      <c r="A16" s="37">
        <v>15</v>
      </c>
      <c r="B16" s="37">
        <v>27</v>
      </c>
      <c r="C16" s="37">
        <v>100468.984</v>
      </c>
      <c r="D16" s="37">
        <v>849212.10629999998</v>
      </c>
      <c r="E16" s="37">
        <v>750330.33620000002</v>
      </c>
      <c r="F16" s="37">
        <v>98881.770099999994</v>
      </c>
      <c r="G16" s="37">
        <v>750330.33620000002</v>
      </c>
      <c r="H16" s="37">
        <v>0.116439425870677</v>
      </c>
    </row>
    <row r="17" spans="1:8">
      <c r="A17" s="37">
        <v>16</v>
      </c>
      <c r="B17" s="37">
        <v>29</v>
      </c>
      <c r="C17" s="37">
        <v>155042</v>
      </c>
      <c r="D17" s="37">
        <v>1903192.3726623899</v>
      </c>
      <c r="E17" s="37">
        <v>1703494.0625213699</v>
      </c>
      <c r="F17" s="37">
        <v>199698.31014102601</v>
      </c>
      <c r="G17" s="37">
        <v>1703494.0625213699</v>
      </c>
      <c r="H17" s="37">
        <v>0.104928074013698</v>
      </c>
    </row>
    <row r="18" spans="1:8">
      <c r="A18" s="37">
        <v>17</v>
      </c>
      <c r="B18" s="37">
        <v>31</v>
      </c>
      <c r="C18" s="37">
        <v>20519.737000000001</v>
      </c>
      <c r="D18" s="37">
        <v>197225.620396604</v>
      </c>
      <c r="E18" s="37">
        <v>160545.15303041501</v>
      </c>
      <c r="F18" s="37">
        <v>36680.467366189303</v>
      </c>
      <c r="G18" s="37">
        <v>160545.15303041501</v>
      </c>
      <c r="H18" s="37">
        <v>0.185982263827732</v>
      </c>
    </row>
    <row r="19" spans="1:8">
      <c r="A19" s="37">
        <v>18</v>
      </c>
      <c r="B19" s="37">
        <v>32</v>
      </c>
      <c r="C19" s="37">
        <v>25038.799999999999</v>
      </c>
      <c r="D19" s="37">
        <v>333098.11931741203</v>
      </c>
      <c r="E19" s="37">
        <v>306644.50504480797</v>
      </c>
      <c r="F19" s="37">
        <v>26453.614272603802</v>
      </c>
      <c r="G19" s="37">
        <v>306644.50504480797</v>
      </c>
      <c r="H19" s="37">
        <v>7.9416882709553799E-2</v>
      </c>
    </row>
    <row r="20" spans="1:8">
      <c r="A20" s="37">
        <v>19</v>
      </c>
      <c r="B20" s="37">
        <v>33</v>
      </c>
      <c r="C20" s="37">
        <v>32360.199000000001</v>
      </c>
      <c r="D20" s="37">
        <v>528444.45687264903</v>
      </c>
      <c r="E20" s="37">
        <v>406876.97365859</v>
      </c>
      <c r="F20" s="37">
        <v>121567.483214059</v>
      </c>
      <c r="G20" s="37">
        <v>406876.97365859</v>
      </c>
      <c r="H20" s="37">
        <v>0.23004779713936099</v>
      </c>
    </row>
    <row r="21" spans="1:8">
      <c r="A21" s="37">
        <v>20</v>
      </c>
      <c r="B21" s="37">
        <v>34</v>
      </c>
      <c r="C21" s="37">
        <v>32550.532999999999</v>
      </c>
      <c r="D21" s="37">
        <v>208606.00293417301</v>
      </c>
      <c r="E21" s="37">
        <v>151196.10795572001</v>
      </c>
      <c r="F21" s="37">
        <v>57409.894978452503</v>
      </c>
      <c r="G21" s="37">
        <v>151196.10795572001</v>
      </c>
      <c r="H21" s="37">
        <v>0.27520730070538102</v>
      </c>
    </row>
    <row r="22" spans="1:8">
      <c r="A22" s="37">
        <v>21</v>
      </c>
      <c r="B22" s="37">
        <v>35</v>
      </c>
      <c r="C22" s="37">
        <v>43125.612000000001</v>
      </c>
      <c r="D22" s="37">
        <v>1176743.8586814201</v>
      </c>
      <c r="E22" s="37">
        <v>1129804.7234159301</v>
      </c>
      <c r="F22" s="37">
        <v>46939.135265486701</v>
      </c>
      <c r="G22" s="37">
        <v>1129804.7234159301</v>
      </c>
      <c r="H22" s="37">
        <v>3.9888999563663499E-2</v>
      </c>
    </row>
    <row r="23" spans="1:8">
      <c r="A23" s="37">
        <v>22</v>
      </c>
      <c r="B23" s="37">
        <v>36</v>
      </c>
      <c r="C23" s="37">
        <v>138224.82999999999</v>
      </c>
      <c r="D23" s="37">
        <v>640683.98544778803</v>
      </c>
      <c r="E23" s="37">
        <v>545122.56701113598</v>
      </c>
      <c r="F23" s="37">
        <v>95561.418436651395</v>
      </c>
      <c r="G23" s="37">
        <v>545122.56701113598</v>
      </c>
      <c r="H23" s="37">
        <v>0.14915530996121501</v>
      </c>
    </row>
    <row r="24" spans="1:8">
      <c r="A24" s="37">
        <v>23</v>
      </c>
      <c r="B24" s="37">
        <v>37</v>
      </c>
      <c r="C24" s="37">
        <v>121389.099</v>
      </c>
      <c r="D24" s="37">
        <v>870996.84733396105</v>
      </c>
      <c r="E24" s="37">
        <v>731687.20058999397</v>
      </c>
      <c r="F24" s="37">
        <v>139309.64674396699</v>
      </c>
      <c r="G24" s="37">
        <v>731687.20058999397</v>
      </c>
      <c r="H24" s="37">
        <v>0.15994276807129801</v>
      </c>
    </row>
    <row r="25" spans="1:8">
      <c r="A25" s="37">
        <v>24</v>
      </c>
      <c r="B25" s="37">
        <v>38</v>
      </c>
      <c r="C25" s="37">
        <v>138131.272</v>
      </c>
      <c r="D25" s="37">
        <v>684933.39421150403</v>
      </c>
      <c r="E25" s="37">
        <v>652952.76239115</v>
      </c>
      <c r="F25" s="37">
        <v>31980.631820354</v>
      </c>
      <c r="G25" s="37">
        <v>652952.76239115</v>
      </c>
      <c r="H25" s="37">
        <v>4.6691593796751703E-2</v>
      </c>
    </row>
    <row r="26" spans="1:8">
      <c r="A26" s="37">
        <v>25</v>
      </c>
      <c r="B26" s="37">
        <v>39</v>
      </c>
      <c r="C26" s="37">
        <v>59523.124000000003</v>
      </c>
      <c r="D26" s="37">
        <v>91400.661072210904</v>
      </c>
      <c r="E26" s="37">
        <v>66583.573937940906</v>
      </c>
      <c r="F26" s="37">
        <v>24817.087134270001</v>
      </c>
      <c r="G26" s="37">
        <v>66583.573937940906</v>
      </c>
      <c r="H26" s="37">
        <v>0.27151977724387899</v>
      </c>
    </row>
    <row r="27" spans="1:8">
      <c r="A27" s="37">
        <v>26</v>
      </c>
      <c r="B27" s="37">
        <v>42</v>
      </c>
      <c r="C27" s="37">
        <v>30290.296999999999</v>
      </c>
      <c r="D27" s="37">
        <v>344430.82150000002</v>
      </c>
      <c r="E27" s="37">
        <v>324729.1017</v>
      </c>
      <c r="F27" s="37">
        <v>19701.719799999999</v>
      </c>
      <c r="G27" s="37">
        <v>324729.1017</v>
      </c>
      <c r="H27" s="37">
        <v>5.7200803674301803E-2</v>
      </c>
    </row>
    <row r="28" spans="1:8">
      <c r="A28" s="37">
        <v>27</v>
      </c>
      <c r="B28" s="37">
        <v>75</v>
      </c>
      <c r="C28" s="37">
        <v>131</v>
      </c>
      <c r="D28" s="37">
        <v>57269.230769230802</v>
      </c>
      <c r="E28" s="37">
        <v>54163</v>
      </c>
      <c r="F28" s="37">
        <v>3106.23076923077</v>
      </c>
      <c r="G28" s="37">
        <v>54163</v>
      </c>
      <c r="H28" s="37">
        <v>5.4239086635325701E-2</v>
      </c>
    </row>
    <row r="29" spans="1:8">
      <c r="A29" s="37">
        <v>28</v>
      </c>
      <c r="B29" s="37">
        <v>76</v>
      </c>
      <c r="C29" s="37">
        <v>2132</v>
      </c>
      <c r="D29" s="37">
        <v>323032.99777777802</v>
      </c>
      <c r="E29" s="37">
        <v>301970.04578974302</v>
      </c>
      <c r="F29" s="37">
        <v>21062.951988034201</v>
      </c>
      <c r="G29" s="37">
        <v>301970.04578974302</v>
      </c>
      <c r="H29" s="37">
        <v>6.5203716440522599E-2</v>
      </c>
    </row>
    <row r="30" spans="1:8">
      <c r="A30" s="37">
        <v>29</v>
      </c>
      <c r="B30" s="37">
        <v>99</v>
      </c>
      <c r="C30" s="37">
        <v>13</v>
      </c>
      <c r="D30" s="37">
        <v>17910.369866122099</v>
      </c>
      <c r="E30" s="37">
        <v>15276.6417517586</v>
      </c>
      <c r="F30" s="37">
        <v>2633.72811436351</v>
      </c>
      <c r="G30" s="37">
        <v>15276.6417517586</v>
      </c>
      <c r="H30" s="37">
        <v>0.14705045926188701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33</v>
      </c>
      <c r="D32" s="34">
        <v>32587.22</v>
      </c>
      <c r="E32" s="34">
        <v>31124.79</v>
      </c>
      <c r="F32" s="30"/>
      <c r="G32" s="30"/>
      <c r="H32" s="30"/>
    </row>
    <row r="33" spans="1:8">
      <c r="A33" s="30"/>
      <c r="B33" s="33">
        <v>71</v>
      </c>
      <c r="C33" s="34">
        <v>27</v>
      </c>
      <c r="D33" s="34">
        <v>62821.37</v>
      </c>
      <c r="E33" s="34">
        <v>70089.77</v>
      </c>
      <c r="F33" s="30"/>
      <c r="G33" s="30"/>
      <c r="H33" s="30"/>
    </row>
    <row r="34" spans="1:8">
      <c r="A34" s="30"/>
      <c r="B34" s="33">
        <v>72</v>
      </c>
      <c r="C34" s="34">
        <v>12</v>
      </c>
      <c r="D34" s="34">
        <v>29204.27</v>
      </c>
      <c r="E34" s="34">
        <v>30202.57</v>
      </c>
      <c r="F34" s="30"/>
      <c r="G34" s="30"/>
      <c r="H34" s="30"/>
    </row>
    <row r="35" spans="1:8">
      <c r="A35" s="30"/>
      <c r="B35" s="33">
        <v>73</v>
      </c>
      <c r="C35" s="34">
        <v>22</v>
      </c>
      <c r="D35" s="34">
        <v>30417.11</v>
      </c>
      <c r="E35" s="34">
        <v>38098.32</v>
      </c>
      <c r="F35" s="30"/>
      <c r="G35" s="30"/>
      <c r="H35" s="30"/>
    </row>
    <row r="36" spans="1:8">
      <c r="A36" s="30"/>
      <c r="B36" s="33">
        <v>74</v>
      </c>
      <c r="C36" s="34">
        <v>2</v>
      </c>
      <c r="D36" s="34">
        <v>1.7</v>
      </c>
      <c r="E36" s="34">
        <v>111.12</v>
      </c>
      <c r="F36" s="30"/>
      <c r="G36" s="30"/>
      <c r="H36" s="30"/>
    </row>
    <row r="37" spans="1:8">
      <c r="A37" s="30"/>
      <c r="B37" s="33">
        <v>77</v>
      </c>
      <c r="C37" s="34">
        <v>36</v>
      </c>
      <c r="D37" s="34">
        <v>53788.02</v>
      </c>
      <c r="E37" s="34">
        <v>58952.12</v>
      </c>
      <c r="F37" s="30"/>
      <c r="G37" s="30"/>
      <c r="H37" s="30"/>
    </row>
    <row r="38" spans="1:8">
      <c r="A38" s="30"/>
      <c r="B38" s="33">
        <v>78</v>
      </c>
      <c r="C38" s="34">
        <v>51</v>
      </c>
      <c r="D38" s="34">
        <v>50970.96</v>
      </c>
      <c r="E38" s="34">
        <v>46331.92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2015-12-24T00:25:01Z</dcterms:modified>
</cp:coreProperties>
</file>