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<sst xmlns="http://schemas.openxmlformats.org/spreadsheetml/2006/main" count="118" uniqueCount="76">
  <si>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</si>
  <si>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</si>
  <si>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</si>
  <si>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</si>
  <si>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</si>
  <si>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</si>
  <si>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</si>
  <si>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</si>
  <si>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</si>
  <si>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</si>
  <si>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</si>
  <si>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</si>
  <si>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</si>
  <si>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</si>
  <si>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</si>
  <si>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</si>
  <si>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</si>
  <si>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</si>
  <si>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</si>
  <si>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</si>
  <si>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</si>
  <si>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</si>
  <si>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</si>
  <si>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</si>
  <si>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</si>
  <si>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</si>
  <si>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</si>
  <si>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</si>
  <si>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</si>
  <si>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</si>
  <si>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</si>
  <si>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</si>
  <si>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</si>
  <si>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</si>
  <si>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</si>
  <si>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</si>
  <si>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</si>
  <si>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</si>
  <si>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</si>
  <si>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</si>
  <si>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</si>
  <si>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9" type="noConversion"/>
  </si>
  <si>
    <t>COST</t>
    <phoneticPr fontId="9" type="noConversion"/>
  </si>
  <si>
    <t>成本</t>
    <phoneticPr fontId="9" type="noConversion"/>
  </si>
  <si>
    <t>销售金额差异</t>
    <phoneticPr fontId="9" type="noConversion"/>
  </si>
  <si>
    <t>销售成本差异</t>
    <phoneticPr fontId="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</si>
  <si>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</si>
  <si>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</si>
  <si>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</si>
  <si>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</si>
  <si>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</si>
  <si>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</si>
  <si>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</si>
  <si>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</si>
  <si>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</si>
  <si>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</si>
  <si>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</si>
  <si>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</si>
  <si>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</si>
  <si>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</si>
  <si>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</si>
  <si>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</si>
  <si>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</si>
  <si>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</si>
  <si>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</si>
  <si>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</si>
  <si>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</si>
  <si>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</si>
  <si>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</si>
  <si>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</si>
  <si>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</si>
  <si>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9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</si>
  <si>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</si>
  <si>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9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</si>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</sst>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  <numFmt numFmtId="182" formatCode="#,##0;[Red]#,##0"/>
  </numFmts>
  <fonts count="52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119">
    <xf numFmtId="0" fontId="0" fillId="0" borderId="0"/>
    <xf numFmtId="0" fontId="24" fillId="0" borderId="0" applyNumberFormat="0" applyFill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28" fillId="3" borderId="0" applyNumberFormat="0" applyBorder="0" applyAlignment="0" applyProtection="0"/>
    <xf numFmtId="0" fontId="37" fillId="4" borderId="0" applyNumberFormat="0" applyBorder="0" applyAlignment="0" applyProtection="0"/>
    <xf numFmtId="0" fontId="39" fillId="5" borderId="4" applyNumberFormat="0" applyAlignment="0" applyProtection="0"/>
    <xf numFmtId="0" fontId="38" fillId="6" borderId="5" applyNumberFormat="0" applyAlignment="0" applyProtection="0"/>
    <xf numFmtId="0" fontId="32" fillId="6" borderId="4" applyNumberFormat="0" applyAlignment="0" applyProtection="0"/>
    <xf numFmtId="0" fontId="36" fillId="0" borderId="6" applyNumberFormat="0" applyFill="0" applyAlignment="0" applyProtection="0"/>
    <xf numFmtId="0" fontId="33" fillId="7" borderId="7" applyNumberFormat="0" applyAlignment="0" applyProtection="0"/>
    <xf numFmtId="0" fontId="35" fillId="0" borderId="0" applyNumberFormat="0" applyFill="0" applyBorder="0" applyAlignment="0" applyProtection="0"/>
    <xf numFmtId="0" fontId="5" fillId="8" borderId="8" applyNumberFormat="0" applyFont="0" applyAlignment="0" applyProtection="0">
      <alignment vertical="center"/>
    </xf>
    <xf numFmtId="0" fontId="34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22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2" fillId="32" borderId="0" applyNumberFormat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9" fillId="0" borderId="0" applyNumberFormat="0" applyFill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/>
    <xf numFmtId="43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28" fillId="3" borderId="0" applyNumberFormat="0" applyBorder="0" applyAlignment="0" applyProtection="0"/>
    <xf numFmtId="0" fontId="37" fillId="4" borderId="0" applyNumberFormat="0" applyBorder="0" applyAlignment="0" applyProtection="0"/>
    <xf numFmtId="0" fontId="39" fillId="5" borderId="4" applyNumberFormat="0" applyAlignment="0" applyProtection="0"/>
    <xf numFmtId="0" fontId="38" fillId="6" borderId="5" applyNumberFormat="0" applyAlignment="0" applyProtection="0"/>
    <xf numFmtId="0" fontId="32" fillId="6" borderId="4" applyNumberFormat="0" applyAlignment="0" applyProtection="0"/>
    <xf numFmtId="0" fontId="36" fillId="0" borderId="6" applyNumberFormat="0" applyFill="0" applyAlignment="0" applyProtection="0"/>
    <xf numFmtId="0" fontId="33" fillId="7" borderId="7" applyNumberFormat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22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2" fillId="32" borderId="0" applyNumberFormat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23" fillId="38" borderId="21">
      <alignment vertical="center"/>
    </xf>
    <xf numFmtId="0" fontId="42" fillId="0" borderId="0"/>
    <xf numFmtId="180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178" fontId="44" fillId="0" borderId="0" applyFont="0" applyFill="0" applyBorder="0" applyAlignment="0" applyProtection="0"/>
    <xf numFmtId="179" fontId="44" fillId="0" borderId="0" applyFont="0" applyFill="0" applyBorder="0" applyAlignment="0" applyProtection="0"/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7">
    <xf numFmtId="0" fontId="0" fillId="0" borderId="0" xfId="0"/>
    <xf numFmtId="0" fontId="6" fillId="0" borderId="0" xfId="0" applyFont="1"/>
    <xf numFmtId="177" fontId="6" fillId="0" borderId="0" xfId="0" applyNumberFormat="1" applyFont="1"/>
    <xf numFmtId="0" fontId="0" fillId="0" borderId="0" xfId="0" applyAlignment="1"/>
    <xf numFmtId="0" fontId="6" fillId="0" borderId="0" xfId="0" applyNumberFormat="1" applyFont="1"/>
    <xf numFmtId="0" fontId="7" fillId="0" borderId="18" xfId="0" applyFont="1" applyBorder="1" applyAlignment="1">
      <alignment wrapText="1"/>
    </xf>
    <xf numFmtId="0" fontId="7" fillId="0" borderId="18" xfId="0" applyNumberFormat="1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8" xfId="0" applyFont="1" applyBorder="1" applyAlignment="1">
      <alignment horizontal="right" vertical="center" wrapText="1"/>
    </xf>
    <xf numFmtId="49" fontId="7" fillId="36" borderId="18" xfId="0" applyNumberFormat="1" applyFont="1" applyFill="1" applyBorder="1" applyAlignment="1">
      <alignment vertical="center" wrapText="1"/>
    </xf>
    <xf numFmtId="49" fontId="10" fillId="37" borderId="18" xfId="0" applyNumberFormat="1" applyFont="1" applyFill="1" applyBorder="1" applyAlignment="1">
      <alignment horizontal="center" vertical="center" wrapText="1"/>
    </xf>
    <xf numFmtId="0" fontId="7" fillId="33" borderId="18" xfId="0" applyFont="1" applyFill="1" applyBorder="1" applyAlignment="1">
      <alignment vertical="center" wrapText="1"/>
    </xf>
    <xf numFmtId="0" fontId="7" fillId="33" borderId="18" xfId="0" applyNumberFormat="1" applyFont="1" applyFill="1" applyBorder="1" applyAlignment="1">
      <alignment vertical="center" wrapText="1"/>
    </xf>
    <xf numFmtId="0" fontId="7" fillId="36" borderId="18" xfId="0" applyFont="1" applyFill="1" applyBorder="1" applyAlignment="1">
      <alignment vertical="center" wrapText="1"/>
    </xf>
    <xf numFmtId="0" fontId="7" fillId="37" borderId="18" xfId="0" applyFont="1" applyFill="1" applyBorder="1" applyAlignment="1">
      <alignment vertical="center" wrapText="1"/>
    </xf>
    <xf numFmtId="4" fontId="7" fillId="36" borderId="18" xfId="0" applyNumberFormat="1" applyFont="1" applyFill="1" applyBorder="1" applyAlignment="1">
      <alignment horizontal="right" vertical="top" wrapText="1"/>
    </xf>
    <xf numFmtId="4" fontId="7" fillId="37" borderId="18" xfId="0" applyNumberFormat="1" applyFont="1" applyFill="1" applyBorder="1" applyAlignment="1">
      <alignment horizontal="right" vertical="top" wrapText="1"/>
    </xf>
    <xf numFmtId="177" fontId="6" fillId="36" borderId="18" xfId="0" applyNumberFormat="1" applyFont="1" applyFill="1" applyBorder="1" applyAlignment="1">
      <alignment horizontal="center" vertical="center"/>
    </xf>
    <xf numFmtId="177" fontId="6" fillId="37" borderId="18" xfId="0" applyNumberFormat="1" applyFont="1" applyFill="1" applyBorder="1" applyAlignment="1">
      <alignment horizontal="center" vertical="center"/>
    </xf>
    <xf numFmtId="177" fontId="11" fillId="0" borderId="18" xfId="0" applyNumberFormat="1" applyFont="1" applyBorder="1"/>
    <xf numFmtId="177" fontId="6" fillId="36" borderId="18" xfId="0" applyNumberFormat="1" applyFont="1" applyFill="1" applyBorder="1"/>
    <xf numFmtId="177" fontId="6" fillId="37" borderId="18" xfId="0" applyNumberFormat="1" applyFont="1" applyFill="1" applyBorder="1"/>
    <xf numFmtId="177" fontId="6" fillId="0" borderId="18" xfId="0" applyNumberFormat="1" applyFont="1" applyBorder="1"/>
    <xf numFmtId="49" fontId="7" fillId="0" borderId="18" xfId="0" applyNumberFormat="1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4" fontId="7" fillId="0" borderId="18" xfId="0" applyNumberFormat="1" applyFont="1" applyFill="1" applyBorder="1" applyAlignment="1">
      <alignment horizontal="right" vertical="top" wrapText="1"/>
    </xf>
    <xf numFmtId="0" fontId="6" fillId="0" borderId="0" xfId="0" applyFont="1" applyFill="1"/>
    <xf numFmtId="176" fontId="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17" fillId="0" borderId="0" xfId="0" applyNumberFormat="1" applyFont="1" applyAlignment="1"/>
    <xf numFmtId="1" fontId="17" fillId="0" borderId="0" xfId="0" applyNumberFormat="1" applyFont="1" applyAlignment="1"/>
    <xf numFmtId="0" fontId="6" fillId="0" borderId="0" xfId="0" applyFont="1"/>
    <xf numFmtId="1" fontId="41" fillId="0" borderId="0" xfId="0" applyNumberFormat="1" applyFont="1" applyAlignment="1"/>
    <xf numFmtId="0" fontId="41" fillId="0" borderId="0" xfId="0" applyNumberFormat="1" applyFont="1" applyAlignment="1"/>
    <xf numFmtId="0" fontId="6" fillId="0" borderId="0" xfId="0" applyFont="1"/>
    <xf numFmtId="0" fontId="6" fillId="0" borderId="0" xfId="0" applyFont="1"/>
    <xf numFmtId="0" fontId="42" fillId="0" borderId="0" xfId="110"/>
    <xf numFmtId="0" fontId="43" fillId="0" borderId="0" xfId="110" applyNumberFormat="1" applyFont="1"/>
    <xf numFmtId="0" fontId="12" fillId="0" borderId="0" xfId="0" applyFont="1" applyAlignment="1">
      <alignment horizontal="left" wrapText="1"/>
    </xf>
    <xf numFmtId="0" fontId="18" fillId="0" borderId="19" xfId="0" applyFont="1" applyBorder="1" applyAlignment="1">
      <alignment horizontal="left" vertical="center" wrapText="1"/>
    </xf>
    <xf numFmtId="0" fontId="7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horizontal="right" vertical="center" wrapText="1"/>
    </xf>
    <xf numFmtId="49" fontId="7" fillId="33" borderId="10" xfId="0" applyNumberFormat="1" applyFont="1" applyFill="1" applyBorder="1" applyAlignment="1">
      <alignment vertical="center" wrapText="1"/>
    </xf>
    <xf numFmtId="49" fontId="7" fillId="33" borderId="12" xfId="0" applyNumberFormat="1" applyFont="1" applyFill="1" applyBorder="1" applyAlignment="1">
      <alignment vertical="center" wrapText="1"/>
    </xf>
    <xf numFmtId="0" fontId="7" fillId="33" borderId="10" xfId="0" applyFont="1" applyFill="1" applyBorder="1" applyAlignment="1">
      <alignment vertical="center" wrapText="1"/>
    </xf>
    <xf numFmtId="0" fontId="7" fillId="33" borderId="12" xfId="0" applyFont="1" applyFill="1" applyBorder="1" applyAlignment="1">
      <alignment vertical="center" wrapText="1"/>
    </xf>
    <xf numFmtId="4" fontId="8" fillId="34" borderId="10" xfId="0" applyNumberFormat="1" applyFont="1" applyFill="1" applyBorder="1" applyAlignment="1">
      <alignment horizontal="right" vertical="top" wrapText="1"/>
    </xf>
    <xf numFmtId="176" fontId="8" fillId="34" borderId="10" xfId="0" applyNumberFormat="1" applyFont="1" applyFill="1" applyBorder="1" applyAlignment="1">
      <alignment horizontal="right" vertical="top" wrapText="1"/>
    </xf>
    <xf numFmtId="176" fontId="8" fillId="34" borderId="12" xfId="0" applyNumberFormat="1" applyFont="1" applyFill="1" applyBorder="1" applyAlignment="1">
      <alignment horizontal="right" vertical="top" wrapText="1"/>
    </xf>
    <xf numFmtId="4" fontId="7" fillId="35" borderId="10" xfId="0" applyNumberFormat="1" applyFont="1" applyFill="1" applyBorder="1" applyAlignment="1">
      <alignment horizontal="right" vertical="top" wrapText="1"/>
    </xf>
    <xf numFmtId="176" fontId="7" fillId="35" borderId="10" xfId="0" applyNumberFormat="1" applyFont="1" applyFill="1" applyBorder="1" applyAlignment="1">
      <alignment horizontal="right" vertical="top" wrapText="1"/>
    </xf>
    <xf numFmtId="176" fontId="7" fillId="35" borderId="12" xfId="0" applyNumberFormat="1" applyFont="1" applyFill="1" applyBorder="1" applyAlignment="1">
      <alignment horizontal="right" vertical="top" wrapText="1"/>
    </xf>
    <xf numFmtId="0" fontId="7" fillId="35" borderId="10" xfId="0" applyFont="1" applyFill="1" applyBorder="1" applyAlignment="1">
      <alignment horizontal="right" vertical="top" wrapText="1"/>
    </xf>
    <xf numFmtId="0" fontId="7" fillId="35" borderId="12" xfId="0" applyFont="1" applyFill="1" applyBorder="1" applyAlignment="1">
      <alignment horizontal="right" vertical="top" wrapText="1"/>
    </xf>
    <xf numFmtId="4" fontId="7" fillId="35" borderId="13" xfId="0" applyNumberFormat="1" applyFont="1" applyFill="1" applyBorder="1" applyAlignment="1">
      <alignment horizontal="right" vertical="top" wrapText="1"/>
    </xf>
    <xf numFmtId="0" fontId="7" fillId="35" borderId="13" xfId="0" applyFont="1" applyFill="1" applyBorder="1" applyAlignment="1">
      <alignment horizontal="right" vertical="top" wrapText="1"/>
    </xf>
    <xf numFmtId="176" fontId="7" fillId="35" borderId="13" xfId="0" applyNumberFormat="1" applyFont="1" applyFill="1" applyBorder="1" applyAlignment="1">
      <alignment horizontal="right" vertical="top" wrapText="1"/>
    </xf>
    <xf numFmtId="176" fontId="7" fillId="35" borderId="20" xfId="0" applyNumberFormat="1" applyFont="1" applyFill="1" applyBorder="1" applyAlignment="1">
      <alignment horizontal="right" vertical="top" wrapText="1"/>
    </xf>
    <xf numFmtId="0" fontId="7" fillId="33" borderId="18" xfId="0" applyFont="1" applyFill="1" applyBorder="1" applyAlignment="1">
      <alignment vertical="center" wrapText="1"/>
    </xf>
    <xf numFmtId="49" fontId="7" fillId="33" borderId="18" xfId="0" applyNumberFormat="1" applyFont="1" applyFill="1" applyBorder="1" applyAlignment="1">
      <alignment horizontal="left" vertical="top" wrapText="1"/>
    </xf>
    <xf numFmtId="49" fontId="8" fillId="33" borderId="18" xfId="0" applyNumberFormat="1" applyFont="1" applyFill="1" applyBorder="1" applyAlignment="1">
      <alignment horizontal="left" vertical="top" wrapText="1"/>
    </xf>
    <xf numFmtId="14" fontId="7" fillId="33" borderId="18" xfId="0" applyNumberFormat="1" applyFont="1" applyFill="1" applyBorder="1" applyAlignment="1">
      <alignment vertical="center" wrapText="1"/>
    </xf>
    <xf numFmtId="49" fontId="7" fillId="33" borderId="13" xfId="0" applyNumberFormat="1" applyFont="1" applyFill="1" applyBorder="1" applyAlignment="1">
      <alignment horizontal="left" vertical="top" wrapText="1"/>
    </xf>
    <xf numFmtId="49" fontId="7" fillId="33" borderId="15" xfId="0" applyNumberFormat="1" applyFont="1" applyFill="1" applyBorder="1" applyAlignment="1">
      <alignment horizontal="left" vertical="top" wrapText="1"/>
    </xf>
    <xf numFmtId="0" fontId="6" fillId="0" borderId="0" xfId="0" applyFont="1" applyAlignment="1">
      <alignment wrapText="1"/>
    </xf>
    <xf numFmtId="0" fontId="6" fillId="0" borderId="19" xfId="0" applyFont="1" applyBorder="1" applyAlignment="1">
      <alignment wrapText="1"/>
    </xf>
    <xf numFmtId="0" fontId="6" fillId="0" borderId="0" xfId="0" applyFont="1" applyAlignment="1">
      <alignment horizontal="right" vertical="center" wrapText="1"/>
    </xf>
    <xf numFmtId="0" fontId="7" fillId="33" borderId="13" xfId="0" applyFont="1" applyFill="1" applyBorder="1" applyAlignment="1">
      <alignment vertical="center" wrapText="1"/>
    </xf>
    <xf numFmtId="0" fontId="7" fillId="33" borderId="15" xfId="0" applyFont="1" applyFill="1" applyBorder="1" applyAlignment="1">
      <alignment vertical="center" wrapText="1"/>
    </xf>
    <xf numFmtId="49" fontId="8" fillId="33" borderId="13" xfId="0" applyNumberFormat="1" applyFont="1" applyFill="1" applyBorder="1" applyAlignment="1">
      <alignment horizontal="left" vertical="top" wrapText="1"/>
    </xf>
    <xf numFmtId="49" fontId="8" fillId="33" borderId="14" xfId="0" applyNumberFormat="1" applyFont="1" applyFill="1" applyBorder="1" applyAlignment="1">
      <alignment horizontal="left" vertical="top" wrapText="1"/>
    </xf>
    <xf numFmtId="49" fontId="8" fillId="33" borderId="15" xfId="0" applyNumberFormat="1" applyFont="1" applyFill="1" applyBorder="1" applyAlignment="1">
      <alignment horizontal="left" vertical="top" wrapText="1"/>
    </xf>
    <xf numFmtId="14" fontId="7" fillId="33" borderId="12" xfId="0" applyNumberFormat="1" applyFont="1" applyFill="1" applyBorder="1" applyAlignment="1">
      <alignment vertical="center" wrapText="1"/>
    </xf>
    <xf numFmtId="14" fontId="7" fillId="33" borderId="16" xfId="0" applyNumberFormat="1" applyFont="1" applyFill="1" applyBorder="1" applyAlignment="1">
      <alignment vertical="center" wrapText="1"/>
    </xf>
    <xf numFmtId="14" fontId="7" fillId="33" borderId="17" xfId="0" applyNumberFormat="1" applyFont="1" applyFill="1" applyBorder="1" applyAlignment="1">
      <alignment vertical="center" wrapText="1"/>
    </xf>
  </cellXfs>
  <cellStyles count="119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2" xfId="115"/>
    <cellStyle name="注释 3" xfId="116"/>
    <cellStyle name="注释 4" xfId="117"/>
    <cellStyle name="注释 5" xfId="1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25" Type="http://schemas.openxmlformats.org/officeDocument/2006/relationships/hyperlink" Target="cid:842f44012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536" Type="http://schemas.openxmlformats.org/officeDocument/2006/relationships/image" Target="cid:a828098c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3" sqref="I33"/>
    </sheetView>
  </sheetViews>
  <sheetFormatPr defaultRowHeight="11.25"/>
  <cols>
    <col min="1" max="1" width="9.7109375" style="1" bestFit="1" customWidth="1"/>
    <col min="2" max="2" width="4.5703125" style="4" customWidth="1"/>
    <col min="3" max="4" width="9.140625" style="1"/>
    <col min="5" max="5" width="12.28515625" style="1" bestFit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bestFit="1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21804236.655300003</v>
      </c>
      <c r="F3" s="25">
        <f>RA!I7</f>
        <v>1522006.2420999999</v>
      </c>
      <c r="G3" s="16">
        <f>SUM(G4:G40)</f>
        <v>20282230.413199998</v>
      </c>
      <c r="H3" s="27">
        <f>RA!J7</f>
        <v>6.98032343971117</v>
      </c>
      <c r="I3" s="20">
        <f>SUM(I4:I40)</f>
        <v>21804243.039099067</v>
      </c>
      <c r="J3" s="21">
        <f>SUM(J4:J40)</f>
        <v>20282230.25901109</v>
      </c>
      <c r="K3" s="22">
        <f>E3-I3</f>
        <v>-6.3837990649044514</v>
      </c>
      <c r="L3" s="22">
        <f>G3-J3</f>
        <v>0.15418890863656998</v>
      </c>
    </row>
    <row r="4" spans="1:13">
      <c r="A4" s="63">
        <f>RA!A8</f>
        <v>42362</v>
      </c>
      <c r="B4" s="12">
        <v>12</v>
      </c>
      <c r="C4" s="61" t="s">
        <v>6</v>
      </c>
      <c r="D4" s="61"/>
      <c r="E4" s="15">
        <f>VLOOKUP(C4,RA!B8:D36,3,0)</f>
        <v>576894.53689999995</v>
      </c>
      <c r="F4" s="25">
        <f>VLOOKUP(C4,RA!B8:I39,8,0)</f>
        <v>146401.1507</v>
      </c>
      <c r="G4" s="16">
        <f t="shared" ref="G4:G40" si="0">E4-F4</f>
        <v>430493.38619999995</v>
      </c>
      <c r="H4" s="27">
        <f>RA!J8</f>
        <v>25.377454861455501</v>
      </c>
      <c r="I4" s="20">
        <f>VLOOKUP(B4,RMS!B:D,3,FALSE)</f>
        <v>576895.24216495699</v>
      </c>
      <c r="J4" s="21">
        <f>VLOOKUP(B4,RMS!B:E,4,FALSE)</f>
        <v>430493.39921623899</v>
      </c>
      <c r="K4" s="22">
        <f t="shared" ref="K4:K40" si="1">E4-I4</f>
        <v>-0.705264957039617</v>
      </c>
      <c r="L4" s="22">
        <f t="shared" ref="L4:L40" si="2">G4-J4</f>
        <v>-1.3016239041462541E-2</v>
      </c>
    </row>
    <row r="5" spans="1:13">
      <c r="A5" s="63"/>
      <c r="B5" s="12">
        <v>13</v>
      </c>
      <c r="C5" s="61" t="s">
        <v>7</v>
      </c>
      <c r="D5" s="61"/>
      <c r="E5" s="15">
        <f>VLOOKUP(C5,RA!B8:D37,3,0)</f>
        <v>177478.62849999999</v>
      </c>
      <c r="F5" s="25">
        <f>VLOOKUP(C5,RA!B9:I40,8,0)</f>
        <v>22862.9912</v>
      </c>
      <c r="G5" s="16">
        <f t="shared" si="0"/>
        <v>154615.6373</v>
      </c>
      <c r="H5" s="27">
        <f>RA!J9</f>
        <v>12.882109464802401</v>
      </c>
      <c r="I5" s="20">
        <f>VLOOKUP(B5,RMS!B:D,3,FALSE)</f>
        <v>177478.81962092899</v>
      </c>
      <c r="J5" s="21">
        <f>VLOOKUP(B5,RMS!B:E,4,FALSE)</f>
        <v>154615.62044415699</v>
      </c>
      <c r="K5" s="22">
        <f t="shared" si="1"/>
        <v>-0.19112092899740674</v>
      </c>
      <c r="L5" s="22">
        <f t="shared" si="2"/>
        <v>1.6855843015946448E-2</v>
      </c>
      <c r="M5" s="32"/>
    </row>
    <row r="6" spans="1:13">
      <c r="A6" s="63"/>
      <c r="B6" s="12">
        <v>14</v>
      </c>
      <c r="C6" s="61" t="s">
        <v>8</v>
      </c>
      <c r="D6" s="61"/>
      <c r="E6" s="15">
        <f>VLOOKUP(C6,RA!B10:D38,3,0)</f>
        <v>230640.8149</v>
      </c>
      <c r="F6" s="25">
        <f>VLOOKUP(C6,RA!B10:I41,8,0)</f>
        <v>49199.814400000003</v>
      </c>
      <c r="G6" s="16">
        <f t="shared" si="0"/>
        <v>181441.00049999999</v>
      </c>
      <c r="H6" s="27">
        <f>RA!J10</f>
        <v>21.3317900482323</v>
      </c>
      <c r="I6" s="20">
        <f>VLOOKUP(B6,RMS!B:D,3,FALSE)</f>
        <v>230643.141895507</v>
      </c>
      <c r="J6" s="21">
        <f>VLOOKUP(B6,RMS!B:E,4,FALSE)</f>
        <v>181441.000306542</v>
      </c>
      <c r="K6" s="22">
        <f>E6-I6</f>
        <v>-2.3269955069990829</v>
      </c>
      <c r="L6" s="22">
        <f t="shared" si="2"/>
        <v>1.9345799228176475E-4</v>
      </c>
      <c r="M6" s="32"/>
    </row>
    <row r="7" spans="1:13">
      <c r="A7" s="63"/>
      <c r="B7" s="12">
        <v>15</v>
      </c>
      <c r="C7" s="61" t="s">
        <v>9</v>
      </c>
      <c r="D7" s="61"/>
      <c r="E7" s="15">
        <f>VLOOKUP(C7,RA!B10:D39,3,0)</f>
        <v>80285.009699999995</v>
      </c>
      <c r="F7" s="25">
        <f>VLOOKUP(C7,RA!B11:I42,8,0)</f>
        <v>16849.457200000001</v>
      </c>
      <c r="G7" s="16">
        <f t="shared" si="0"/>
        <v>63435.552499999991</v>
      </c>
      <c r="H7" s="27">
        <f>RA!J11</f>
        <v>20.9870525805018</v>
      </c>
      <c r="I7" s="20">
        <f>VLOOKUP(B7,RMS!B:D,3,FALSE)</f>
        <v>80285.046289607402</v>
      </c>
      <c r="J7" s="21">
        <f>VLOOKUP(B7,RMS!B:E,4,FALSE)</f>
        <v>63435.552214250099</v>
      </c>
      <c r="K7" s="22">
        <f t="shared" si="1"/>
        <v>-3.6589607407222502E-2</v>
      </c>
      <c r="L7" s="22">
        <f t="shared" si="2"/>
        <v>2.8574989119078964E-4</v>
      </c>
      <c r="M7" s="32"/>
    </row>
    <row r="8" spans="1:13">
      <c r="A8" s="63"/>
      <c r="B8" s="12">
        <v>16</v>
      </c>
      <c r="C8" s="61" t="s">
        <v>10</v>
      </c>
      <c r="D8" s="61"/>
      <c r="E8" s="15">
        <f>VLOOKUP(C8,RA!B12:D39,3,0)</f>
        <v>226212.35149999999</v>
      </c>
      <c r="F8" s="25">
        <f>VLOOKUP(C8,RA!B12:I43,8,0)</f>
        <v>30190.027699999999</v>
      </c>
      <c r="G8" s="16">
        <f t="shared" si="0"/>
        <v>196022.32379999998</v>
      </c>
      <c r="H8" s="27">
        <f>RA!J12</f>
        <v>13.3458794357655</v>
      </c>
      <c r="I8" s="20">
        <f>VLOOKUP(B8,RMS!B:D,3,FALSE)</f>
        <v>226212.35134017101</v>
      </c>
      <c r="J8" s="21">
        <f>VLOOKUP(B8,RMS!B:E,4,FALSE)</f>
        <v>196022.32263846201</v>
      </c>
      <c r="K8" s="22">
        <f t="shared" si="1"/>
        <v>1.5982898185029626E-4</v>
      </c>
      <c r="L8" s="22">
        <f t="shared" si="2"/>
        <v>1.1615379771683365E-3</v>
      </c>
      <c r="M8" s="32"/>
    </row>
    <row r="9" spans="1:13">
      <c r="A9" s="63"/>
      <c r="B9" s="12">
        <v>17</v>
      </c>
      <c r="C9" s="61" t="s">
        <v>11</v>
      </c>
      <c r="D9" s="61"/>
      <c r="E9" s="15">
        <f>VLOOKUP(C9,RA!B12:D40,3,0)</f>
        <v>301877.34090000001</v>
      </c>
      <c r="F9" s="25">
        <f>VLOOKUP(C9,RA!B13:I44,8,0)</f>
        <v>67797.850999999995</v>
      </c>
      <c r="G9" s="16">
        <f t="shared" si="0"/>
        <v>234079.48990000002</v>
      </c>
      <c r="H9" s="27">
        <f>RA!J13</f>
        <v>22.458741288058</v>
      </c>
      <c r="I9" s="20">
        <f>VLOOKUP(B9,RMS!B:D,3,FALSE)</f>
        <v>301877.54267435899</v>
      </c>
      <c r="J9" s="21">
        <f>VLOOKUP(B9,RMS!B:E,4,FALSE)</f>
        <v>234079.48776153801</v>
      </c>
      <c r="K9" s="22">
        <f t="shared" si="1"/>
        <v>-0.20177435898222029</v>
      </c>
      <c r="L9" s="22">
        <f t="shared" si="2"/>
        <v>2.1384620049502701E-3</v>
      </c>
      <c r="M9" s="32"/>
    </row>
    <row r="10" spans="1:13">
      <c r="A10" s="63"/>
      <c r="B10" s="12">
        <v>18</v>
      </c>
      <c r="C10" s="61" t="s">
        <v>12</v>
      </c>
      <c r="D10" s="61"/>
      <c r="E10" s="15">
        <f>VLOOKUP(C10,RA!B14:D41,3,0)</f>
        <v>178964.89240000001</v>
      </c>
      <c r="F10" s="25">
        <f>VLOOKUP(C10,RA!B14:I44,8,0)</f>
        <v>33654.141199999998</v>
      </c>
      <c r="G10" s="16">
        <f t="shared" si="0"/>
        <v>145310.7512</v>
      </c>
      <c r="H10" s="27">
        <f>RA!J14</f>
        <v>18.804884437770301</v>
      </c>
      <c r="I10" s="20">
        <f>VLOOKUP(B10,RMS!B:D,3,FALSE)</f>
        <v>178964.89637350399</v>
      </c>
      <c r="J10" s="21">
        <f>VLOOKUP(B10,RMS!B:E,4,FALSE)</f>
        <v>145310.74940940199</v>
      </c>
      <c r="K10" s="22">
        <f t="shared" si="1"/>
        <v>-3.9735039754305035E-3</v>
      </c>
      <c r="L10" s="22">
        <f t="shared" si="2"/>
        <v>1.7905980057548732E-3</v>
      </c>
      <c r="M10" s="32"/>
    </row>
    <row r="11" spans="1:13">
      <c r="A11" s="63"/>
      <c r="B11" s="12">
        <v>19</v>
      </c>
      <c r="C11" s="61" t="s">
        <v>13</v>
      </c>
      <c r="D11" s="61"/>
      <c r="E11" s="15">
        <f>VLOOKUP(C11,RA!B14:D42,3,0)</f>
        <v>107060.2264</v>
      </c>
      <c r="F11" s="25">
        <f>VLOOKUP(C11,RA!B15:I45,8,0)</f>
        <v>4190.7945</v>
      </c>
      <c r="G11" s="16">
        <f t="shared" si="0"/>
        <v>102869.4319</v>
      </c>
      <c r="H11" s="27">
        <f>RA!J15</f>
        <v>3.9144270855007299</v>
      </c>
      <c r="I11" s="20">
        <f>VLOOKUP(B11,RMS!B:D,3,FALSE)</f>
        <v>107060.378859829</v>
      </c>
      <c r="J11" s="21">
        <f>VLOOKUP(B11,RMS!B:E,4,FALSE)</f>
        <v>102869.432624786</v>
      </c>
      <c r="K11" s="22">
        <f t="shared" si="1"/>
        <v>-0.15245982899796218</v>
      </c>
      <c r="L11" s="22">
        <f t="shared" si="2"/>
        <v>-7.2478600486647338E-4</v>
      </c>
      <c r="M11" s="32"/>
    </row>
    <row r="12" spans="1:13">
      <c r="A12" s="63"/>
      <c r="B12" s="12">
        <v>21</v>
      </c>
      <c r="C12" s="61" t="s">
        <v>14</v>
      </c>
      <c r="D12" s="61"/>
      <c r="E12" s="15">
        <f>VLOOKUP(C12,RA!B16:D43,3,0)</f>
        <v>548320.7121</v>
      </c>
      <c r="F12" s="25">
        <f>VLOOKUP(C12,RA!B16:I46,8,0)</f>
        <v>31861.146499999999</v>
      </c>
      <c r="G12" s="16">
        <f t="shared" si="0"/>
        <v>516459.56560000003</v>
      </c>
      <c r="H12" s="27">
        <f>RA!J16</f>
        <v>5.8106771816034</v>
      </c>
      <c r="I12" s="20">
        <f>VLOOKUP(B12,RMS!B:D,3,FALSE)</f>
        <v>548320.23636410199</v>
      </c>
      <c r="J12" s="21">
        <f>VLOOKUP(B12,RMS!B:E,4,FALSE)</f>
        <v>516459.56562564097</v>
      </c>
      <c r="K12" s="22">
        <f t="shared" si="1"/>
        <v>0.47573589801322669</v>
      </c>
      <c r="L12" s="22">
        <f t="shared" si="2"/>
        <v>-2.5640940293669701E-5</v>
      </c>
      <c r="M12" s="32"/>
    </row>
    <row r="13" spans="1:13">
      <c r="A13" s="63"/>
      <c r="B13" s="12">
        <v>22</v>
      </c>
      <c r="C13" s="61" t="s">
        <v>15</v>
      </c>
      <c r="D13" s="61"/>
      <c r="E13" s="15">
        <f>VLOOKUP(C13,RA!B16:D44,3,0)</f>
        <v>546845.33360000001</v>
      </c>
      <c r="F13" s="25">
        <f>VLOOKUP(C13,RA!B17:I47,8,0)</f>
        <v>64948.594100000002</v>
      </c>
      <c r="G13" s="16">
        <f t="shared" si="0"/>
        <v>481896.73950000003</v>
      </c>
      <c r="H13" s="27">
        <f>RA!J17</f>
        <v>11.876958640650599</v>
      </c>
      <c r="I13" s="20">
        <f>VLOOKUP(B13,RMS!B:D,3,FALSE)</f>
        <v>546845.30559230805</v>
      </c>
      <c r="J13" s="21">
        <f>VLOOKUP(B13,RMS!B:E,4,FALSE)</f>
        <v>481896.736853846</v>
      </c>
      <c r="K13" s="22">
        <f t="shared" si="1"/>
        <v>2.8007691958919168E-2</v>
      </c>
      <c r="L13" s="22">
        <f t="shared" si="2"/>
        <v>2.6461540255695581E-3</v>
      </c>
      <c r="M13" s="32"/>
    </row>
    <row r="14" spans="1:13">
      <c r="A14" s="63"/>
      <c r="B14" s="12">
        <v>23</v>
      </c>
      <c r="C14" s="61" t="s">
        <v>16</v>
      </c>
      <c r="D14" s="61"/>
      <c r="E14" s="15">
        <f>VLOOKUP(C14,RA!B18:D44,3,0)</f>
        <v>2716613.1326000001</v>
      </c>
      <c r="F14" s="25">
        <f>VLOOKUP(C14,RA!B18:I48,8,0)</f>
        <v>197427.4417</v>
      </c>
      <c r="G14" s="16">
        <f t="shared" si="0"/>
        <v>2519185.6909000003</v>
      </c>
      <c r="H14" s="27">
        <f>RA!J18</f>
        <v>7.2674110027233496</v>
      </c>
      <c r="I14" s="20">
        <f>VLOOKUP(B14,RMS!B:D,3,FALSE)</f>
        <v>2716613.2302948702</v>
      </c>
      <c r="J14" s="21">
        <f>VLOOKUP(B14,RMS!B:E,4,FALSE)</f>
        <v>2519185.69875556</v>
      </c>
      <c r="K14" s="22">
        <f t="shared" si="1"/>
        <v>-9.7694870084524155E-2</v>
      </c>
      <c r="L14" s="22">
        <f t="shared" si="2"/>
        <v>-7.8555596992373466E-3</v>
      </c>
      <c r="M14" s="32"/>
    </row>
    <row r="15" spans="1:13">
      <c r="A15" s="63"/>
      <c r="B15" s="12">
        <v>24</v>
      </c>
      <c r="C15" s="61" t="s">
        <v>17</v>
      </c>
      <c r="D15" s="61"/>
      <c r="E15" s="15">
        <f>VLOOKUP(C15,RA!B18:D45,3,0)</f>
        <v>505306.71789999999</v>
      </c>
      <c r="F15" s="25">
        <f>VLOOKUP(C15,RA!B19:I49,8,0)</f>
        <v>43622.324399999998</v>
      </c>
      <c r="G15" s="16">
        <f t="shared" si="0"/>
        <v>461684.39350000001</v>
      </c>
      <c r="H15" s="27">
        <f>RA!J19</f>
        <v>8.6328407786244501</v>
      </c>
      <c r="I15" s="20">
        <f>VLOOKUP(B15,RMS!B:D,3,FALSE)</f>
        <v>505306.83469914499</v>
      </c>
      <c r="J15" s="21">
        <f>VLOOKUP(B15,RMS!B:E,4,FALSE)</f>
        <v>461684.39214444399</v>
      </c>
      <c r="K15" s="22">
        <f t="shared" si="1"/>
        <v>-0.11679914500564337</v>
      </c>
      <c r="L15" s="22">
        <f t="shared" si="2"/>
        <v>1.3555560144595802E-3</v>
      </c>
      <c r="M15" s="32"/>
    </row>
    <row r="16" spans="1:13">
      <c r="A16" s="63"/>
      <c r="B16" s="12">
        <v>25</v>
      </c>
      <c r="C16" s="61" t="s">
        <v>18</v>
      </c>
      <c r="D16" s="61"/>
      <c r="E16" s="15">
        <f>VLOOKUP(C16,RA!B20:D46,3,0)</f>
        <v>1006573.9706999999</v>
      </c>
      <c r="F16" s="25">
        <f>VLOOKUP(C16,RA!B20:I50,8,0)</f>
        <v>78033.092600000004</v>
      </c>
      <c r="G16" s="16">
        <f t="shared" si="0"/>
        <v>928540.87809999997</v>
      </c>
      <c r="H16" s="27">
        <f>RA!J20</f>
        <v>7.7523455673837498</v>
      </c>
      <c r="I16" s="20">
        <f>VLOOKUP(B16,RMS!B:D,3,FALSE)</f>
        <v>1006573.9131</v>
      </c>
      <c r="J16" s="21">
        <f>VLOOKUP(B16,RMS!B:E,4,FALSE)</f>
        <v>928540.87809999997</v>
      </c>
      <c r="K16" s="22">
        <f t="shared" si="1"/>
        <v>5.7599999941885471E-2</v>
      </c>
      <c r="L16" s="22">
        <f t="shared" si="2"/>
        <v>0</v>
      </c>
      <c r="M16" s="32"/>
    </row>
    <row r="17" spans="1:13">
      <c r="A17" s="63"/>
      <c r="B17" s="12">
        <v>26</v>
      </c>
      <c r="C17" s="61" t="s">
        <v>19</v>
      </c>
      <c r="D17" s="61"/>
      <c r="E17" s="15">
        <f>VLOOKUP(C17,RA!B20:D47,3,0)</f>
        <v>308221.31829999998</v>
      </c>
      <c r="F17" s="25">
        <f>VLOOKUP(C17,RA!B21:I51,8,0)</f>
        <v>36685.296699999999</v>
      </c>
      <c r="G17" s="16">
        <f t="shared" si="0"/>
        <v>271536.02159999998</v>
      </c>
      <c r="H17" s="27">
        <f>RA!J21</f>
        <v>11.902258059999999</v>
      </c>
      <c r="I17" s="20">
        <f>VLOOKUP(B17,RMS!B:D,3,FALSE)</f>
        <v>308221.51519712602</v>
      </c>
      <c r="J17" s="21">
        <f>VLOOKUP(B17,RMS!B:E,4,FALSE)</f>
        <v>271536.02139784402</v>
      </c>
      <c r="K17" s="22">
        <f t="shared" si="1"/>
        <v>-0.19689712603576481</v>
      </c>
      <c r="L17" s="22">
        <f t="shared" si="2"/>
        <v>2.0215596305206418E-4</v>
      </c>
      <c r="M17" s="32"/>
    </row>
    <row r="18" spans="1:13">
      <c r="A18" s="63"/>
      <c r="B18" s="12">
        <v>27</v>
      </c>
      <c r="C18" s="61" t="s">
        <v>20</v>
      </c>
      <c r="D18" s="61"/>
      <c r="E18" s="15">
        <f>VLOOKUP(C18,RA!B22:D48,3,0)</f>
        <v>1069051.645</v>
      </c>
      <c r="F18" s="25">
        <f>VLOOKUP(C18,RA!B22:I52,8,0)</f>
        <v>119480.7723</v>
      </c>
      <c r="G18" s="16">
        <f t="shared" si="0"/>
        <v>949570.87270000007</v>
      </c>
      <c r="H18" s="27">
        <f>RA!J22</f>
        <v>11.1763330479698</v>
      </c>
      <c r="I18" s="20">
        <f>VLOOKUP(B18,RMS!B:D,3,FALSE)</f>
        <v>1069052.9528999999</v>
      </c>
      <c r="J18" s="21">
        <f>VLOOKUP(B18,RMS!B:E,4,FALSE)</f>
        <v>949570.87300000002</v>
      </c>
      <c r="K18" s="22">
        <f t="shared" si="1"/>
        <v>-1.307899999897927</v>
      </c>
      <c r="L18" s="22">
        <f t="shared" si="2"/>
        <v>-2.9999995604157448E-4</v>
      </c>
      <c r="M18" s="32"/>
    </row>
    <row r="19" spans="1:13">
      <c r="A19" s="63"/>
      <c r="B19" s="12">
        <v>29</v>
      </c>
      <c r="C19" s="61" t="s">
        <v>21</v>
      </c>
      <c r="D19" s="61"/>
      <c r="E19" s="15">
        <f>VLOOKUP(C19,RA!B22:D49,3,0)</f>
        <v>2226657.1612999998</v>
      </c>
      <c r="F19" s="25">
        <f>VLOOKUP(C19,RA!B23:I53,8,0)</f>
        <v>211245.0159</v>
      </c>
      <c r="G19" s="16">
        <f t="shared" si="0"/>
        <v>2015412.1453999998</v>
      </c>
      <c r="H19" s="27">
        <f>RA!J23</f>
        <v>9.4870921115070903</v>
      </c>
      <c r="I19" s="20">
        <f>VLOOKUP(B19,RMS!B:D,3,FALSE)</f>
        <v>2226659.1341700898</v>
      </c>
      <c r="J19" s="21">
        <f>VLOOKUP(B19,RMS!B:E,4,FALSE)</f>
        <v>2015412.1697777801</v>
      </c>
      <c r="K19" s="22">
        <f t="shared" si="1"/>
        <v>-1.9728700900450349</v>
      </c>
      <c r="L19" s="22">
        <f t="shared" si="2"/>
        <v>-2.4377780267968774E-2</v>
      </c>
      <c r="M19" s="32"/>
    </row>
    <row r="20" spans="1:13">
      <c r="A20" s="63"/>
      <c r="B20" s="12">
        <v>31</v>
      </c>
      <c r="C20" s="61" t="s">
        <v>22</v>
      </c>
      <c r="D20" s="61"/>
      <c r="E20" s="15">
        <f>VLOOKUP(C20,RA!B24:D50,3,0)</f>
        <v>271082.57860000001</v>
      </c>
      <c r="F20" s="25">
        <f>VLOOKUP(C20,RA!B24:I54,8,0)</f>
        <v>39998.105100000001</v>
      </c>
      <c r="G20" s="16">
        <f t="shared" si="0"/>
        <v>231084.47350000002</v>
      </c>
      <c r="H20" s="27">
        <f>RA!J24</f>
        <v>14.7549522756384</v>
      </c>
      <c r="I20" s="20">
        <f>VLOOKUP(B20,RMS!B:D,3,FALSE)</f>
        <v>271082.67146730999</v>
      </c>
      <c r="J20" s="21">
        <f>VLOOKUP(B20,RMS!B:E,4,FALSE)</f>
        <v>231084.470378467</v>
      </c>
      <c r="K20" s="22">
        <f t="shared" si="1"/>
        <v>-9.2867309984285384E-2</v>
      </c>
      <c r="L20" s="22">
        <f t="shared" si="2"/>
        <v>3.1215330236591399E-3</v>
      </c>
      <c r="M20" s="32"/>
    </row>
    <row r="21" spans="1:13">
      <c r="A21" s="63"/>
      <c r="B21" s="12">
        <v>32</v>
      </c>
      <c r="C21" s="61" t="s">
        <v>23</v>
      </c>
      <c r="D21" s="61"/>
      <c r="E21" s="15">
        <f>VLOOKUP(C21,RA!B24:D51,3,0)</f>
        <v>366335.79920000001</v>
      </c>
      <c r="F21" s="25">
        <f>VLOOKUP(C21,RA!B25:I55,8,0)</f>
        <v>29439.1319</v>
      </c>
      <c r="G21" s="16">
        <f t="shared" si="0"/>
        <v>336896.66730000003</v>
      </c>
      <c r="H21" s="27">
        <f>RA!J25</f>
        <v>8.0361056616057809</v>
      </c>
      <c r="I21" s="20">
        <f>VLOOKUP(B21,RMS!B:D,3,FALSE)</f>
        <v>366335.78901024902</v>
      </c>
      <c r="J21" s="21">
        <f>VLOOKUP(B21,RMS!B:E,4,FALSE)</f>
        <v>336896.67254342401</v>
      </c>
      <c r="K21" s="22">
        <f t="shared" si="1"/>
        <v>1.0189750988502055E-2</v>
      </c>
      <c r="L21" s="22">
        <f t="shared" si="2"/>
        <v>-5.2434239769354463E-3</v>
      </c>
      <c r="M21" s="32"/>
    </row>
    <row r="22" spans="1:13">
      <c r="A22" s="63"/>
      <c r="B22" s="12">
        <v>33</v>
      </c>
      <c r="C22" s="61" t="s">
        <v>24</v>
      </c>
      <c r="D22" s="61"/>
      <c r="E22" s="15">
        <f>VLOOKUP(C22,RA!B26:D52,3,0)</f>
        <v>640237.27130000002</v>
      </c>
      <c r="F22" s="25">
        <f>VLOOKUP(C22,RA!B26:I56,8,0)</f>
        <v>138048.867</v>
      </c>
      <c r="G22" s="16">
        <f t="shared" si="0"/>
        <v>502188.40430000005</v>
      </c>
      <c r="H22" s="27">
        <f>RA!J26</f>
        <v>21.562141597863</v>
      </c>
      <c r="I22" s="20">
        <f>VLOOKUP(B22,RMS!B:D,3,FALSE)</f>
        <v>640237.23688162805</v>
      </c>
      <c r="J22" s="21">
        <f>VLOOKUP(B22,RMS!B:E,4,FALSE)</f>
        <v>502188.36601399002</v>
      </c>
      <c r="K22" s="22">
        <f t="shared" si="1"/>
        <v>3.4418371971696615E-2</v>
      </c>
      <c r="L22" s="22">
        <f t="shared" si="2"/>
        <v>3.8286010036244988E-2</v>
      </c>
      <c r="M22" s="32"/>
    </row>
    <row r="23" spans="1:13">
      <c r="A23" s="63"/>
      <c r="B23" s="12">
        <v>34</v>
      </c>
      <c r="C23" s="61" t="s">
        <v>25</v>
      </c>
      <c r="D23" s="61"/>
      <c r="E23" s="15">
        <f>VLOOKUP(C23,RA!B26:D53,3,0)</f>
        <v>268475.50260000001</v>
      </c>
      <c r="F23" s="25">
        <f>VLOOKUP(C23,RA!B27:I57,8,0)</f>
        <v>72964.201100000006</v>
      </c>
      <c r="G23" s="16">
        <f t="shared" si="0"/>
        <v>195511.3015</v>
      </c>
      <c r="H23" s="27">
        <f>RA!J27</f>
        <v>27.177228608715499</v>
      </c>
      <c r="I23" s="20">
        <f>VLOOKUP(B23,RMS!B:D,3,FALSE)</f>
        <v>268475.33237210498</v>
      </c>
      <c r="J23" s="21">
        <f>VLOOKUP(B23,RMS!B:E,4,FALSE)</f>
        <v>195511.322413883</v>
      </c>
      <c r="K23" s="22">
        <f t="shared" si="1"/>
        <v>0.17022789502516389</v>
      </c>
      <c r="L23" s="22">
        <f t="shared" si="2"/>
        <v>-2.0913882995955646E-2</v>
      </c>
      <c r="M23" s="32"/>
    </row>
    <row r="24" spans="1:13">
      <c r="A24" s="63"/>
      <c r="B24" s="12">
        <v>35</v>
      </c>
      <c r="C24" s="61" t="s">
        <v>26</v>
      </c>
      <c r="D24" s="61"/>
      <c r="E24" s="15">
        <f>VLOOKUP(C24,RA!B28:D54,3,0)</f>
        <v>1211210.3491</v>
      </c>
      <c r="F24" s="25">
        <f>VLOOKUP(C24,RA!B28:I58,8,0)</f>
        <v>52391.071400000001</v>
      </c>
      <c r="G24" s="16">
        <f t="shared" si="0"/>
        <v>1158819.2777</v>
      </c>
      <c r="H24" s="27">
        <f>RA!J28</f>
        <v>4.3255138497561196</v>
      </c>
      <c r="I24" s="20">
        <f>VLOOKUP(B24,RMS!B:D,3,FALSE)</f>
        <v>1211210.3494672601</v>
      </c>
      <c r="J24" s="21">
        <f>VLOOKUP(B24,RMS!B:E,4,FALSE)</f>
        <v>1158819.2905601801</v>
      </c>
      <c r="K24" s="22">
        <f t="shared" si="1"/>
        <v>-3.6726007238030434E-4</v>
      </c>
      <c r="L24" s="22">
        <f t="shared" si="2"/>
        <v>-1.2860180111601949E-2</v>
      </c>
      <c r="M24" s="32"/>
    </row>
    <row r="25" spans="1:13">
      <c r="A25" s="63"/>
      <c r="B25" s="12">
        <v>36</v>
      </c>
      <c r="C25" s="61" t="s">
        <v>27</v>
      </c>
      <c r="D25" s="61"/>
      <c r="E25" s="15">
        <f>VLOOKUP(C25,RA!B28:D55,3,0)</f>
        <v>708682.14859999996</v>
      </c>
      <c r="F25" s="25">
        <f>VLOOKUP(C25,RA!B29:I59,8,0)</f>
        <v>117609.2512</v>
      </c>
      <c r="G25" s="16">
        <f t="shared" si="0"/>
        <v>591072.8973999999</v>
      </c>
      <c r="H25" s="27">
        <f>RA!J29</f>
        <v>16.595486627162401</v>
      </c>
      <c r="I25" s="20">
        <f>VLOOKUP(B25,RMS!B:D,3,FALSE)</f>
        <v>708682.14649115002</v>
      </c>
      <c r="J25" s="21">
        <f>VLOOKUP(B25,RMS!B:E,4,FALSE)</f>
        <v>591072.90034483199</v>
      </c>
      <c r="K25" s="22">
        <f t="shared" si="1"/>
        <v>2.1088499343022704E-3</v>
      </c>
      <c r="L25" s="22">
        <f t="shared" si="2"/>
        <v>-2.9448320856317878E-3</v>
      </c>
      <c r="M25" s="32"/>
    </row>
    <row r="26" spans="1:13">
      <c r="A26" s="63"/>
      <c r="B26" s="12">
        <v>37</v>
      </c>
      <c r="C26" s="61" t="s">
        <v>73</v>
      </c>
      <c r="D26" s="61"/>
      <c r="E26" s="15">
        <f>VLOOKUP(C26,RA!B30:D56,3,0)</f>
        <v>1704456.1322999999</v>
      </c>
      <c r="F26" s="25">
        <f>VLOOKUP(C26,RA!B30:I60,8,0)</f>
        <v>272460.69030000002</v>
      </c>
      <c r="G26" s="16">
        <f t="shared" si="0"/>
        <v>1431995.4419999998</v>
      </c>
      <c r="H26" s="27">
        <f>RA!J30</f>
        <v>15.985198160092301</v>
      </c>
      <c r="I26" s="20">
        <f>VLOOKUP(B26,RMS!B:D,3,FALSE)</f>
        <v>1704456.0080782999</v>
      </c>
      <c r="J26" s="21">
        <f>VLOOKUP(B26,RMS!B:E,4,FALSE)</f>
        <v>1431995.4240972099</v>
      </c>
      <c r="K26" s="22">
        <f t="shared" si="1"/>
        <v>0.12422170001082122</v>
      </c>
      <c r="L26" s="22">
        <f t="shared" si="2"/>
        <v>1.7902789870277047E-2</v>
      </c>
      <c r="M26" s="32"/>
    </row>
    <row r="27" spans="1:13">
      <c r="A27" s="63"/>
      <c r="B27" s="12">
        <v>38</v>
      </c>
      <c r="C27" s="61" t="s">
        <v>29</v>
      </c>
      <c r="D27" s="61"/>
      <c r="E27" s="15">
        <f>VLOOKUP(C27,RA!B30:D57,3,0)</f>
        <v>711922.55420000001</v>
      </c>
      <c r="F27" s="25">
        <f>VLOOKUP(C27,RA!B31:I61,8,0)</f>
        <v>36734.242700000003</v>
      </c>
      <c r="G27" s="16">
        <f t="shared" si="0"/>
        <v>675188.31150000007</v>
      </c>
      <c r="H27" s="27">
        <f>RA!J31</f>
        <v>5.1598649998213499</v>
      </c>
      <c r="I27" s="20">
        <f>VLOOKUP(B27,RMS!B:D,3,FALSE)</f>
        <v>711922.45146283205</v>
      </c>
      <c r="J27" s="21">
        <f>VLOOKUP(B27,RMS!B:E,4,FALSE)</f>
        <v>675188.29887433595</v>
      </c>
      <c r="K27" s="22">
        <f t="shared" si="1"/>
        <v>0.10273716796655208</v>
      </c>
      <c r="L27" s="22">
        <f t="shared" si="2"/>
        <v>1.2625664123333991E-2</v>
      </c>
      <c r="M27" s="32"/>
    </row>
    <row r="28" spans="1:13">
      <c r="A28" s="63"/>
      <c r="B28" s="12">
        <v>39</v>
      </c>
      <c r="C28" s="61" t="s">
        <v>30</v>
      </c>
      <c r="D28" s="61"/>
      <c r="E28" s="15">
        <f>VLOOKUP(C28,RA!B32:D58,3,0)</f>
        <v>106848.0738</v>
      </c>
      <c r="F28" s="25">
        <f>VLOOKUP(C28,RA!B32:I62,8,0)</f>
        <v>27544.2912</v>
      </c>
      <c r="G28" s="16">
        <f t="shared" si="0"/>
        <v>79303.782600000006</v>
      </c>
      <c r="H28" s="27">
        <f>RA!J32</f>
        <v>25.778930981533499</v>
      </c>
      <c r="I28" s="20">
        <f>VLOOKUP(B28,RMS!B:D,3,FALSE)</f>
        <v>106848.067954996</v>
      </c>
      <c r="J28" s="21">
        <f>VLOOKUP(B28,RMS!B:E,4,FALSE)</f>
        <v>79303.771630244504</v>
      </c>
      <c r="K28" s="22">
        <f t="shared" si="1"/>
        <v>5.8450039941817522E-3</v>
      </c>
      <c r="L28" s="22">
        <f t="shared" si="2"/>
        <v>1.0969755501719192E-2</v>
      </c>
      <c r="M28" s="32"/>
    </row>
    <row r="29" spans="1:13">
      <c r="A29" s="63"/>
      <c r="B29" s="12">
        <v>40</v>
      </c>
      <c r="C29" s="61" t="s">
        <v>31</v>
      </c>
      <c r="D29" s="61"/>
      <c r="E29" s="15">
        <f>VLOOKUP(C29,RA!B32:D59,3,0)</f>
        <v>2.2124000000000001</v>
      </c>
      <c r="F29" s="25">
        <f>VLOOKUP(C29,RA!B33:I63,8,0)</f>
        <v>-26.1006</v>
      </c>
      <c r="G29" s="16">
        <f t="shared" si="0"/>
        <v>28.312999999999999</v>
      </c>
      <c r="H29" s="27">
        <f>RA!J33</f>
        <v>-1179.74145724101</v>
      </c>
      <c r="I29" s="20">
        <f>VLOOKUP(B29,RMS!B:D,3,FALSE)</f>
        <v>2.2124000000000001</v>
      </c>
      <c r="J29" s="21">
        <f>VLOOKUP(B29,RMS!B:E,4,FALSE)</f>
        <v>28.312999999999999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1" t="s">
        <v>32</v>
      </c>
      <c r="D30" s="61"/>
      <c r="E30" s="15">
        <f>VLOOKUP(C30,RA!B34:D61,3,0)</f>
        <v>372830.06219999999</v>
      </c>
      <c r="F30" s="25">
        <f>VLOOKUP(C30,RA!B34:I65,8,0)</f>
        <v>32617.435000000001</v>
      </c>
      <c r="G30" s="16">
        <f t="shared" si="0"/>
        <v>340212.62719999999</v>
      </c>
      <c r="H30" s="27">
        <f>RA!J34</f>
        <v>0</v>
      </c>
      <c r="I30" s="20">
        <f>VLOOKUP(B30,RMS!B:D,3,FALSE)</f>
        <v>372830.06079999998</v>
      </c>
      <c r="J30" s="21">
        <f>VLOOKUP(B30,RMS!B:E,4,FALSE)</f>
        <v>340212.49770000001</v>
      </c>
      <c r="K30" s="22">
        <f t="shared" si="1"/>
        <v>1.4000000082887709E-3</v>
      </c>
      <c r="L30" s="22">
        <f t="shared" si="2"/>
        <v>0.12949999998090789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718307</v>
      </c>
      <c r="F31" s="25">
        <f>VLOOKUP(C31,RA!B35:I66,8,0)</f>
        <v>-22431.919999999998</v>
      </c>
      <c r="G31" s="16">
        <f t="shared" si="0"/>
        <v>740738.92</v>
      </c>
      <c r="H31" s="27">
        <f>RA!J35</f>
        <v>8.7486064850915302</v>
      </c>
      <c r="I31" s="20">
        <f>VLOOKUP(B31,RMS!B:D,3,FALSE)</f>
        <v>718307</v>
      </c>
      <c r="J31" s="21">
        <f>VLOOKUP(B31,RMS!B:E,4,FALSE)</f>
        <v>740738.92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1" t="s">
        <v>36</v>
      </c>
      <c r="D32" s="61"/>
      <c r="E32" s="15">
        <f>VLOOKUP(C32,RA!B34:D62,3,0)</f>
        <v>1088900.53</v>
      </c>
      <c r="F32" s="25">
        <f>VLOOKUP(C32,RA!B34:I66,8,0)</f>
        <v>-181675.81</v>
      </c>
      <c r="G32" s="16">
        <f t="shared" si="0"/>
        <v>1270576.3400000001</v>
      </c>
      <c r="H32" s="27">
        <f>RA!J35</f>
        <v>8.7486064850915302</v>
      </c>
      <c r="I32" s="20">
        <f>VLOOKUP(B32,RMS!B:D,3,FALSE)</f>
        <v>1088900.53</v>
      </c>
      <c r="J32" s="21">
        <f>VLOOKUP(B32,RMS!B:E,4,FALSE)</f>
        <v>1270576.3400000001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1" t="s">
        <v>37</v>
      </c>
      <c r="D33" s="61"/>
      <c r="E33" s="15">
        <f>VLOOKUP(C33,RA!B34:D63,3,0)</f>
        <v>604452.28</v>
      </c>
      <c r="F33" s="25">
        <f>VLOOKUP(C33,RA!B34:I67,8,0)</f>
        <v>-46154.63</v>
      </c>
      <c r="G33" s="16">
        <f t="shared" si="0"/>
        <v>650606.91</v>
      </c>
      <c r="H33" s="27">
        <f>RA!J34</f>
        <v>0</v>
      </c>
      <c r="I33" s="20">
        <f>VLOOKUP(B33,RMS!B:D,3,FALSE)</f>
        <v>604452.28</v>
      </c>
      <c r="J33" s="21">
        <f>VLOOKUP(B33,RMS!B:E,4,FALSE)</f>
        <v>650606.91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1" t="s">
        <v>38</v>
      </c>
      <c r="D34" s="61"/>
      <c r="E34" s="15">
        <f>VLOOKUP(C34,RA!B35:D64,3,0)</f>
        <v>644371.43999999994</v>
      </c>
      <c r="F34" s="25">
        <f>VLOOKUP(C34,RA!B35:I68,8,0)</f>
        <v>-136541.51999999999</v>
      </c>
      <c r="G34" s="16">
        <f t="shared" si="0"/>
        <v>780912.96</v>
      </c>
      <c r="H34" s="27">
        <f>RA!J35</f>
        <v>8.7486064850915302</v>
      </c>
      <c r="I34" s="20">
        <f>VLOOKUP(B34,RMS!B:D,3,FALSE)</f>
        <v>644371.43999999994</v>
      </c>
      <c r="J34" s="21">
        <f>VLOOKUP(B34,RMS!B:E,4,FALSE)</f>
        <v>780912.96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1" t="s">
        <v>71</v>
      </c>
      <c r="D35" s="61"/>
      <c r="E35" s="15">
        <f>VLOOKUP(C35,RA!B36:D65,3,0)</f>
        <v>1.19</v>
      </c>
      <c r="F35" s="25">
        <f>VLOOKUP(C35,RA!B36:I69,8,0)</f>
        <v>-109.96</v>
      </c>
      <c r="G35" s="16">
        <f t="shared" si="0"/>
        <v>111.14999999999999</v>
      </c>
      <c r="H35" s="27">
        <f>RA!J36</f>
        <v>-3.12288756757208</v>
      </c>
      <c r="I35" s="20">
        <f>VLOOKUP(B35,RMS!B:D,3,FALSE)</f>
        <v>1.19</v>
      </c>
      <c r="J35" s="21">
        <f>VLOOKUP(B35,RMS!B:E,4,FALSE)</f>
        <v>111.15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1" t="s">
        <v>33</v>
      </c>
      <c r="D36" s="61"/>
      <c r="E36" s="15">
        <f>VLOOKUP(C36,RA!B8:D65,3,0)</f>
        <v>170659.82939999999</v>
      </c>
      <c r="F36" s="25">
        <f>VLOOKUP(C36,RA!B8:I69,8,0)</f>
        <v>8300.0859</v>
      </c>
      <c r="G36" s="16">
        <f t="shared" si="0"/>
        <v>162359.74349999998</v>
      </c>
      <c r="H36" s="27">
        <f>RA!J36</f>
        <v>-3.12288756757208</v>
      </c>
      <c r="I36" s="20">
        <f>VLOOKUP(B36,RMS!B:D,3,FALSE)</f>
        <v>170659.829059829</v>
      </c>
      <c r="J36" s="21">
        <f>VLOOKUP(B36,RMS!B:E,4,FALSE)</f>
        <v>162359.743589744</v>
      </c>
      <c r="K36" s="22">
        <f t="shared" si="1"/>
        <v>3.4017098369076848E-4</v>
      </c>
      <c r="L36" s="22">
        <f t="shared" si="2"/>
        <v>-8.9744018623605371E-5</v>
      </c>
      <c r="M36" s="32"/>
    </row>
    <row r="37" spans="1:13">
      <c r="A37" s="63"/>
      <c r="B37" s="12">
        <v>76</v>
      </c>
      <c r="C37" s="61" t="s">
        <v>34</v>
      </c>
      <c r="D37" s="61"/>
      <c r="E37" s="15">
        <f>VLOOKUP(C37,RA!B8:D66,3,0)</f>
        <v>492077.55170000001</v>
      </c>
      <c r="F37" s="25">
        <f>VLOOKUP(C37,RA!B8:I70,8,0)</f>
        <v>15118.2521</v>
      </c>
      <c r="G37" s="16">
        <f t="shared" si="0"/>
        <v>476959.29960000003</v>
      </c>
      <c r="H37" s="27">
        <f>RA!J37</f>
        <v>-16.684334794106501</v>
      </c>
      <c r="I37" s="20">
        <f>VLOOKUP(B37,RMS!B:D,3,FALSE)</f>
        <v>492077.54500170902</v>
      </c>
      <c r="J37" s="21">
        <f>VLOOKUP(B37,RMS!B:E,4,FALSE)</f>
        <v>476959.29603162402</v>
      </c>
      <c r="K37" s="22">
        <f t="shared" si="1"/>
        <v>6.6982909920625389E-3</v>
      </c>
      <c r="L37" s="22">
        <f t="shared" si="2"/>
        <v>3.5683760070241988E-3</v>
      </c>
      <c r="M37" s="32"/>
    </row>
    <row r="38" spans="1:13">
      <c r="A38" s="63"/>
      <c r="B38" s="12">
        <v>77</v>
      </c>
      <c r="C38" s="61" t="s">
        <v>39</v>
      </c>
      <c r="D38" s="61"/>
      <c r="E38" s="15">
        <f>VLOOKUP(C38,RA!B9:D67,3,0)</f>
        <v>783123.72</v>
      </c>
      <c r="F38" s="25">
        <f>VLOOKUP(C38,RA!B9:I71,8,0)</f>
        <v>-106227.68</v>
      </c>
      <c r="G38" s="16">
        <f t="shared" si="0"/>
        <v>889351.39999999991</v>
      </c>
      <c r="H38" s="27">
        <f>RA!J38</f>
        <v>-7.63577730238688</v>
      </c>
      <c r="I38" s="20">
        <f>VLOOKUP(B38,RMS!B:D,3,FALSE)</f>
        <v>783123.72</v>
      </c>
      <c r="J38" s="21">
        <f>VLOOKUP(B38,RMS!B:E,4,FALSE)</f>
        <v>889351.4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1" t="s">
        <v>40</v>
      </c>
      <c r="D39" s="61"/>
      <c r="E39" s="15">
        <f>VLOOKUP(C39,RA!B10:D68,3,0)</f>
        <v>127063.3</v>
      </c>
      <c r="F39" s="25">
        <f>VLOOKUP(C39,RA!B10:I72,8,0)</f>
        <v>16707.330000000002</v>
      </c>
      <c r="G39" s="16">
        <f t="shared" si="0"/>
        <v>110355.97</v>
      </c>
      <c r="H39" s="27">
        <f>RA!J39</f>
        <v>-21.1898776891788</v>
      </c>
      <c r="I39" s="20">
        <f>VLOOKUP(B39,RMS!B:D,3,FALSE)</f>
        <v>127063.3</v>
      </c>
      <c r="J39" s="21">
        <f>VLOOKUP(B39,RMS!B:E,4,FALSE)</f>
        <v>110355.97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1" t="s">
        <v>35</v>
      </c>
      <c r="D40" s="61"/>
      <c r="E40" s="15">
        <f>VLOOKUP(C40,RA!B8:D69,3,0)</f>
        <v>6193.3371999999999</v>
      </c>
      <c r="F40" s="25">
        <f>VLOOKUP(C40,RA!B8:I73,8,0)</f>
        <v>790.99570000000006</v>
      </c>
      <c r="G40" s="16">
        <f t="shared" si="0"/>
        <v>5402.3414999999995</v>
      </c>
      <c r="H40" s="27">
        <f>RA!J40</f>
        <v>-9240.3361344537807</v>
      </c>
      <c r="I40" s="20">
        <f>VLOOKUP(B40,RMS!B:D,3,FALSE)</f>
        <v>6193.3371151955198</v>
      </c>
      <c r="J40" s="21">
        <f>VLOOKUP(B40,RMS!B:E,4,FALSE)</f>
        <v>5402.3415626654596</v>
      </c>
      <c r="K40" s="22">
        <f t="shared" si="1"/>
        <v>8.4804480138700455E-5</v>
      </c>
      <c r="L40" s="22">
        <f t="shared" si="2"/>
        <v>-6.2665460063726641E-5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5703125" style="36" customWidth="1"/>
    <col min="2" max="3" width="9.140625" style="36"/>
    <col min="4" max="5" width="11.5703125" style="36" customWidth="1"/>
    <col min="6" max="7" width="12.28515625" style="36" customWidth="1"/>
    <col min="8" max="8" width="9.28515625" style="36" customWidth="1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22.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21804236.655299999</v>
      </c>
      <c r="E7" s="48">
        <v>27238090.9366</v>
      </c>
      <c r="F7" s="49">
        <v>80.050531830780798</v>
      </c>
      <c r="G7" s="48">
        <v>22258119.447299998</v>
      </c>
      <c r="H7" s="49">
        <v>-2.0391785257269701</v>
      </c>
      <c r="I7" s="48">
        <v>1522006.2420999999</v>
      </c>
      <c r="J7" s="49">
        <v>6.98032343971117</v>
      </c>
      <c r="K7" s="48">
        <v>1778040.9734</v>
      </c>
      <c r="L7" s="49">
        <v>7.9882803109661804</v>
      </c>
      <c r="M7" s="49">
        <v>-0.14399821777470401</v>
      </c>
      <c r="N7" s="48">
        <v>406821785.50480002</v>
      </c>
      <c r="O7" s="48">
        <v>7703300852.5984001</v>
      </c>
      <c r="P7" s="48">
        <v>949573</v>
      </c>
      <c r="Q7" s="48">
        <v>762376</v>
      </c>
      <c r="R7" s="49">
        <v>24.5544193416372</v>
      </c>
      <c r="S7" s="48">
        <v>22.9621489398919</v>
      </c>
      <c r="T7" s="48">
        <v>18.306120035389402</v>
      </c>
      <c r="U7" s="50">
        <v>20.276973713090499</v>
      </c>
    </row>
    <row r="8" spans="1:23" ht="12" thickBot="1">
      <c r="A8" s="74">
        <v>42362</v>
      </c>
      <c r="B8" s="64" t="s">
        <v>6</v>
      </c>
      <c r="C8" s="65"/>
      <c r="D8" s="51">
        <v>576894.53689999995</v>
      </c>
      <c r="E8" s="51">
        <v>959210.26610000001</v>
      </c>
      <c r="F8" s="52">
        <v>60.142656650826297</v>
      </c>
      <c r="G8" s="51">
        <v>665709.90769999998</v>
      </c>
      <c r="H8" s="52">
        <v>-13.341452451391801</v>
      </c>
      <c r="I8" s="51">
        <v>146401.1507</v>
      </c>
      <c r="J8" s="52">
        <v>25.377454861455501</v>
      </c>
      <c r="K8" s="51">
        <v>142177.8351</v>
      </c>
      <c r="L8" s="52">
        <v>21.357325984709799</v>
      </c>
      <c r="M8" s="52">
        <v>2.9704458483487E-2</v>
      </c>
      <c r="N8" s="51">
        <v>14365440.0606</v>
      </c>
      <c r="O8" s="51">
        <v>274980894.3441</v>
      </c>
      <c r="P8" s="51">
        <v>21348</v>
      </c>
      <c r="Q8" s="51">
        <v>19516</v>
      </c>
      <c r="R8" s="52">
        <v>9.3871695019471098</v>
      </c>
      <c r="S8" s="51">
        <v>27.0233528620948</v>
      </c>
      <c r="T8" s="51">
        <v>27.033316330190601</v>
      </c>
      <c r="U8" s="53">
        <v>-3.6869844192328999E-2</v>
      </c>
    </row>
    <row r="9" spans="1:23" ht="12" thickBot="1">
      <c r="A9" s="75"/>
      <c r="B9" s="64" t="s">
        <v>7</v>
      </c>
      <c r="C9" s="65"/>
      <c r="D9" s="51">
        <v>177478.62849999999</v>
      </c>
      <c r="E9" s="51">
        <v>150783.52900000001</v>
      </c>
      <c r="F9" s="52">
        <v>117.70425435526199</v>
      </c>
      <c r="G9" s="51">
        <v>143884.94349999999</v>
      </c>
      <c r="H9" s="52">
        <v>23.347602732317899</v>
      </c>
      <c r="I9" s="51">
        <v>22862.9912</v>
      </c>
      <c r="J9" s="52">
        <v>12.882109464802401</v>
      </c>
      <c r="K9" s="51">
        <v>15845.8379</v>
      </c>
      <c r="L9" s="52">
        <v>11.0128534053322</v>
      </c>
      <c r="M9" s="52">
        <v>0.44283889209796801</v>
      </c>
      <c r="N9" s="51">
        <v>2266394.9846999999</v>
      </c>
      <c r="O9" s="51">
        <v>43689426.829300001</v>
      </c>
      <c r="P9" s="51">
        <v>10708</v>
      </c>
      <c r="Q9" s="51">
        <v>5601</v>
      </c>
      <c r="R9" s="52">
        <v>91.180146402428093</v>
      </c>
      <c r="S9" s="51">
        <v>16.5743956387747</v>
      </c>
      <c r="T9" s="51">
        <v>16.453955454383099</v>
      </c>
      <c r="U9" s="53">
        <v>0.72666410900581402</v>
      </c>
    </row>
    <row r="10" spans="1:23" ht="12" thickBot="1">
      <c r="A10" s="75"/>
      <c r="B10" s="64" t="s">
        <v>8</v>
      </c>
      <c r="C10" s="65"/>
      <c r="D10" s="51">
        <v>230640.8149</v>
      </c>
      <c r="E10" s="51">
        <v>267525.44780000002</v>
      </c>
      <c r="F10" s="52">
        <v>86.212663803267503</v>
      </c>
      <c r="G10" s="51">
        <v>290508.38829999999</v>
      </c>
      <c r="H10" s="52">
        <v>-20.607863941669201</v>
      </c>
      <c r="I10" s="51">
        <v>49199.814400000003</v>
      </c>
      <c r="J10" s="52">
        <v>21.3317900482323</v>
      </c>
      <c r="K10" s="51">
        <v>32550.763299999999</v>
      </c>
      <c r="L10" s="52">
        <v>11.204758489240501</v>
      </c>
      <c r="M10" s="52">
        <v>0.51147959101776297</v>
      </c>
      <c r="N10" s="51">
        <v>2682271.2927000001</v>
      </c>
      <c r="O10" s="51">
        <v>65808733.727200001</v>
      </c>
      <c r="P10" s="51">
        <v>93255</v>
      </c>
      <c r="Q10" s="51">
        <v>68775</v>
      </c>
      <c r="R10" s="52">
        <v>35.594329334787297</v>
      </c>
      <c r="S10" s="51">
        <v>2.4732273325827001</v>
      </c>
      <c r="T10" s="51">
        <v>1.5218696343147899</v>
      </c>
      <c r="U10" s="53">
        <v>38.466245530063702</v>
      </c>
    </row>
    <row r="11" spans="1:23" ht="12" thickBot="1">
      <c r="A11" s="75"/>
      <c r="B11" s="64" t="s">
        <v>9</v>
      </c>
      <c r="C11" s="65"/>
      <c r="D11" s="51">
        <v>80285.009699999995</v>
      </c>
      <c r="E11" s="51">
        <v>106982.7772</v>
      </c>
      <c r="F11" s="52">
        <v>75.044798612687302</v>
      </c>
      <c r="G11" s="51">
        <v>92831.5625</v>
      </c>
      <c r="H11" s="52">
        <v>-13.515395477696501</v>
      </c>
      <c r="I11" s="51">
        <v>16849.457200000001</v>
      </c>
      <c r="J11" s="52">
        <v>20.9870525805018</v>
      </c>
      <c r="K11" s="51">
        <v>15434.5677</v>
      </c>
      <c r="L11" s="52">
        <v>16.6264223980933</v>
      </c>
      <c r="M11" s="52">
        <v>9.1670173567607996E-2</v>
      </c>
      <c r="N11" s="51">
        <v>2007845.8075000001</v>
      </c>
      <c r="O11" s="51">
        <v>24094801.585900001</v>
      </c>
      <c r="P11" s="51">
        <v>3647</v>
      </c>
      <c r="Q11" s="51">
        <v>3144</v>
      </c>
      <c r="R11" s="52">
        <v>15.998727735369</v>
      </c>
      <c r="S11" s="51">
        <v>22.013986756238001</v>
      </c>
      <c r="T11" s="51">
        <v>22.8363313613232</v>
      </c>
      <c r="U11" s="53">
        <v>-3.7355551004505299</v>
      </c>
    </row>
    <row r="12" spans="1:23" ht="12" thickBot="1">
      <c r="A12" s="75"/>
      <c r="B12" s="64" t="s">
        <v>10</v>
      </c>
      <c r="C12" s="65"/>
      <c r="D12" s="51">
        <v>226212.35149999999</v>
      </c>
      <c r="E12" s="51">
        <v>525514.0172</v>
      </c>
      <c r="F12" s="52">
        <v>43.045921535125899</v>
      </c>
      <c r="G12" s="51">
        <v>220053.36809999999</v>
      </c>
      <c r="H12" s="52">
        <v>2.7988589555244299</v>
      </c>
      <c r="I12" s="51">
        <v>30190.027699999999</v>
      </c>
      <c r="J12" s="52">
        <v>13.3458794357655</v>
      </c>
      <c r="K12" s="51">
        <v>34493.691299999999</v>
      </c>
      <c r="L12" s="52">
        <v>15.675148077863</v>
      </c>
      <c r="M12" s="52">
        <v>-0.12476668740872</v>
      </c>
      <c r="N12" s="51">
        <v>6009382.5554999998</v>
      </c>
      <c r="O12" s="51">
        <v>93531521.379500002</v>
      </c>
      <c r="P12" s="51">
        <v>2181</v>
      </c>
      <c r="Q12" s="51">
        <v>1698</v>
      </c>
      <c r="R12" s="52">
        <v>28.445229681978802</v>
      </c>
      <c r="S12" s="51">
        <v>103.71955593764299</v>
      </c>
      <c r="T12" s="51">
        <v>121.057574087161</v>
      </c>
      <c r="U12" s="53">
        <v>-16.7162479561152</v>
      </c>
    </row>
    <row r="13" spans="1:23" ht="12" thickBot="1">
      <c r="A13" s="75"/>
      <c r="B13" s="64" t="s">
        <v>11</v>
      </c>
      <c r="C13" s="65"/>
      <c r="D13" s="51">
        <v>301877.34090000001</v>
      </c>
      <c r="E13" s="51">
        <v>658807.95900000003</v>
      </c>
      <c r="F13" s="52">
        <v>45.821750750889201</v>
      </c>
      <c r="G13" s="51">
        <v>508834.01569999999</v>
      </c>
      <c r="H13" s="52">
        <v>-40.672727925881901</v>
      </c>
      <c r="I13" s="51">
        <v>67797.850999999995</v>
      </c>
      <c r="J13" s="52">
        <v>22.458741288058</v>
      </c>
      <c r="K13" s="51">
        <v>25580.314999999999</v>
      </c>
      <c r="L13" s="52">
        <v>5.0272415386399301</v>
      </c>
      <c r="M13" s="52">
        <v>1.6503915608545101</v>
      </c>
      <c r="N13" s="51">
        <v>8197144.6465999996</v>
      </c>
      <c r="O13" s="51">
        <v>134198642.2524</v>
      </c>
      <c r="P13" s="51">
        <v>8935</v>
      </c>
      <c r="Q13" s="51">
        <v>7557</v>
      </c>
      <c r="R13" s="52">
        <v>18.234749239116098</v>
      </c>
      <c r="S13" s="51">
        <v>33.785936306659202</v>
      </c>
      <c r="T13" s="51">
        <v>33.351839764456798</v>
      </c>
      <c r="U13" s="53">
        <v>1.2848439015048101</v>
      </c>
    </row>
    <row r="14" spans="1:23" ht="12" thickBot="1">
      <c r="A14" s="75"/>
      <c r="B14" s="64" t="s">
        <v>12</v>
      </c>
      <c r="C14" s="65"/>
      <c r="D14" s="51">
        <v>178964.89240000001</v>
      </c>
      <c r="E14" s="51">
        <v>228738.9301</v>
      </c>
      <c r="F14" s="52">
        <v>78.239804794820103</v>
      </c>
      <c r="G14" s="51">
        <v>228824.2691</v>
      </c>
      <c r="H14" s="52">
        <v>-21.789374394641101</v>
      </c>
      <c r="I14" s="51">
        <v>33654.141199999998</v>
      </c>
      <c r="J14" s="52">
        <v>18.804884437770301</v>
      </c>
      <c r="K14" s="51">
        <v>39316.558700000001</v>
      </c>
      <c r="L14" s="52">
        <v>17.181988105823699</v>
      </c>
      <c r="M14" s="52">
        <v>-0.14402118820231299</v>
      </c>
      <c r="N14" s="51">
        <v>4783288.5641999999</v>
      </c>
      <c r="O14" s="51">
        <v>66692806.747199997</v>
      </c>
      <c r="P14" s="51">
        <v>2872</v>
      </c>
      <c r="Q14" s="51">
        <v>2689</v>
      </c>
      <c r="R14" s="52">
        <v>6.8055039047973303</v>
      </c>
      <c r="S14" s="51">
        <v>62.313681197771601</v>
      </c>
      <c r="T14" s="51">
        <v>63.857975641502399</v>
      </c>
      <c r="U14" s="53">
        <v>-2.4782590500945201</v>
      </c>
    </row>
    <row r="15" spans="1:23" ht="12" thickBot="1">
      <c r="A15" s="75"/>
      <c r="B15" s="64" t="s">
        <v>13</v>
      </c>
      <c r="C15" s="65"/>
      <c r="D15" s="51">
        <v>107060.2264</v>
      </c>
      <c r="E15" s="51">
        <v>252265.2622</v>
      </c>
      <c r="F15" s="52">
        <v>42.439543782734901</v>
      </c>
      <c r="G15" s="51">
        <v>132985.63149999999</v>
      </c>
      <c r="H15" s="52">
        <v>-19.494891897400201</v>
      </c>
      <c r="I15" s="51">
        <v>4190.7945</v>
      </c>
      <c r="J15" s="52">
        <v>3.9144270855007299</v>
      </c>
      <c r="K15" s="51">
        <v>-7301.5316999999995</v>
      </c>
      <c r="L15" s="52">
        <v>-5.49046661480868</v>
      </c>
      <c r="M15" s="52">
        <v>-1.5739610087565601</v>
      </c>
      <c r="N15" s="51">
        <v>2858283.2719999999</v>
      </c>
      <c r="O15" s="51">
        <v>52604932.316500001</v>
      </c>
      <c r="P15" s="51">
        <v>3858</v>
      </c>
      <c r="Q15" s="51">
        <v>3593</v>
      </c>
      <c r="R15" s="52">
        <v>7.3754522682994796</v>
      </c>
      <c r="S15" s="51">
        <v>27.750188284084999</v>
      </c>
      <c r="T15" s="51">
        <v>27.645857194544998</v>
      </c>
      <c r="U15" s="53">
        <v>0.375965339305113</v>
      </c>
    </row>
    <row r="16" spans="1:23" ht="12" thickBot="1">
      <c r="A16" s="75"/>
      <c r="B16" s="64" t="s">
        <v>14</v>
      </c>
      <c r="C16" s="65"/>
      <c r="D16" s="51">
        <v>548320.7121</v>
      </c>
      <c r="E16" s="51">
        <v>1317756.9994999999</v>
      </c>
      <c r="F16" s="52">
        <v>41.610153640470202</v>
      </c>
      <c r="G16" s="51">
        <v>783386.01540000003</v>
      </c>
      <c r="H16" s="52">
        <v>-30.0063185554793</v>
      </c>
      <c r="I16" s="51">
        <v>31861.146499999999</v>
      </c>
      <c r="J16" s="52">
        <v>5.8106771816034</v>
      </c>
      <c r="K16" s="51">
        <v>35476.200400000002</v>
      </c>
      <c r="L16" s="52">
        <v>4.5285720835705403</v>
      </c>
      <c r="M16" s="52">
        <v>-0.101900819683046</v>
      </c>
      <c r="N16" s="51">
        <v>13548706.780400001</v>
      </c>
      <c r="O16" s="51">
        <v>373203682.06419998</v>
      </c>
      <c r="P16" s="51">
        <v>29812</v>
      </c>
      <c r="Q16" s="51">
        <v>21895</v>
      </c>
      <c r="R16" s="52">
        <v>36.158940397351003</v>
      </c>
      <c r="S16" s="51">
        <v>18.392617472829698</v>
      </c>
      <c r="T16" s="51">
        <v>19.751430162137499</v>
      </c>
      <c r="U16" s="53">
        <v>-7.3878157435450902</v>
      </c>
    </row>
    <row r="17" spans="1:21" ht="12" thickBot="1">
      <c r="A17" s="75"/>
      <c r="B17" s="64" t="s">
        <v>15</v>
      </c>
      <c r="C17" s="65"/>
      <c r="D17" s="51">
        <v>546845.33360000001</v>
      </c>
      <c r="E17" s="51">
        <v>834315.16630000004</v>
      </c>
      <c r="F17" s="52">
        <v>65.544215865706505</v>
      </c>
      <c r="G17" s="51">
        <v>574532.48320000002</v>
      </c>
      <c r="H17" s="52">
        <v>-4.8190747102391098</v>
      </c>
      <c r="I17" s="51">
        <v>64948.594100000002</v>
      </c>
      <c r="J17" s="52">
        <v>11.876958640650599</v>
      </c>
      <c r="K17" s="51">
        <v>61002.3629</v>
      </c>
      <c r="L17" s="52">
        <v>10.617739585450799</v>
      </c>
      <c r="M17" s="52">
        <v>6.4689808925417994E-2</v>
      </c>
      <c r="N17" s="51">
        <v>12812303.054099999</v>
      </c>
      <c r="O17" s="51">
        <v>352865105.42460001</v>
      </c>
      <c r="P17" s="51">
        <v>11042</v>
      </c>
      <c r="Q17" s="51">
        <v>8421</v>
      </c>
      <c r="R17" s="52">
        <v>31.124569528559601</v>
      </c>
      <c r="S17" s="51">
        <v>49.524120050715503</v>
      </c>
      <c r="T17" s="51">
        <v>49.063787649922801</v>
      </c>
      <c r="U17" s="53">
        <v>0.929511519480268</v>
      </c>
    </row>
    <row r="18" spans="1:21" ht="12" customHeight="1" thickBot="1">
      <c r="A18" s="75"/>
      <c r="B18" s="64" t="s">
        <v>16</v>
      </c>
      <c r="C18" s="65"/>
      <c r="D18" s="51">
        <v>2716613.1326000001</v>
      </c>
      <c r="E18" s="51">
        <v>3073978.0155000002</v>
      </c>
      <c r="F18" s="52">
        <v>88.3745140304176</v>
      </c>
      <c r="G18" s="51">
        <v>2690704.5167999999</v>
      </c>
      <c r="H18" s="52">
        <v>0.96289338491959398</v>
      </c>
      <c r="I18" s="51">
        <v>197427.4417</v>
      </c>
      <c r="J18" s="52">
        <v>7.2674110027233496</v>
      </c>
      <c r="K18" s="51">
        <v>323641.21029999998</v>
      </c>
      <c r="L18" s="52">
        <v>12.028121567391601</v>
      </c>
      <c r="M18" s="52">
        <v>-0.389980523441393</v>
      </c>
      <c r="N18" s="51">
        <v>36658933.763999999</v>
      </c>
      <c r="O18" s="51">
        <v>779373225.31070006</v>
      </c>
      <c r="P18" s="51">
        <v>94433</v>
      </c>
      <c r="Q18" s="51">
        <v>56972</v>
      </c>
      <c r="R18" s="52">
        <v>65.753352524046903</v>
      </c>
      <c r="S18" s="51">
        <v>28.767625010324799</v>
      </c>
      <c r="T18" s="51">
        <v>23.501746766832799</v>
      </c>
      <c r="U18" s="53">
        <v>18.304876546471998</v>
      </c>
    </row>
    <row r="19" spans="1:21" ht="12" customHeight="1" thickBot="1">
      <c r="A19" s="75"/>
      <c r="B19" s="64" t="s">
        <v>17</v>
      </c>
      <c r="C19" s="65"/>
      <c r="D19" s="51">
        <v>505306.71789999999</v>
      </c>
      <c r="E19" s="51">
        <v>1065136.9615</v>
      </c>
      <c r="F19" s="52">
        <v>47.440539213698102</v>
      </c>
      <c r="G19" s="51">
        <v>783104.57510000002</v>
      </c>
      <c r="H19" s="52">
        <v>-35.473915749314301</v>
      </c>
      <c r="I19" s="51">
        <v>43622.324399999998</v>
      </c>
      <c r="J19" s="52">
        <v>8.6328407786244501</v>
      </c>
      <c r="K19" s="51">
        <v>36258.593699999998</v>
      </c>
      <c r="L19" s="52">
        <v>4.63010878149574</v>
      </c>
      <c r="M19" s="52">
        <v>0.20308925274175799</v>
      </c>
      <c r="N19" s="51">
        <v>13990026.7721</v>
      </c>
      <c r="O19" s="51">
        <v>250156024.1415</v>
      </c>
      <c r="P19" s="51">
        <v>13466</v>
      </c>
      <c r="Q19" s="51">
        <v>11851</v>
      </c>
      <c r="R19" s="52">
        <v>13.627541979579799</v>
      </c>
      <c r="S19" s="51">
        <v>37.5246337368187</v>
      </c>
      <c r="T19" s="51">
        <v>47.805557210361997</v>
      </c>
      <c r="U19" s="53">
        <v>-27.3977983253594</v>
      </c>
    </row>
    <row r="20" spans="1:21" ht="12" thickBot="1">
      <c r="A20" s="75"/>
      <c r="B20" s="64" t="s">
        <v>18</v>
      </c>
      <c r="C20" s="65"/>
      <c r="D20" s="51">
        <v>1006573.9706999999</v>
      </c>
      <c r="E20" s="51">
        <v>2200988.1123000002</v>
      </c>
      <c r="F20" s="52">
        <v>45.732821775586302</v>
      </c>
      <c r="G20" s="51">
        <v>1494762.1673000001</v>
      </c>
      <c r="H20" s="52">
        <v>-32.659924587322003</v>
      </c>
      <c r="I20" s="51">
        <v>78033.092600000004</v>
      </c>
      <c r="J20" s="52">
        <v>7.7523455673837498</v>
      </c>
      <c r="K20" s="51">
        <v>82403.783599999995</v>
      </c>
      <c r="L20" s="52">
        <v>5.5128357810156903</v>
      </c>
      <c r="M20" s="52">
        <v>-5.3039931045107999E-2</v>
      </c>
      <c r="N20" s="51">
        <v>24664892.0277</v>
      </c>
      <c r="O20" s="51">
        <v>437033315.64920002</v>
      </c>
      <c r="P20" s="51">
        <v>39502</v>
      </c>
      <c r="Q20" s="51">
        <v>35877</v>
      </c>
      <c r="R20" s="52">
        <v>10.1039663294032</v>
      </c>
      <c r="S20" s="51">
        <v>25.481595126828999</v>
      </c>
      <c r="T20" s="51">
        <v>25.484126788750501</v>
      </c>
      <c r="U20" s="53">
        <v>-9.9352568347080006E-3</v>
      </c>
    </row>
    <row r="21" spans="1:21" ht="12" customHeight="1" thickBot="1">
      <c r="A21" s="75"/>
      <c r="B21" s="64" t="s">
        <v>19</v>
      </c>
      <c r="C21" s="65"/>
      <c r="D21" s="51">
        <v>308221.31829999998</v>
      </c>
      <c r="E21" s="51">
        <v>464685.5134</v>
      </c>
      <c r="F21" s="52">
        <v>66.329013797915394</v>
      </c>
      <c r="G21" s="51">
        <v>383977.81270000001</v>
      </c>
      <c r="H21" s="52">
        <v>-19.7293937030649</v>
      </c>
      <c r="I21" s="51">
        <v>36685.296699999999</v>
      </c>
      <c r="J21" s="52">
        <v>11.902258059999999</v>
      </c>
      <c r="K21" s="51">
        <v>40272.26</v>
      </c>
      <c r="L21" s="52">
        <v>10.4881737090014</v>
      </c>
      <c r="M21" s="52">
        <v>-8.9067842231849007E-2</v>
      </c>
      <c r="N21" s="51">
        <v>7951617.9347999999</v>
      </c>
      <c r="O21" s="51">
        <v>153319491.06619999</v>
      </c>
      <c r="P21" s="51">
        <v>26939</v>
      </c>
      <c r="Q21" s="51">
        <v>23841</v>
      </c>
      <c r="R21" s="52">
        <v>12.9944213749423</v>
      </c>
      <c r="S21" s="51">
        <v>11.441453591447299</v>
      </c>
      <c r="T21" s="51">
        <v>11.699533098443901</v>
      </c>
      <c r="U21" s="53">
        <v>-2.2556531382466201</v>
      </c>
    </row>
    <row r="22" spans="1:21" ht="12" customHeight="1" thickBot="1">
      <c r="A22" s="75"/>
      <c r="B22" s="64" t="s">
        <v>20</v>
      </c>
      <c r="C22" s="65"/>
      <c r="D22" s="51">
        <v>1069051.645</v>
      </c>
      <c r="E22" s="51">
        <v>1456495.2690999999</v>
      </c>
      <c r="F22" s="52">
        <v>73.398909538552104</v>
      </c>
      <c r="G22" s="51">
        <v>1116886.1686</v>
      </c>
      <c r="H22" s="52">
        <v>-4.2828468061306397</v>
      </c>
      <c r="I22" s="51">
        <v>119480.7723</v>
      </c>
      <c r="J22" s="52">
        <v>11.1763330479698</v>
      </c>
      <c r="K22" s="51">
        <v>88575.610799999995</v>
      </c>
      <c r="L22" s="52">
        <v>7.9305853443442897</v>
      </c>
      <c r="M22" s="52">
        <v>0.34891276753126299</v>
      </c>
      <c r="N22" s="51">
        <v>24742827.1219</v>
      </c>
      <c r="O22" s="51">
        <v>496261476.99599999</v>
      </c>
      <c r="P22" s="51">
        <v>63846</v>
      </c>
      <c r="Q22" s="51">
        <v>51208</v>
      </c>
      <c r="R22" s="52">
        <v>24.679737541009199</v>
      </c>
      <c r="S22" s="51">
        <v>16.744222739090901</v>
      </c>
      <c r="T22" s="51">
        <v>16.5835621660678</v>
      </c>
      <c r="U22" s="53">
        <v>0.95949854183472805</v>
      </c>
    </row>
    <row r="23" spans="1:21" ht="12" thickBot="1">
      <c r="A23" s="75"/>
      <c r="B23" s="64" t="s">
        <v>21</v>
      </c>
      <c r="C23" s="65"/>
      <c r="D23" s="51">
        <v>2226657.1612999998</v>
      </c>
      <c r="E23" s="51">
        <v>3581266.2308</v>
      </c>
      <c r="F23" s="52">
        <v>62.1751363288788</v>
      </c>
      <c r="G23" s="51">
        <v>2910145.9737</v>
      </c>
      <c r="H23" s="52">
        <v>-23.486409911287101</v>
      </c>
      <c r="I23" s="51">
        <v>211245.0159</v>
      </c>
      <c r="J23" s="52">
        <v>9.4870921115070903</v>
      </c>
      <c r="K23" s="51">
        <v>177613.24849999999</v>
      </c>
      <c r="L23" s="52">
        <v>6.1032419028169898</v>
      </c>
      <c r="M23" s="52">
        <v>0.18935393437162401</v>
      </c>
      <c r="N23" s="51">
        <v>56707872.314599998</v>
      </c>
      <c r="O23" s="51">
        <v>1116487306.3350999</v>
      </c>
      <c r="P23" s="51">
        <v>75217</v>
      </c>
      <c r="Q23" s="51">
        <v>62213</v>
      </c>
      <c r="R23" s="52">
        <v>20.9023837461624</v>
      </c>
      <c r="S23" s="51">
        <v>29.603110484331999</v>
      </c>
      <c r="T23" s="51">
        <v>30.5915288058766</v>
      </c>
      <c r="U23" s="53">
        <v>-3.3389002215416701</v>
      </c>
    </row>
    <row r="24" spans="1:21" ht="12" thickBot="1">
      <c r="A24" s="75"/>
      <c r="B24" s="64" t="s">
        <v>22</v>
      </c>
      <c r="C24" s="65"/>
      <c r="D24" s="51">
        <v>271082.57860000001</v>
      </c>
      <c r="E24" s="51">
        <v>342092.23879999999</v>
      </c>
      <c r="F24" s="52">
        <v>79.242539833967101</v>
      </c>
      <c r="G24" s="51">
        <v>235222.82990000001</v>
      </c>
      <c r="H24" s="52">
        <v>15.245012023384399</v>
      </c>
      <c r="I24" s="51">
        <v>39998.105100000001</v>
      </c>
      <c r="J24" s="52">
        <v>14.7549522756384</v>
      </c>
      <c r="K24" s="51">
        <v>43316.3891</v>
      </c>
      <c r="L24" s="52">
        <v>18.415044627434799</v>
      </c>
      <c r="M24" s="52">
        <v>-7.6605739050395999E-2</v>
      </c>
      <c r="N24" s="51">
        <v>6340131.4590999996</v>
      </c>
      <c r="O24" s="51">
        <v>104150397.6284</v>
      </c>
      <c r="P24" s="51">
        <v>25873</v>
      </c>
      <c r="Q24" s="51">
        <v>20829</v>
      </c>
      <c r="R24" s="52">
        <v>24.216236977291299</v>
      </c>
      <c r="S24" s="51">
        <v>10.4774312449271</v>
      </c>
      <c r="T24" s="51">
        <v>9.4687997023380905</v>
      </c>
      <c r="U24" s="53">
        <v>9.6267063845196308</v>
      </c>
    </row>
    <row r="25" spans="1:21" ht="12" thickBot="1">
      <c r="A25" s="75"/>
      <c r="B25" s="64" t="s">
        <v>23</v>
      </c>
      <c r="C25" s="65"/>
      <c r="D25" s="51">
        <v>366335.79920000001</v>
      </c>
      <c r="E25" s="51">
        <v>475589.30859999999</v>
      </c>
      <c r="F25" s="52">
        <v>77.027761679165707</v>
      </c>
      <c r="G25" s="51">
        <v>333709.24900000001</v>
      </c>
      <c r="H25" s="52">
        <v>9.7769391462086706</v>
      </c>
      <c r="I25" s="51">
        <v>29439.1319</v>
      </c>
      <c r="J25" s="52">
        <v>8.0361056616057809</v>
      </c>
      <c r="K25" s="51">
        <v>24553.6649</v>
      </c>
      <c r="L25" s="52">
        <v>7.3578017311710804</v>
      </c>
      <c r="M25" s="52">
        <v>0.198970989459093</v>
      </c>
      <c r="N25" s="51">
        <v>9509826.9570000004</v>
      </c>
      <c r="O25" s="51">
        <v>120442586.3101</v>
      </c>
      <c r="P25" s="51">
        <v>19971</v>
      </c>
      <c r="Q25" s="51">
        <v>17511</v>
      </c>
      <c r="R25" s="52">
        <v>14.0483124892924</v>
      </c>
      <c r="S25" s="51">
        <v>18.343387872415001</v>
      </c>
      <c r="T25" s="51">
        <v>19.0222213351608</v>
      </c>
      <c r="U25" s="53">
        <v>-3.70069840678992</v>
      </c>
    </row>
    <row r="26" spans="1:21" ht="12" thickBot="1">
      <c r="A26" s="75"/>
      <c r="B26" s="64" t="s">
        <v>24</v>
      </c>
      <c r="C26" s="65"/>
      <c r="D26" s="51">
        <v>640237.27130000002</v>
      </c>
      <c r="E26" s="51">
        <v>825239.62699999998</v>
      </c>
      <c r="F26" s="52">
        <v>77.581983505501299</v>
      </c>
      <c r="G26" s="51">
        <v>722563.49930000002</v>
      </c>
      <c r="H26" s="52">
        <v>-11.393632266196001</v>
      </c>
      <c r="I26" s="51">
        <v>138048.867</v>
      </c>
      <c r="J26" s="52">
        <v>21.562141597863</v>
      </c>
      <c r="K26" s="51">
        <v>132243.7089</v>
      </c>
      <c r="L26" s="52">
        <v>18.302018995993301</v>
      </c>
      <c r="M26" s="52">
        <v>4.3897423539367E-2</v>
      </c>
      <c r="N26" s="51">
        <v>14748324.442199999</v>
      </c>
      <c r="O26" s="51">
        <v>233383183.63229999</v>
      </c>
      <c r="P26" s="51">
        <v>50020</v>
      </c>
      <c r="Q26" s="51">
        <v>40191</v>
      </c>
      <c r="R26" s="52">
        <v>24.4557239182902</v>
      </c>
      <c r="S26" s="51">
        <v>12.799625575769699</v>
      </c>
      <c r="T26" s="51">
        <v>13.1483279565077</v>
      </c>
      <c r="U26" s="53">
        <v>-2.7243170409460502</v>
      </c>
    </row>
    <row r="27" spans="1:21" ht="12" thickBot="1">
      <c r="A27" s="75"/>
      <c r="B27" s="64" t="s">
        <v>25</v>
      </c>
      <c r="C27" s="65"/>
      <c r="D27" s="51">
        <v>268475.50260000001</v>
      </c>
      <c r="E27" s="51">
        <v>349607.51610000001</v>
      </c>
      <c r="F27" s="52">
        <v>76.793401238892898</v>
      </c>
      <c r="G27" s="51">
        <v>274692.58870000002</v>
      </c>
      <c r="H27" s="52">
        <v>-2.26328861998888</v>
      </c>
      <c r="I27" s="51">
        <v>72964.201100000006</v>
      </c>
      <c r="J27" s="52">
        <v>27.177228608715499</v>
      </c>
      <c r="K27" s="51">
        <v>78197.667700000005</v>
      </c>
      <c r="L27" s="52">
        <v>28.4673380050315</v>
      </c>
      <c r="M27" s="52">
        <v>-6.6926121378426004E-2</v>
      </c>
      <c r="N27" s="51">
        <v>5970088.6327999998</v>
      </c>
      <c r="O27" s="51">
        <v>95174762.975899994</v>
      </c>
      <c r="P27" s="51">
        <v>33902</v>
      </c>
      <c r="Q27" s="51">
        <v>27538</v>
      </c>
      <c r="R27" s="52">
        <v>23.1098845232043</v>
      </c>
      <c r="S27" s="51">
        <v>7.9191641378089797</v>
      </c>
      <c r="T27" s="51">
        <v>7.5752124700414001</v>
      </c>
      <c r="U27" s="53">
        <v>4.3432824699949197</v>
      </c>
    </row>
    <row r="28" spans="1:21" ht="12" thickBot="1">
      <c r="A28" s="75"/>
      <c r="B28" s="64" t="s">
        <v>26</v>
      </c>
      <c r="C28" s="65"/>
      <c r="D28" s="51">
        <v>1211210.3491</v>
      </c>
      <c r="E28" s="51">
        <v>1699785.3151</v>
      </c>
      <c r="F28" s="52">
        <v>71.256666258982406</v>
      </c>
      <c r="G28" s="51">
        <v>1221783.7919000001</v>
      </c>
      <c r="H28" s="52">
        <v>-0.86541030173243905</v>
      </c>
      <c r="I28" s="51">
        <v>52391.071400000001</v>
      </c>
      <c r="J28" s="52">
        <v>4.3255138497561196</v>
      </c>
      <c r="K28" s="51">
        <v>55817.0357</v>
      </c>
      <c r="L28" s="52">
        <v>4.5684871636084399</v>
      </c>
      <c r="M28" s="52">
        <v>-6.1378470874260002E-2</v>
      </c>
      <c r="N28" s="51">
        <v>31151471.078899998</v>
      </c>
      <c r="O28" s="51">
        <v>366979174.24659997</v>
      </c>
      <c r="P28" s="51">
        <v>44424</v>
      </c>
      <c r="Q28" s="51">
        <v>42497</v>
      </c>
      <c r="R28" s="52">
        <v>4.5344377250158896</v>
      </c>
      <c r="S28" s="51">
        <v>27.2647746510895</v>
      </c>
      <c r="T28" s="51">
        <v>27.690045374967699</v>
      </c>
      <c r="U28" s="53">
        <v>-1.5597808135969899</v>
      </c>
    </row>
    <row r="29" spans="1:21" ht="12" thickBot="1">
      <c r="A29" s="75"/>
      <c r="B29" s="64" t="s">
        <v>27</v>
      </c>
      <c r="C29" s="65"/>
      <c r="D29" s="51">
        <v>708682.14859999996</v>
      </c>
      <c r="E29" s="51">
        <v>795222.84750000003</v>
      </c>
      <c r="F29" s="52">
        <v>89.117428004984504</v>
      </c>
      <c r="G29" s="51">
        <v>634883.91650000005</v>
      </c>
      <c r="H29" s="52">
        <v>11.623893783108601</v>
      </c>
      <c r="I29" s="51">
        <v>117609.2512</v>
      </c>
      <c r="J29" s="52">
        <v>16.595486627162401</v>
      </c>
      <c r="K29" s="51">
        <v>90218.779699999999</v>
      </c>
      <c r="L29" s="52">
        <v>14.2102796047126</v>
      </c>
      <c r="M29" s="52">
        <v>0.303600554020794</v>
      </c>
      <c r="N29" s="51">
        <v>17218991.611099999</v>
      </c>
      <c r="O29" s="51">
        <v>253259314.8973</v>
      </c>
      <c r="P29" s="51">
        <v>104787</v>
      </c>
      <c r="Q29" s="51">
        <v>100218</v>
      </c>
      <c r="R29" s="52">
        <v>4.5590612464826696</v>
      </c>
      <c r="S29" s="51">
        <v>6.7630731731989702</v>
      </c>
      <c r="T29" s="51">
        <v>6.3929026861442102</v>
      </c>
      <c r="U29" s="53">
        <v>5.47340650581289</v>
      </c>
    </row>
    <row r="30" spans="1:21" ht="12" thickBot="1">
      <c r="A30" s="75"/>
      <c r="B30" s="64" t="s">
        <v>28</v>
      </c>
      <c r="C30" s="65"/>
      <c r="D30" s="51">
        <v>1704456.1322999999</v>
      </c>
      <c r="E30" s="51">
        <v>2230001.2736</v>
      </c>
      <c r="F30" s="52">
        <v>76.432966764562096</v>
      </c>
      <c r="G30" s="51">
        <v>1944489.3515999999</v>
      </c>
      <c r="H30" s="52">
        <v>-12.3442804715023</v>
      </c>
      <c r="I30" s="51">
        <v>272460.69030000002</v>
      </c>
      <c r="J30" s="52">
        <v>15.985198160092301</v>
      </c>
      <c r="K30" s="51">
        <v>290403.77980000002</v>
      </c>
      <c r="L30" s="52">
        <v>14.934706613900699</v>
      </c>
      <c r="M30" s="52">
        <v>-6.1786694072499003E-2</v>
      </c>
      <c r="N30" s="51">
        <v>19737435.638099998</v>
      </c>
      <c r="O30" s="51">
        <v>429836898.62889999</v>
      </c>
      <c r="P30" s="51">
        <v>102751</v>
      </c>
      <c r="Q30" s="51">
        <v>67123</v>
      </c>
      <c r="R30" s="52">
        <v>53.078676459633797</v>
      </c>
      <c r="S30" s="51">
        <v>16.588219407110401</v>
      </c>
      <c r="T30" s="51">
        <v>12.9761291941659</v>
      </c>
      <c r="U30" s="53">
        <v>21.775032776550901</v>
      </c>
    </row>
    <row r="31" spans="1:21" ht="12" thickBot="1">
      <c r="A31" s="75"/>
      <c r="B31" s="64" t="s">
        <v>29</v>
      </c>
      <c r="C31" s="65"/>
      <c r="D31" s="51">
        <v>711922.55420000001</v>
      </c>
      <c r="E31" s="51">
        <v>1424126.5747</v>
      </c>
      <c r="F31" s="52">
        <v>49.9901179324577</v>
      </c>
      <c r="G31" s="51">
        <v>746076.35880000005</v>
      </c>
      <c r="H31" s="52">
        <v>-4.5777894175515099</v>
      </c>
      <c r="I31" s="51">
        <v>36734.242700000003</v>
      </c>
      <c r="J31" s="52">
        <v>5.1598649998213499</v>
      </c>
      <c r="K31" s="51">
        <v>28692.679700000001</v>
      </c>
      <c r="L31" s="52">
        <v>3.84581006509169</v>
      </c>
      <c r="M31" s="52">
        <v>0.28026531798631599</v>
      </c>
      <c r="N31" s="51">
        <v>18334459.700100001</v>
      </c>
      <c r="O31" s="51">
        <v>434490085.14230001</v>
      </c>
      <c r="P31" s="51">
        <v>26956</v>
      </c>
      <c r="Q31" s="51">
        <v>24935</v>
      </c>
      <c r="R31" s="52">
        <v>8.1050731902947604</v>
      </c>
      <c r="S31" s="51">
        <v>26.410541408220801</v>
      </c>
      <c r="T31" s="51">
        <v>27.4687588089031</v>
      </c>
      <c r="U31" s="53">
        <v>-4.0067993469946499</v>
      </c>
    </row>
    <row r="32" spans="1:21" ht="12" thickBot="1">
      <c r="A32" s="75"/>
      <c r="B32" s="64" t="s">
        <v>30</v>
      </c>
      <c r="C32" s="65"/>
      <c r="D32" s="51">
        <v>106848.0738</v>
      </c>
      <c r="E32" s="51">
        <v>133865.13269999999</v>
      </c>
      <c r="F32" s="52">
        <v>79.8177028214308</v>
      </c>
      <c r="G32" s="51">
        <v>114914.35279999999</v>
      </c>
      <c r="H32" s="52">
        <v>-7.0193833959442697</v>
      </c>
      <c r="I32" s="51">
        <v>27544.2912</v>
      </c>
      <c r="J32" s="52">
        <v>25.778930981533499</v>
      </c>
      <c r="K32" s="51">
        <v>32755.0226</v>
      </c>
      <c r="L32" s="52">
        <v>28.503856830667399</v>
      </c>
      <c r="M32" s="52">
        <v>-0.15908190519764701</v>
      </c>
      <c r="N32" s="51">
        <v>2612033.3487999998</v>
      </c>
      <c r="O32" s="51">
        <v>44250821.030699998</v>
      </c>
      <c r="P32" s="51">
        <v>23579</v>
      </c>
      <c r="Q32" s="51">
        <v>19595</v>
      </c>
      <c r="R32" s="52">
        <v>20.331717274814999</v>
      </c>
      <c r="S32" s="51">
        <v>4.53149301497095</v>
      </c>
      <c r="T32" s="51">
        <v>4.6644905230926303</v>
      </c>
      <c r="U32" s="53">
        <v>-2.9349600160981502</v>
      </c>
    </row>
    <row r="33" spans="1:21" ht="12" thickBot="1">
      <c r="A33" s="75"/>
      <c r="B33" s="64" t="s">
        <v>31</v>
      </c>
      <c r="C33" s="65"/>
      <c r="D33" s="51">
        <v>2.2124000000000001</v>
      </c>
      <c r="E33" s="54"/>
      <c r="F33" s="54"/>
      <c r="G33" s="54"/>
      <c r="H33" s="54"/>
      <c r="I33" s="51">
        <v>-26.1006</v>
      </c>
      <c r="J33" s="52">
        <v>-1179.74145724101</v>
      </c>
      <c r="K33" s="54"/>
      <c r="L33" s="54"/>
      <c r="M33" s="54"/>
      <c r="N33" s="51">
        <v>4.4690000000000003</v>
      </c>
      <c r="O33" s="51">
        <v>318.90309999999999</v>
      </c>
      <c r="P33" s="51">
        <v>4</v>
      </c>
      <c r="Q33" s="54"/>
      <c r="R33" s="54"/>
      <c r="S33" s="51">
        <v>0.55310000000000004</v>
      </c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372830.06219999999</v>
      </c>
      <c r="E35" s="51">
        <v>392572.41639999999</v>
      </c>
      <c r="F35" s="52">
        <v>94.971028687893295</v>
      </c>
      <c r="G35" s="51">
        <v>357998.69640000002</v>
      </c>
      <c r="H35" s="52">
        <v>4.1428546944843001</v>
      </c>
      <c r="I35" s="51">
        <v>32617.435000000001</v>
      </c>
      <c r="J35" s="52">
        <v>8.7486064850915302</v>
      </c>
      <c r="K35" s="51">
        <v>9553.9498999999996</v>
      </c>
      <c r="L35" s="52">
        <v>2.66871080707097</v>
      </c>
      <c r="M35" s="52">
        <v>2.4140261715209501</v>
      </c>
      <c r="N35" s="51">
        <v>6106407.8047000002</v>
      </c>
      <c r="O35" s="51">
        <v>72911220.411200002</v>
      </c>
      <c r="P35" s="51">
        <v>12167</v>
      </c>
      <c r="Q35" s="51">
        <v>14997</v>
      </c>
      <c r="R35" s="52">
        <v>-18.870440754817601</v>
      </c>
      <c r="S35" s="51">
        <v>30.642727229390999</v>
      </c>
      <c r="T35" s="51">
        <v>22.966648082949899</v>
      </c>
      <c r="U35" s="53">
        <v>25.050247939676002</v>
      </c>
    </row>
    <row r="36" spans="1:21" ht="12" customHeight="1" thickBot="1">
      <c r="A36" s="75"/>
      <c r="B36" s="64" t="s">
        <v>69</v>
      </c>
      <c r="C36" s="65"/>
      <c r="D36" s="51">
        <v>718307</v>
      </c>
      <c r="E36" s="54"/>
      <c r="F36" s="54"/>
      <c r="G36" s="51">
        <v>1126.5</v>
      </c>
      <c r="H36" s="52">
        <v>63664.491788726104</v>
      </c>
      <c r="I36" s="51">
        <v>-22431.919999999998</v>
      </c>
      <c r="J36" s="52">
        <v>-3.12288756757208</v>
      </c>
      <c r="K36" s="51">
        <v>912.83</v>
      </c>
      <c r="L36" s="52">
        <v>81.032401242787401</v>
      </c>
      <c r="M36" s="52">
        <v>-25.5740389776848</v>
      </c>
      <c r="N36" s="51">
        <v>3273136.87</v>
      </c>
      <c r="O36" s="51">
        <v>35963986.259999998</v>
      </c>
      <c r="P36" s="51">
        <v>103</v>
      </c>
      <c r="Q36" s="51">
        <v>33</v>
      </c>
      <c r="R36" s="52">
        <v>212.12121212121201</v>
      </c>
      <c r="S36" s="51">
        <v>6973.8543689320404</v>
      </c>
      <c r="T36" s="51">
        <v>987.49151515151505</v>
      </c>
      <c r="U36" s="53">
        <v>85.840089813880994</v>
      </c>
    </row>
    <row r="37" spans="1:21" ht="12" thickBot="1">
      <c r="A37" s="75"/>
      <c r="B37" s="64" t="s">
        <v>36</v>
      </c>
      <c r="C37" s="65"/>
      <c r="D37" s="51">
        <v>1088900.53</v>
      </c>
      <c r="E37" s="51">
        <v>348197.80800000002</v>
      </c>
      <c r="F37" s="52">
        <v>312.724694119844</v>
      </c>
      <c r="G37" s="51">
        <v>657632.59</v>
      </c>
      <c r="H37" s="52">
        <v>65.578857641468204</v>
      </c>
      <c r="I37" s="51">
        <v>-181675.81</v>
      </c>
      <c r="J37" s="52">
        <v>-16.684334794106501</v>
      </c>
      <c r="K37" s="51">
        <v>-95587.49</v>
      </c>
      <c r="L37" s="52">
        <v>-14.535090178544801</v>
      </c>
      <c r="M37" s="52">
        <v>0.90062329285976594</v>
      </c>
      <c r="N37" s="51">
        <v>8797094.0600000005</v>
      </c>
      <c r="O37" s="51">
        <v>172342111.74000001</v>
      </c>
      <c r="P37" s="51">
        <v>409</v>
      </c>
      <c r="Q37" s="51">
        <v>35</v>
      </c>
      <c r="R37" s="52">
        <v>1068.57142857143</v>
      </c>
      <c r="S37" s="51">
        <v>2662.3484841075801</v>
      </c>
      <c r="T37" s="51">
        <v>1794.8962857142899</v>
      </c>
      <c r="U37" s="53">
        <v>32.582218427504799</v>
      </c>
    </row>
    <row r="38" spans="1:21" ht="12" thickBot="1">
      <c r="A38" s="75"/>
      <c r="B38" s="64" t="s">
        <v>37</v>
      </c>
      <c r="C38" s="65"/>
      <c r="D38" s="51">
        <v>604452.28</v>
      </c>
      <c r="E38" s="51">
        <v>184289.7009</v>
      </c>
      <c r="F38" s="52">
        <v>327.99026589553699</v>
      </c>
      <c r="G38" s="51">
        <v>402135.11</v>
      </c>
      <c r="H38" s="52">
        <v>50.310745062772597</v>
      </c>
      <c r="I38" s="51">
        <v>-46154.63</v>
      </c>
      <c r="J38" s="52">
        <v>-7.63577730238688</v>
      </c>
      <c r="K38" s="51">
        <v>-29502.54</v>
      </c>
      <c r="L38" s="52">
        <v>-7.3364745495612196</v>
      </c>
      <c r="M38" s="52">
        <v>0.56442902882260304</v>
      </c>
      <c r="N38" s="51">
        <v>3787111.8</v>
      </c>
      <c r="O38" s="51">
        <v>146379993.02000001</v>
      </c>
      <c r="P38" s="51">
        <v>212</v>
      </c>
      <c r="Q38" s="51">
        <v>12</v>
      </c>
      <c r="R38" s="52">
        <v>1666.6666666666699</v>
      </c>
      <c r="S38" s="51">
        <v>2851.19</v>
      </c>
      <c r="T38" s="51">
        <v>2433.6891666666702</v>
      </c>
      <c r="U38" s="53">
        <v>14.643037936206801</v>
      </c>
    </row>
    <row r="39" spans="1:21" ht="12" thickBot="1">
      <c r="A39" s="75"/>
      <c r="B39" s="64" t="s">
        <v>38</v>
      </c>
      <c r="C39" s="65"/>
      <c r="D39" s="51">
        <v>644371.43999999994</v>
      </c>
      <c r="E39" s="51">
        <v>201577.1912</v>
      </c>
      <c r="F39" s="52">
        <v>319.66485700292901</v>
      </c>
      <c r="G39" s="51">
        <v>329354.82</v>
      </c>
      <c r="H39" s="52">
        <v>95.646579576397301</v>
      </c>
      <c r="I39" s="51">
        <v>-136541.51999999999</v>
      </c>
      <c r="J39" s="52">
        <v>-21.1898776891788</v>
      </c>
      <c r="K39" s="51">
        <v>-46631.78</v>
      </c>
      <c r="L39" s="52">
        <v>-14.1585236250679</v>
      </c>
      <c r="M39" s="52">
        <v>1.9280786622342101</v>
      </c>
      <c r="N39" s="51">
        <v>3915865.12</v>
      </c>
      <c r="O39" s="51">
        <v>111826127.52</v>
      </c>
      <c r="P39" s="51">
        <v>242</v>
      </c>
      <c r="Q39" s="51">
        <v>22</v>
      </c>
      <c r="R39" s="52">
        <v>1000</v>
      </c>
      <c r="S39" s="51">
        <v>2662.6919008264499</v>
      </c>
      <c r="T39" s="51">
        <v>1382.59590909091</v>
      </c>
      <c r="U39" s="53">
        <v>48.075257649532098</v>
      </c>
    </row>
    <row r="40" spans="1:21" ht="12" thickBot="1">
      <c r="A40" s="75"/>
      <c r="B40" s="64" t="s">
        <v>72</v>
      </c>
      <c r="C40" s="65"/>
      <c r="D40" s="51">
        <v>1.19</v>
      </c>
      <c r="E40" s="54"/>
      <c r="F40" s="54"/>
      <c r="G40" s="51">
        <v>28.76</v>
      </c>
      <c r="H40" s="52">
        <v>-95.862308762169704</v>
      </c>
      <c r="I40" s="51">
        <v>-109.96</v>
      </c>
      <c r="J40" s="52">
        <v>-9240.3361344537807</v>
      </c>
      <c r="K40" s="51">
        <v>-1687.29</v>
      </c>
      <c r="L40" s="52">
        <v>-5866.79415855355</v>
      </c>
      <c r="M40" s="52">
        <v>-0.93483040852491295</v>
      </c>
      <c r="N40" s="51">
        <v>375.02</v>
      </c>
      <c r="O40" s="51">
        <v>5001.9399999999996</v>
      </c>
      <c r="P40" s="51">
        <v>5</v>
      </c>
      <c r="Q40" s="51">
        <v>2</v>
      </c>
      <c r="R40" s="52">
        <v>150</v>
      </c>
      <c r="S40" s="51">
        <v>0.23799999999999999</v>
      </c>
      <c r="T40" s="51">
        <v>0.85</v>
      </c>
      <c r="U40" s="53">
        <v>-257.142857142857</v>
      </c>
    </row>
    <row r="41" spans="1:21" ht="12" customHeight="1" thickBot="1">
      <c r="A41" s="75"/>
      <c r="B41" s="64" t="s">
        <v>33</v>
      </c>
      <c r="C41" s="65"/>
      <c r="D41" s="51">
        <v>170659.82939999999</v>
      </c>
      <c r="E41" s="51">
        <v>124227.52009999999</v>
      </c>
      <c r="F41" s="52">
        <v>137.37683024069301</v>
      </c>
      <c r="G41" s="51">
        <v>231211.9656</v>
      </c>
      <c r="H41" s="52">
        <v>-26.1890149339226</v>
      </c>
      <c r="I41" s="51">
        <v>8300.0859</v>
      </c>
      <c r="J41" s="52">
        <v>4.8635264251588399</v>
      </c>
      <c r="K41" s="51">
        <v>12204.748900000001</v>
      </c>
      <c r="L41" s="52">
        <v>5.2785974412390004</v>
      </c>
      <c r="M41" s="52">
        <v>-0.31992981027245898</v>
      </c>
      <c r="N41" s="51">
        <v>2178310.7568000001</v>
      </c>
      <c r="O41" s="51">
        <v>66144367.0035</v>
      </c>
      <c r="P41" s="51">
        <v>196</v>
      </c>
      <c r="Q41" s="51">
        <v>121</v>
      </c>
      <c r="R41" s="52">
        <v>61.983471074380198</v>
      </c>
      <c r="S41" s="51">
        <v>870.71341530612199</v>
      </c>
      <c r="T41" s="51">
        <v>473.29942396694202</v>
      </c>
      <c r="U41" s="53">
        <v>45.642341596340202</v>
      </c>
    </row>
    <row r="42" spans="1:21" ht="12" thickBot="1">
      <c r="A42" s="75"/>
      <c r="B42" s="64" t="s">
        <v>34</v>
      </c>
      <c r="C42" s="65"/>
      <c r="D42" s="51">
        <v>492077.55170000001</v>
      </c>
      <c r="E42" s="51">
        <v>385558.89189999999</v>
      </c>
      <c r="F42" s="52">
        <v>127.627079037157</v>
      </c>
      <c r="G42" s="51">
        <v>463036.26400000002</v>
      </c>
      <c r="H42" s="52">
        <v>6.2719251077924199</v>
      </c>
      <c r="I42" s="51">
        <v>15118.2521</v>
      </c>
      <c r="J42" s="52">
        <v>3.0723311900269299</v>
      </c>
      <c r="K42" s="51">
        <v>32021.1819</v>
      </c>
      <c r="L42" s="52">
        <v>6.9154803607347697</v>
      </c>
      <c r="M42" s="52">
        <v>-0.52786714284271896</v>
      </c>
      <c r="N42" s="51">
        <v>10782240.2665</v>
      </c>
      <c r="O42" s="51">
        <v>175144117.1099</v>
      </c>
      <c r="P42" s="51">
        <v>2203</v>
      </c>
      <c r="Q42" s="51">
        <v>1750</v>
      </c>
      <c r="R42" s="52">
        <v>25.8857142857143</v>
      </c>
      <c r="S42" s="51">
        <v>223.367023014072</v>
      </c>
      <c r="T42" s="51">
        <v>184.59028765714299</v>
      </c>
      <c r="U42" s="53">
        <v>17.360098564990999</v>
      </c>
    </row>
    <row r="43" spans="1:21" ht="12" thickBot="1">
      <c r="A43" s="75"/>
      <c r="B43" s="64" t="s">
        <v>39</v>
      </c>
      <c r="C43" s="65"/>
      <c r="D43" s="51">
        <v>783123.72</v>
      </c>
      <c r="E43" s="51">
        <v>149953.66709999999</v>
      </c>
      <c r="F43" s="52">
        <v>522.24379379649099</v>
      </c>
      <c r="G43" s="51">
        <v>341946.98</v>
      </c>
      <c r="H43" s="52">
        <v>129.01904850863099</v>
      </c>
      <c r="I43" s="51">
        <v>-106227.68</v>
      </c>
      <c r="J43" s="52">
        <v>-13.564610199777899</v>
      </c>
      <c r="K43" s="51">
        <v>-49053.1</v>
      </c>
      <c r="L43" s="52">
        <v>-14.3452356268799</v>
      </c>
      <c r="M43" s="52">
        <v>1.16556507132067</v>
      </c>
      <c r="N43" s="51">
        <v>4768150.91</v>
      </c>
      <c r="O43" s="51">
        <v>82893178.25</v>
      </c>
      <c r="P43" s="51">
        <v>584</v>
      </c>
      <c r="Q43" s="51">
        <v>48</v>
      </c>
      <c r="R43" s="52">
        <v>1116.6666666666699</v>
      </c>
      <c r="S43" s="51">
        <v>1340.9652739726</v>
      </c>
      <c r="T43" s="51">
        <v>1120.58375</v>
      </c>
      <c r="U43" s="53">
        <v>16.434543701472901</v>
      </c>
    </row>
    <row r="44" spans="1:21" ht="12" thickBot="1">
      <c r="A44" s="75"/>
      <c r="B44" s="64" t="s">
        <v>40</v>
      </c>
      <c r="C44" s="65"/>
      <c r="D44" s="51">
        <v>127063.3</v>
      </c>
      <c r="E44" s="51">
        <v>31733.4499</v>
      </c>
      <c r="F44" s="52">
        <v>400.40808799676103</v>
      </c>
      <c r="G44" s="51">
        <v>155214.66</v>
      </c>
      <c r="H44" s="52">
        <v>-18.137049683322399</v>
      </c>
      <c r="I44" s="51">
        <v>16707.330000000002</v>
      </c>
      <c r="J44" s="52">
        <v>13.148824247442001</v>
      </c>
      <c r="K44" s="51">
        <v>19441.09</v>
      </c>
      <c r="L44" s="52">
        <v>12.5252923918398</v>
      </c>
      <c r="M44" s="52">
        <v>-0.140617629978566</v>
      </c>
      <c r="N44" s="51">
        <v>2616092.62</v>
      </c>
      <c r="O44" s="51">
        <v>33955742.32</v>
      </c>
      <c r="P44" s="51">
        <v>107</v>
      </c>
      <c r="Q44" s="51">
        <v>55</v>
      </c>
      <c r="R44" s="52">
        <v>94.545454545454604</v>
      </c>
      <c r="S44" s="51">
        <v>1187.5074766355101</v>
      </c>
      <c r="T44" s="51">
        <v>926.744727272727</v>
      </c>
      <c r="U44" s="53">
        <v>21.958830112092301</v>
      </c>
    </row>
    <row r="45" spans="1:21" ht="12" thickBot="1">
      <c r="A45" s="75"/>
      <c r="B45" s="64" t="s">
        <v>75</v>
      </c>
      <c r="C45" s="65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1">
        <v>-427.35039999999998</v>
      </c>
      <c r="O45" s="51">
        <v>-435.8974</v>
      </c>
      <c r="P45" s="54"/>
      <c r="Q45" s="54"/>
      <c r="R45" s="54"/>
      <c r="S45" s="54"/>
      <c r="T45" s="54"/>
      <c r="U45" s="55"/>
    </row>
    <row r="46" spans="1:21" ht="12" thickBot="1">
      <c r="A46" s="76"/>
      <c r="B46" s="64" t="s">
        <v>35</v>
      </c>
      <c r="C46" s="65"/>
      <c r="D46" s="56">
        <v>6193.3371999999999</v>
      </c>
      <c r="E46" s="57"/>
      <c r="F46" s="57"/>
      <c r="G46" s="56">
        <v>68965.363599999997</v>
      </c>
      <c r="H46" s="58">
        <v>-91.019641053556299</v>
      </c>
      <c r="I46" s="56">
        <v>790.99570000000006</v>
      </c>
      <c r="J46" s="58">
        <v>12.771720228635401</v>
      </c>
      <c r="K46" s="56">
        <v>6829.3370999999997</v>
      </c>
      <c r="L46" s="58">
        <v>9.9025608559250706</v>
      </c>
      <c r="M46" s="58">
        <v>-0.88417679660299697</v>
      </c>
      <c r="N46" s="56">
        <v>727429.33669999999</v>
      </c>
      <c r="O46" s="56">
        <v>9466512.3560000006</v>
      </c>
      <c r="P46" s="56">
        <v>17</v>
      </c>
      <c r="Q46" s="56">
        <v>13</v>
      </c>
      <c r="R46" s="58">
        <v>30.769230769230798</v>
      </c>
      <c r="S46" s="56">
        <v>364.31395294117601</v>
      </c>
      <c r="T46" s="56">
        <v>1377.72076923077</v>
      </c>
      <c r="U46" s="59">
        <v>-278.168543397299</v>
      </c>
    </row>
  </sheetData>
  <mergeCells count="44"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B19:C19"/>
    <mergeCell ref="B20:C20"/>
    <mergeCell ref="B21:C21"/>
    <mergeCell ref="B22:C22"/>
    <mergeCell ref="B23:C23"/>
  </mergeCells>
  <phoneticPr fontId="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3" workbookViewId="0">
      <selection activeCell="B32" sqref="B32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61150</v>
      </c>
      <c r="D2" s="37">
        <v>576895.24216495699</v>
      </c>
      <c r="E2" s="37">
        <v>430493.39921623899</v>
      </c>
      <c r="F2" s="37">
        <v>146401.842948718</v>
      </c>
      <c r="G2" s="37">
        <v>430493.39921623899</v>
      </c>
      <c r="H2" s="37">
        <v>0.25377543832621102</v>
      </c>
    </row>
    <row r="3" spans="1:8">
      <c r="A3" s="37">
        <v>2</v>
      </c>
      <c r="B3" s="37">
        <v>13</v>
      </c>
      <c r="C3" s="37">
        <v>22280.238000000001</v>
      </c>
      <c r="D3" s="37">
        <v>177478.81962092899</v>
      </c>
      <c r="E3" s="37">
        <v>154615.62044415699</v>
      </c>
      <c r="F3" s="37">
        <v>22863.199176771799</v>
      </c>
      <c r="G3" s="37">
        <v>154615.62044415699</v>
      </c>
      <c r="H3" s="37">
        <v>0.12882212776490501</v>
      </c>
    </row>
    <row r="4" spans="1:8">
      <c r="A4" s="37">
        <v>3</v>
      </c>
      <c r="B4" s="37">
        <v>14</v>
      </c>
      <c r="C4" s="37">
        <v>118490</v>
      </c>
      <c r="D4" s="37">
        <v>230643.141895507</v>
      </c>
      <c r="E4" s="37">
        <v>181441.000306542</v>
      </c>
      <c r="F4" s="37">
        <v>49202.1415889653</v>
      </c>
      <c r="G4" s="37">
        <v>181441.000306542</v>
      </c>
      <c r="H4" s="37">
        <v>0.213325838282486</v>
      </c>
    </row>
    <row r="5" spans="1:8">
      <c r="A5" s="37">
        <v>4</v>
      </c>
      <c r="B5" s="37">
        <v>15</v>
      </c>
      <c r="C5" s="37">
        <v>4583</v>
      </c>
      <c r="D5" s="37">
        <v>80285.046289607402</v>
      </c>
      <c r="E5" s="37">
        <v>63435.552214250099</v>
      </c>
      <c r="F5" s="37">
        <v>16849.494075357401</v>
      </c>
      <c r="G5" s="37">
        <v>63435.552214250099</v>
      </c>
      <c r="H5" s="37">
        <v>0.20987088946274299</v>
      </c>
    </row>
    <row r="6" spans="1:8">
      <c r="A6" s="37">
        <v>5</v>
      </c>
      <c r="B6" s="37">
        <v>16</v>
      </c>
      <c r="C6" s="37">
        <v>3116</v>
      </c>
      <c r="D6" s="37">
        <v>226212.35134017101</v>
      </c>
      <c r="E6" s="37">
        <v>196022.32263846201</v>
      </c>
      <c r="F6" s="37">
        <v>30190.028701709402</v>
      </c>
      <c r="G6" s="37">
        <v>196022.32263846201</v>
      </c>
      <c r="H6" s="37">
        <v>0.13345879888013101</v>
      </c>
    </row>
    <row r="7" spans="1:8">
      <c r="A7" s="37">
        <v>6</v>
      </c>
      <c r="B7" s="37">
        <v>17</v>
      </c>
      <c r="C7" s="37">
        <v>17118</v>
      </c>
      <c r="D7" s="37">
        <v>301877.54267435899</v>
      </c>
      <c r="E7" s="37">
        <v>234079.48776153801</v>
      </c>
      <c r="F7" s="37">
        <v>67798.054912820502</v>
      </c>
      <c r="G7" s="37">
        <v>234079.48776153801</v>
      </c>
      <c r="H7" s="37">
        <v>0.22458793824870801</v>
      </c>
    </row>
    <row r="8" spans="1:8">
      <c r="A8" s="37">
        <v>7</v>
      </c>
      <c r="B8" s="37">
        <v>18</v>
      </c>
      <c r="C8" s="37">
        <v>105091</v>
      </c>
      <c r="D8" s="37">
        <v>178964.89637350399</v>
      </c>
      <c r="E8" s="37">
        <v>145310.74940940199</v>
      </c>
      <c r="F8" s="37">
        <v>33654.146964102598</v>
      </c>
      <c r="G8" s="37">
        <v>145310.74940940199</v>
      </c>
      <c r="H8" s="37">
        <v>0.18804887241051699</v>
      </c>
    </row>
    <row r="9" spans="1:8">
      <c r="A9" s="37">
        <v>8</v>
      </c>
      <c r="B9" s="37">
        <v>19</v>
      </c>
      <c r="C9" s="37">
        <v>15999</v>
      </c>
      <c r="D9" s="37">
        <v>107060.378859829</v>
      </c>
      <c r="E9" s="37">
        <v>102869.432624786</v>
      </c>
      <c r="F9" s="37">
        <v>4190.9462350427302</v>
      </c>
      <c r="G9" s="37">
        <v>102869.432624786</v>
      </c>
      <c r="H9" s="37">
        <v>3.9145632396180997E-2</v>
      </c>
    </row>
    <row r="10" spans="1:8">
      <c r="A10" s="37">
        <v>9</v>
      </c>
      <c r="B10" s="37">
        <v>21</v>
      </c>
      <c r="C10" s="37">
        <v>131854</v>
      </c>
      <c r="D10" s="37">
        <v>548320.23636410199</v>
      </c>
      <c r="E10" s="37">
        <v>516459.56562564097</v>
      </c>
      <c r="F10" s="37">
        <v>31860.6707384615</v>
      </c>
      <c r="G10" s="37">
        <v>516459.56562564097</v>
      </c>
      <c r="H10" s="37">
        <v>5.8105954559928001E-2</v>
      </c>
    </row>
    <row r="11" spans="1:8">
      <c r="A11" s="37">
        <v>10</v>
      </c>
      <c r="B11" s="37">
        <v>22</v>
      </c>
      <c r="C11" s="37">
        <v>25572</v>
      </c>
      <c r="D11" s="37">
        <v>546845.30559230805</v>
      </c>
      <c r="E11" s="37">
        <v>481896.736853846</v>
      </c>
      <c r="F11" s="37">
        <v>64948.568738461501</v>
      </c>
      <c r="G11" s="37">
        <v>481896.736853846</v>
      </c>
      <c r="H11" s="37">
        <v>0.11876954611160701</v>
      </c>
    </row>
    <row r="12" spans="1:8">
      <c r="A12" s="37">
        <v>11</v>
      </c>
      <c r="B12" s="37">
        <v>23</v>
      </c>
      <c r="C12" s="37">
        <v>210575.14300000001</v>
      </c>
      <c r="D12" s="37">
        <v>2716613.2302948702</v>
      </c>
      <c r="E12" s="37">
        <v>2519185.69875556</v>
      </c>
      <c r="F12" s="37">
        <v>197427.531539316</v>
      </c>
      <c r="G12" s="37">
        <v>2519185.69875556</v>
      </c>
      <c r="H12" s="37">
        <v>7.2674140484063898E-2</v>
      </c>
    </row>
    <row r="13" spans="1:8">
      <c r="A13" s="37">
        <v>12</v>
      </c>
      <c r="B13" s="37">
        <v>24</v>
      </c>
      <c r="C13" s="37">
        <v>25490</v>
      </c>
      <c r="D13" s="37">
        <v>505306.83469914499</v>
      </c>
      <c r="E13" s="37">
        <v>461684.39214444399</v>
      </c>
      <c r="F13" s="37">
        <v>43622.442554700901</v>
      </c>
      <c r="G13" s="37">
        <v>461684.39214444399</v>
      </c>
      <c r="H13" s="37">
        <v>8.6328621659497701E-2</v>
      </c>
    </row>
    <row r="14" spans="1:8">
      <c r="A14" s="37">
        <v>13</v>
      </c>
      <c r="B14" s="37">
        <v>25</v>
      </c>
      <c r="C14" s="37">
        <v>83597</v>
      </c>
      <c r="D14" s="37">
        <v>1006573.9131</v>
      </c>
      <c r="E14" s="37">
        <v>928540.87809999997</v>
      </c>
      <c r="F14" s="37">
        <v>78033.035000000003</v>
      </c>
      <c r="G14" s="37">
        <v>928540.87809999997</v>
      </c>
      <c r="H14" s="37">
        <v>7.7523402886209805E-2</v>
      </c>
    </row>
    <row r="15" spans="1:8">
      <c r="A15" s="37">
        <v>14</v>
      </c>
      <c r="B15" s="37">
        <v>26</v>
      </c>
      <c r="C15" s="37">
        <v>57853</v>
      </c>
      <c r="D15" s="37">
        <v>308221.51519712602</v>
      </c>
      <c r="E15" s="37">
        <v>271536.02139784402</v>
      </c>
      <c r="F15" s="37">
        <v>36685.493799281401</v>
      </c>
      <c r="G15" s="37">
        <v>271536.02139784402</v>
      </c>
      <c r="H15" s="37">
        <v>0.119023144039179</v>
      </c>
    </row>
    <row r="16" spans="1:8">
      <c r="A16" s="37">
        <v>15</v>
      </c>
      <c r="B16" s="37">
        <v>27</v>
      </c>
      <c r="C16" s="37">
        <v>125262.451</v>
      </c>
      <c r="D16" s="37">
        <v>1069052.9528999999</v>
      </c>
      <c r="E16" s="37">
        <v>949570.87300000002</v>
      </c>
      <c r="F16" s="37">
        <v>119482.0799</v>
      </c>
      <c r="G16" s="37">
        <v>949570.87300000002</v>
      </c>
      <c r="H16" s="37">
        <v>0.111764416884948</v>
      </c>
    </row>
    <row r="17" spans="1:8">
      <c r="A17" s="37">
        <v>16</v>
      </c>
      <c r="B17" s="37">
        <v>29</v>
      </c>
      <c r="C17" s="37">
        <v>172591</v>
      </c>
      <c r="D17" s="37">
        <v>2226659.1341700898</v>
      </c>
      <c r="E17" s="37">
        <v>2015412.1697777801</v>
      </c>
      <c r="F17" s="37">
        <v>211246.964392308</v>
      </c>
      <c r="G17" s="37">
        <v>2015412.1697777801</v>
      </c>
      <c r="H17" s="37">
        <v>9.4871712131656405E-2</v>
      </c>
    </row>
    <row r="18" spans="1:8">
      <c r="A18" s="37">
        <v>17</v>
      </c>
      <c r="B18" s="37">
        <v>31</v>
      </c>
      <c r="C18" s="37">
        <v>26965.918000000001</v>
      </c>
      <c r="D18" s="37">
        <v>271082.67146730999</v>
      </c>
      <c r="E18" s="37">
        <v>231084.470378467</v>
      </c>
      <c r="F18" s="37">
        <v>39998.201088842201</v>
      </c>
      <c r="G18" s="37">
        <v>231084.470378467</v>
      </c>
      <c r="H18" s="37">
        <v>0.147549826303323</v>
      </c>
    </row>
    <row r="19" spans="1:8">
      <c r="A19" s="37">
        <v>18</v>
      </c>
      <c r="B19" s="37">
        <v>32</v>
      </c>
      <c r="C19" s="37">
        <v>28264.167000000001</v>
      </c>
      <c r="D19" s="37">
        <v>366335.78901024902</v>
      </c>
      <c r="E19" s="37">
        <v>336896.67254342401</v>
      </c>
      <c r="F19" s="37">
        <v>29439.116466825199</v>
      </c>
      <c r="G19" s="37">
        <v>336896.67254342401</v>
      </c>
      <c r="H19" s="37">
        <v>8.0361016722833897E-2</v>
      </c>
    </row>
    <row r="20" spans="1:8">
      <c r="A20" s="37">
        <v>19</v>
      </c>
      <c r="B20" s="37">
        <v>33</v>
      </c>
      <c r="C20" s="37">
        <v>35574.275000000001</v>
      </c>
      <c r="D20" s="37">
        <v>640237.23688162805</v>
      </c>
      <c r="E20" s="37">
        <v>502188.36601399002</v>
      </c>
      <c r="F20" s="37">
        <v>138048.87086763699</v>
      </c>
      <c r="G20" s="37">
        <v>502188.36601399002</v>
      </c>
      <c r="H20" s="37">
        <v>0.21562143361111699</v>
      </c>
    </row>
    <row r="21" spans="1:8">
      <c r="A21" s="37">
        <v>20</v>
      </c>
      <c r="B21" s="37">
        <v>34</v>
      </c>
      <c r="C21" s="37">
        <v>38940.252999999997</v>
      </c>
      <c r="D21" s="37">
        <v>268475.33237210498</v>
      </c>
      <c r="E21" s="37">
        <v>195511.322413883</v>
      </c>
      <c r="F21" s="37">
        <v>72964.009958222407</v>
      </c>
      <c r="G21" s="37">
        <v>195511.322413883</v>
      </c>
      <c r="H21" s="37">
        <v>0.27177174645264901</v>
      </c>
    </row>
    <row r="22" spans="1:8">
      <c r="A22" s="37">
        <v>21</v>
      </c>
      <c r="B22" s="37">
        <v>35</v>
      </c>
      <c r="C22" s="37">
        <v>43364.500999999997</v>
      </c>
      <c r="D22" s="37">
        <v>1211210.3494672601</v>
      </c>
      <c r="E22" s="37">
        <v>1158819.2905601801</v>
      </c>
      <c r="F22" s="37">
        <v>52391.058907079598</v>
      </c>
      <c r="G22" s="37">
        <v>1158819.2905601801</v>
      </c>
      <c r="H22" s="37">
        <v>4.3255128170035503E-2</v>
      </c>
    </row>
    <row r="23" spans="1:8">
      <c r="A23" s="37">
        <v>22</v>
      </c>
      <c r="B23" s="37">
        <v>36</v>
      </c>
      <c r="C23" s="37">
        <v>145913.845</v>
      </c>
      <c r="D23" s="37">
        <v>708682.14649115002</v>
      </c>
      <c r="E23" s="37">
        <v>591072.90034483199</v>
      </c>
      <c r="F23" s="37">
        <v>117609.246146319</v>
      </c>
      <c r="G23" s="37">
        <v>591072.90034483199</v>
      </c>
      <c r="H23" s="37">
        <v>0.16595485963436399</v>
      </c>
    </row>
    <row r="24" spans="1:8">
      <c r="A24" s="37">
        <v>23</v>
      </c>
      <c r="B24" s="37">
        <v>37</v>
      </c>
      <c r="C24" s="37">
        <v>199221.35800000001</v>
      </c>
      <c r="D24" s="37">
        <v>1704456.0080782999</v>
      </c>
      <c r="E24" s="37">
        <v>1431995.4240972099</v>
      </c>
      <c r="F24" s="37">
        <v>272460.58398109401</v>
      </c>
      <c r="G24" s="37">
        <v>1431995.4240972099</v>
      </c>
      <c r="H24" s="37">
        <v>0.15985193087399299</v>
      </c>
    </row>
    <row r="25" spans="1:8">
      <c r="A25" s="37">
        <v>24</v>
      </c>
      <c r="B25" s="37">
        <v>38</v>
      </c>
      <c r="C25" s="37">
        <v>148490.891</v>
      </c>
      <c r="D25" s="37">
        <v>711922.45146283205</v>
      </c>
      <c r="E25" s="37">
        <v>675188.29887433595</v>
      </c>
      <c r="F25" s="37">
        <v>36734.152588495599</v>
      </c>
      <c r="G25" s="37">
        <v>675188.29887433595</v>
      </c>
      <c r="H25" s="37">
        <v>5.1598530869500697E-2</v>
      </c>
    </row>
    <row r="26" spans="1:8">
      <c r="A26" s="37">
        <v>25</v>
      </c>
      <c r="B26" s="37">
        <v>39</v>
      </c>
      <c r="C26" s="37">
        <v>75958.964999999997</v>
      </c>
      <c r="D26" s="37">
        <v>106848.067954996</v>
      </c>
      <c r="E26" s="37">
        <v>79303.771630244504</v>
      </c>
      <c r="F26" s="37">
        <v>27544.296324751402</v>
      </c>
      <c r="G26" s="37">
        <v>79303.771630244504</v>
      </c>
      <c r="H26" s="37">
        <v>0.25778937188038797</v>
      </c>
    </row>
    <row r="27" spans="1:8">
      <c r="A27" s="37">
        <v>26</v>
      </c>
      <c r="B27" s="37">
        <v>40</v>
      </c>
      <c r="C27" s="37">
        <v>2</v>
      </c>
      <c r="D27" s="37">
        <v>2.2124000000000001</v>
      </c>
      <c r="E27" s="37">
        <v>28.312999999999999</v>
      </c>
      <c r="F27" s="37">
        <v>-26.1006</v>
      </c>
      <c r="G27" s="37">
        <v>28.312999999999999</v>
      </c>
      <c r="H27" s="37">
        <v>-11.79741457241</v>
      </c>
    </row>
    <row r="28" spans="1:8">
      <c r="A28" s="37">
        <v>27</v>
      </c>
      <c r="B28" s="37">
        <v>42</v>
      </c>
      <c r="C28" s="37">
        <v>31549.692999999999</v>
      </c>
      <c r="D28" s="37">
        <v>372830.06079999998</v>
      </c>
      <c r="E28" s="37">
        <v>340212.49770000001</v>
      </c>
      <c r="F28" s="37">
        <v>32617.563099999999</v>
      </c>
      <c r="G28" s="37">
        <v>340212.49770000001</v>
      </c>
      <c r="H28" s="37">
        <v>8.7486408767605495E-2</v>
      </c>
    </row>
    <row r="29" spans="1:8">
      <c r="A29" s="37">
        <v>28</v>
      </c>
      <c r="B29" s="37">
        <v>75</v>
      </c>
      <c r="C29" s="37">
        <v>209</v>
      </c>
      <c r="D29" s="37">
        <v>170659.829059829</v>
      </c>
      <c r="E29" s="37">
        <v>162359.743589744</v>
      </c>
      <c r="F29" s="37">
        <v>8300.0854700854707</v>
      </c>
      <c r="G29" s="37">
        <v>162359.743589744</v>
      </c>
      <c r="H29" s="37">
        <v>4.86352618294002E-2</v>
      </c>
    </row>
    <row r="30" spans="1:8">
      <c r="A30" s="37">
        <v>29</v>
      </c>
      <c r="B30" s="37">
        <v>76</v>
      </c>
      <c r="C30" s="37">
        <v>2569</v>
      </c>
      <c r="D30" s="37">
        <v>492077.54500170902</v>
      </c>
      <c r="E30" s="37">
        <v>476959.29603162402</v>
      </c>
      <c r="F30" s="37">
        <v>15118.2489700855</v>
      </c>
      <c r="G30" s="37">
        <v>476959.29603162402</v>
      </c>
      <c r="H30" s="37">
        <v>3.0723305957870799E-2</v>
      </c>
    </row>
    <row r="31" spans="1:8">
      <c r="A31" s="30">
        <v>30</v>
      </c>
      <c r="B31" s="31">
        <v>99</v>
      </c>
      <c r="C31" s="30">
        <v>17</v>
      </c>
      <c r="D31" s="30">
        <v>6193.3371151955198</v>
      </c>
      <c r="E31" s="30">
        <v>5402.3415626654596</v>
      </c>
      <c r="F31" s="30">
        <v>790.99555253006599</v>
      </c>
      <c r="G31" s="30">
        <v>5402.3415626654596</v>
      </c>
      <c r="H31" s="30">
        <v>0.127717180224105</v>
      </c>
    </row>
    <row r="32" spans="1:8">
      <c r="A32" s="30"/>
      <c r="B32" s="33">
        <v>70</v>
      </c>
      <c r="C32" s="34">
        <v>224</v>
      </c>
      <c r="D32" s="34">
        <v>718307</v>
      </c>
      <c r="E32" s="34">
        <v>740738.92</v>
      </c>
      <c r="F32" s="30"/>
      <c r="G32" s="30"/>
      <c r="H32" s="30"/>
    </row>
    <row r="33" spans="1:8">
      <c r="A33" s="30"/>
      <c r="B33" s="33">
        <v>71</v>
      </c>
      <c r="C33" s="34">
        <v>347</v>
      </c>
      <c r="D33" s="34">
        <v>1088900.53</v>
      </c>
      <c r="E33" s="34">
        <v>1270576.3400000001</v>
      </c>
      <c r="F33" s="30"/>
      <c r="G33" s="30"/>
      <c r="H33" s="30"/>
    </row>
    <row r="34" spans="1:8">
      <c r="A34" s="30"/>
      <c r="B34" s="33">
        <v>72</v>
      </c>
      <c r="C34" s="34">
        <v>187</v>
      </c>
      <c r="D34" s="34">
        <v>604452.28</v>
      </c>
      <c r="E34" s="34">
        <v>650606.91</v>
      </c>
      <c r="F34" s="30"/>
      <c r="G34" s="30"/>
      <c r="H34" s="30"/>
    </row>
    <row r="35" spans="1:8">
      <c r="A35" s="30"/>
      <c r="B35" s="33">
        <v>73</v>
      </c>
      <c r="C35" s="34">
        <v>224</v>
      </c>
      <c r="D35" s="34">
        <v>644371.43999999994</v>
      </c>
      <c r="E35" s="34">
        <v>780912.96</v>
      </c>
      <c r="F35" s="30"/>
      <c r="G35" s="30"/>
      <c r="H35" s="30"/>
    </row>
    <row r="36" spans="1:8">
      <c r="A36" s="30"/>
      <c r="B36" s="33">
        <v>74</v>
      </c>
      <c r="C36" s="34">
        <v>9</v>
      </c>
      <c r="D36" s="34">
        <v>1.19</v>
      </c>
      <c r="E36" s="34">
        <v>111.15</v>
      </c>
      <c r="F36" s="30"/>
      <c r="G36" s="30"/>
      <c r="H36" s="30"/>
    </row>
    <row r="37" spans="1:8">
      <c r="A37" s="30"/>
      <c r="B37" s="33">
        <v>77</v>
      </c>
      <c r="C37" s="34">
        <v>552</v>
      </c>
      <c r="D37" s="34">
        <v>783123.72</v>
      </c>
      <c r="E37" s="34">
        <v>889351.4</v>
      </c>
      <c r="F37" s="30"/>
      <c r="G37" s="30"/>
      <c r="H37" s="30"/>
    </row>
    <row r="38" spans="1:8">
      <c r="A38" s="30"/>
      <c r="B38" s="33">
        <v>78</v>
      </c>
      <c r="C38" s="34">
        <v>97</v>
      </c>
      <c r="D38" s="34">
        <v>127063.3</v>
      </c>
      <c r="E38" s="34">
        <v>110355.97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2015-12-25T00:30:25Z</dcterms:modified>
</cp:coreProperties>
</file>