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<sst xmlns="http://schemas.openxmlformats.org/spreadsheetml/2006/main" count="118" uniqueCount="76">
  <si>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</si>
  <si>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</si>
  <si>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</si>
  <si>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</si>
  <si>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</si>
  <si>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</si>
  <si>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</si>
  <si>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</si>
  <si>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</si>
  <si>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</si>
  <si>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</si>
  <si>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</si>
  <si>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</si>
  <si>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</si>
  <si>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</si>
  <si>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</si>
  <si>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</si>
  <si>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</si>
  <si>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</si>
  <si>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</si>
  <si>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</si>
  <si>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</si>
  <si>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</si>
  <si>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</si>
  <si>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</si>
  <si>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</si>
  <si>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</si>
  <si>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</si>
  <si>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</si>
  <si>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</si>
  <si>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</si>
  <si>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</si>
  <si>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</si>
  <si>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</si>
  <si>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</si>
  <si>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</si>
  <si>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</si>
  <si>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</si>
  <si>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</si>
  <si>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</si>
  <si>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</si>
  <si>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2" type="noConversion"/>
  </si>
  <si>
    <t>COST</t>
    <phoneticPr fontId="12" type="noConversion"/>
  </si>
  <si>
    <t>成本</t>
    <phoneticPr fontId="12" type="noConversion"/>
  </si>
  <si>
    <t>销售金额差异</t>
    <phoneticPr fontId="12" type="noConversion"/>
  </si>
  <si>
    <t>销售成本差异</t>
    <phoneticPr fontId="1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</si>
  <si>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</si>
  <si>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</si>
  <si>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</si>
  <si>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</si>
  <si>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</si>
  <si>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</si>
  <si>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</si>
  <si>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</si>
  <si>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</si>
  <si>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</si>
  <si>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</si>
  <si>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</si>
  <si>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</si>
  <si>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</si>
  <si>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</si>
  <si>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</si>
  <si>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</si>
  <si>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</si>
  <si>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</si>
  <si>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</si>
  <si>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</si>
  <si>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</si>
  <si>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</si>
  <si>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</si>
  <si>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</si>
  <si>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</si>
  <si>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</si>
  <si>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2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</si>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</sst>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8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2">
    <xf numFmtId="0" fontId="0" fillId="0" borderId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8" fillId="8" borderId="8" applyNumberFormat="0" applyFont="0" applyAlignment="0" applyProtection="0">
      <alignment vertical="center"/>
    </xf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3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1" fillId="3" borderId="0" applyNumberFormat="0" applyBorder="0" applyAlignment="0" applyProtection="0"/>
    <xf numFmtId="0" fontId="40" fillId="4" borderId="0" applyNumberFormat="0" applyBorder="0" applyAlignment="0" applyProtection="0"/>
    <xf numFmtId="0" fontId="42" fillId="5" borderId="4" applyNumberFormat="0" applyAlignment="0" applyProtection="0"/>
    <xf numFmtId="0" fontId="41" fillId="6" borderId="5" applyNumberFormat="0" applyAlignment="0" applyProtection="0"/>
    <xf numFmtId="0" fontId="35" fillId="6" borderId="4" applyNumberFormat="0" applyAlignment="0" applyProtection="0"/>
    <xf numFmtId="0" fontId="39" fillId="0" borderId="6" applyNumberFormat="0" applyFill="0" applyAlignment="0" applyProtection="0"/>
    <xf numFmtId="0" fontId="36" fillId="7" borderId="7" applyNumberFormat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6" fillId="38" borderId="21">
      <alignment vertical="center"/>
    </xf>
    <xf numFmtId="0" fontId="45" fillId="0" borderId="0"/>
    <xf numFmtId="180" fontId="47" fillId="0" borderId="0" applyFont="0" applyFill="0" applyBorder="0" applyAlignment="0" applyProtection="0"/>
    <xf numFmtId="18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9" fillId="0" borderId="0" xfId="0" applyFont="1"/>
    <xf numFmtId="177" fontId="9" fillId="0" borderId="0" xfId="0" applyNumberFormat="1" applyFont="1"/>
    <xf numFmtId="0" fontId="0" fillId="0" borderId="0" xfId="0" applyAlignment="1"/>
    <xf numFmtId="0" fontId="9" fillId="0" borderId="0" xfId="0" applyNumberFormat="1" applyFont="1"/>
    <xf numFmtId="0" fontId="10" fillId="0" borderId="18" xfId="0" applyFont="1" applyBorder="1" applyAlignment="1">
      <alignment wrapText="1"/>
    </xf>
    <xf numFmtId="0" fontId="10" fillId="0" borderId="18" xfId="0" applyNumberFormat="1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8" xfId="0" applyFont="1" applyBorder="1" applyAlignment="1">
      <alignment horizontal="right" vertical="center" wrapText="1"/>
    </xf>
    <xf numFmtId="49" fontId="10" fillId="36" borderId="18" xfId="0" applyNumberFormat="1" applyFont="1" applyFill="1" applyBorder="1" applyAlignment="1">
      <alignment vertical="center" wrapText="1"/>
    </xf>
    <xf numFmtId="49" fontId="13" fillId="37" borderId="18" xfId="0" applyNumberFormat="1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vertical="center" wrapText="1"/>
    </xf>
    <xf numFmtId="0" fontId="10" fillId="33" borderId="18" xfId="0" applyNumberFormat="1" applyFont="1" applyFill="1" applyBorder="1" applyAlignment="1">
      <alignment vertical="center" wrapText="1"/>
    </xf>
    <xf numFmtId="0" fontId="10" fillId="36" borderId="18" xfId="0" applyFont="1" applyFill="1" applyBorder="1" applyAlignment="1">
      <alignment vertical="center" wrapText="1"/>
    </xf>
    <xf numFmtId="0" fontId="10" fillId="37" borderId="18" xfId="0" applyFont="1" applyFill="1" applyBorder="1" applyAlignment="1">
      <alignment vertical="center" wrapText="1"/>
    </xf>
    <xf numFmtId="4" fontId="10" fillId="36" borderId="18" xfId="0" applyNumberFormat="1" applyFont="1" applyFill="1" applyBorder="1" applyAlignment="1">
      <alignment horizontal="right" vertical="top" wrapText="1"/>
    </xf>
    <xf numFmtId="4" fontId="10" fillId="37" borderId="18" xfId="0" applyNumberFormat="1" applyFont="1" applyFill="1" applyBorder="1" applyAlignment="1">
      <alignment horizontal="right" vertical="top" wrapText="1"/>
    </xf>
    <xf numFmtId="177" fontId="9" fillId="36" borderId="18" xfId="0" applyNumberFormat="1" applyFont="1" applyFill="1" applyBorder="1" applyAlignment="1">
      <alignment horizontal="center" vertical="center"/>
    </xf>
    <xf numFmtId="177" fontId="9" fillId="37" borderId="18" xfId="0" applyNumberFormat="1" applyFont="1" applyFill="1" applyBorder="1" applyAlignment="1">
      <alignment horizontal="center" vertical="center"/>
    </xf>
    <xf numFmtId="177" fontId="14" fillId="0" borderId="18" xfId="0" applyNumberFormat="1" applyFont="1" applyBorder="1"/>
    <xf numFmtId="177" fontId="9" fillId="36" borderId="18" xfId="0" applyNumberFormat="1" applyFont="1" applyFill="1" applyBorder="1"/>
    <xf numFmtId="177" fontId="9" fillId="37" borderId="18" xfId="0" applyNumberFormat="1" applyFont="1" applyFill="1" applyBorder="1"/>
    <xf numFmtId="177" fontId="9" fillId="0" borderId="18" xfId="0" applyNumberFormat="1" applyFont="1" applyBorder="1"/>
    <xf numFmtId="49" fontId="10" fillId="0" borderId="18" xfId="0" applyNumberFormat="1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4" fontId="10" fillId="0" borderId="18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176" fontId="1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0" fillId="0" borderId="0" xfId="0" applyNumberFormat="1" applyFont="1" applyAlignment="1"/>
    <xf numFmtId="1" fontId="20" fillId="0" borderId="0" xfId="0" applyNumberFormat="1" applyFont="1" applyAlignment="1"/>
    <xf numFmtId="0" fontId="9" fillId="0" borderId="0" xfId="0" applyFont="1"/>
    <xf numFmtId="1" fontId="44" fillId="0" borderId="0" xfId="0" applyNumberFormat="1" applyFont="1" applyAlignment="1"/>
    <xf numFmtId="0" fontId="44" fillId="0" borderId="0" xfId="0" applyNumberFormat="1" applyFont="1" applyAlignment="1"/>
    <xf numFmtId="0" fontId="9" fillId="0" borderId="0" xfId="0" applyFont="1"/>
    <xf numFmtId="0" fontId="9" fillId="0" borderId="0" xfId="0" applyFont="1"/>
    <xf numFmtId="0" fontId="45" fillId="0" borderId="0" xfId="110"/>
    <xf numFmtId="0" fontId="46" fillId="0" borderId="0" xfId="110" applyNumberFormat="1" applyFont="1"/>
    <xf numFmtId="49" fontId="10" fillId="33" borderId="18" xfId="0" applyNumberFormat="1" applyFont="1" applyFill="1" applyBorder="1" applyAlignment="1">
      <alignment horizontal="left" vertical="top" wrapText="1"/>
    </xf>
    <xf numFmtId="0" fontId="10" fillId="33" borderId="18" xfId="0" applyFont="1" applyFill="1" applyBorder="1" applyAlignment="1">
      <alignment vertical="center" wrapText="1"/>
    </xf>
    <xf numFmtId="49" fontId="11" fillId="33" borderId="18" xfId="0" applyNumberFormat="1" applyFont="1" applyFill="1" applyBorder="1" applyAlignment="1">
      <alignment horizontal="left" vertical="top" wrapText="1"/>
    </xf>
    <xf numFmtId="14" fontId="10" fillId="33" borderId="18" xfId="0" applyNumberFormat="1" applyFont="1" applyFill="1" applyBorder="1" applyAlignment="1">
      <alignment vertical="center" wrapText="1"/>
    </xf>
    <xf numFmtId="49" fontId="10" fillId="33" borderId="13" xfId="0" applyNumberFormat="1" applyFont="1" applyFill="1" applyBorder="1" applyAlignment="1">
      <alignment horizontal="left" vertical="top" wrapText="1"/>
    </xf>
    <xf numFmtId="49" fontId="10" fillId="33" borderId="15" xfId="0" applyNumberFormat="1" applyFont="1" applyFill="1" applyBorder="1" applyAlignment="1">
      <alignment horizontal="left" vertical="top" wrapText="1"/>
    </xf>
    <xf numFmtId="49" fontId="10" fillId="33" borderId="13" xfId="62" applyNumberFormat="1" applyFont="1" applyFill="1" applyBorder="1" applyAlignment="1">
      <alignment horizontal="left" vertical="top" wrapText="1"/>
    </xf>
    <xf numFmtId="49" fontId="10" fillId="33" borderId="15" xfId="62" applyNumberFormat="1" applyFont="1" applyFill="1" applyBorder="1" applyAlignment="1">
      <alignment horizontal="left" vertical="top" wrapText="1"/>
    </xf>
    <xf numFmtId="0" fontId="9" fillId="0" borderId="0" xfId="62" applyFont="1" applyAlignment="1">
      <alignment wrapText="1"/>
    </xf>
    <xf numFmtId="0" fontId="9" fillId="0" borderId="19" xfId="62" applyFont="1" applyBorder="1" applyAlignment="1">
      <alignment wrapText="1"/>
    </xf>
    <xf numFmtId="0" fontId="9" fillId="0" borderId="0" xfId="62" applyFont="1" applyAlignment="1">
      <alignment horizontal="right" vertical="center" wrapText="1"/>
    </xf>
    <xf numFmtId="0" fontId="10" fillId="33" borderId="13" xfId="62" applyFont="1" applyFill="1" applyBorder="1" applyAlignment="1">
      <alignment vertical="center" wrapText="1"/>
    </xf>
    <xf numFmtId="0" fontId="10" fillId="33" borderId="15" xfId="62" applyFont="1" applyFill="1" applyBorder="1" applyAlignment="1">
      <alignment vertical="center" wrapText="1"/>
    </xf>
    <xf numFmtId="49" fontId="11" fillId="33" borderId="13" xfId="62" applyNumberFormat="1" applyFont="1" applyFill="1" applyBorder="1" applyAlignment="1">
      <alignment horizontal="left" vertical="top" wrapText="1"/>
    </xf>
    <xf numFmtId="49" fontId="11" fillId="33" borderId="14" xfId="62" applyNumberFormat="1" applyFont="1" applyFill="1" applyBorder="1" applyAlignment="1">
      <alignment horizontal="left" vertical="top" wrapText="1"/>
    </xf>
    <xf numFmtId="49" fontId="11" fillId="33" borderId="15" xfId="62" applyNumberFormat="1" applyFont="1" applyFill="1" applyBorder="1" applyAlignment="1">
      <alignment horizontal="left" vertical="top" wrapText="1"/>
    </xf>
    <xf numFmtId="14" fontId="10" fillId="33" borderId="12" xfId="62" applyNumberFormat="1" applyFont="1" applyFill="1" applyBorder="1" applyAlignment="1">
      <alignment vertical="center" wrapText="1"/>
    </xf>
    <xf numFmtId="14" fontId="10" fillId="33" borderId="16" xfId="62" applyNumberFormat="1" applyFont="1" applyFill="1" applyBorder="1" applyAlignment="1">
      <alignment vertical="center" wrapText="1"/>
    </xf>
    <xf numFmtId="14" fontId="10" fillId="33" borderId="17" xfId="62" applyNumberFormat="1" applyFont="1" applyFill="1" applyBorder="1" applyAlignment="1">
      <alignment vertical="center" wrapText="1"/>
    </xf>
    <xf numFmtId="0" fontId="23" fillId="0" borderId="0" xfId="62"/>
    <xf numFmtId="0" fontId="15" fillId="0" borderId="0" xfId="62" applyFont="1" applyAlignment="1">
      <alignment horizontal="left" wrapText="1"/>
    </xf>
    <xf numFmtId="0" fontId="21" fillId="0" borderId="19" xfId="62" applyFont="1" applyBorder="1" applyAlignment="1">
      <alignment horizontal="left" vertical="center" wrapText="1"/>
    </xf>
    <xf numFmtId="0" fontId="10" fillId="0" borderId="10" xfId="62" applyFont="1" applyBorder="1" applyAlignment="1">
      <alignment wrapText="1"/>
    </xf>
    <xf numFmtId="0" fontId="9" fillId="0" borderId="11" xfId="62" applyFont="1" applyBorder="1" applyAlignment="1">
      <alignment wrapText="1"/>
    </xf>
    <xf numFmtId="0" fontId="9" fillId="0" borderId="11" xfId="62" applyFont="1" applyBorder="1" applyAlignment="1">
      <alignment horizontal="right" vertical="center" wrapText="1"/>
    </xf>
    <xf numFmtId="49" fontId="10" fillId="33" borderId="10" xfId="62" applyNumberFormat="1" applyFont="1" applyFill="1" applyBorder="1" applyAlignment="1">
      <alignment vertical="center" wrapText="1"/>
    </xf>
    <xf numFmtId="49" fontId="10" fillId="33" borderId="12" xfId="62" applyNumberFormat="1" applyFont="1" applyFill="1" applyBorder="1" applyAlignment="1">
      <alignment vertical="center" wrapText="1"/>
    </xf>
    <xf numFmtId="0" fontId="10" fillId="33" borderId="10" xfId="62" applyFont="1" applyFill="1" applyBorder="1" applyAlignment="1">
      <alignment vertical="center" wrapText="1"/>
    </xf>
    <xf numFmtId="0" fontId="10" fillId="33" borderId="12" xfId="62" applyFont="1" applyFill="1" applyBorder="1" applyAlignment="1">
      <alignment vertical="center" wrapText="1"/>
    </xf>
    <xf numFmtId="4" fontId="11" fillId="34" borderId="10" xfId="62" applyNumberFormat="1" applyFont="1" applyFill="1" applyBorder="1" applyAlignment="1">
      <alignment horizontal="right" vertical="top" wrapText="1"/>
    </xf>
    <xf numFmtId="176" fontId="11" fillId="34" borderId="10" xfId="62" applyNumberFormat="1" applyFont="1" applyFill="1" applyBorder="1" applyAlignment="1">
      <alignment horizontal="right" vertical="top" wrapText="1"/>
    </xf>
    <xf numFmtId="176" fontId="11" fillId="34" borderId="12" xfId="62" applyNumberFormat="1" applyFont="1" applyFill="1" applyBorder="1" applyAlignment="1">
      <alignment horizontal="right" vertical="top" wrapText="1"/>
    </xf>
    <xf numFmtId="4" fontId="10" fillId="35" borderId="10" xfId="62" applyNumberFormat="1" applyFont="1" applyFill="1" applyBorder="1" applyAlignment="1">
      <alignment horizontal="right" vertical="top" wrapText="1"/>
    </xf>
    <xf numFmtId="176" fontId="10" fillId="35" borderId="10" xfId="62" applyNumberFormat="1" applyFont="1" applyFill="1" applyBorder="1" applyAlignment="1">
      <alignment horizontal="right" vertical="top" wrapText="1"/>
    </xf>
    <xf numFmtId="176" fontId="10" fillId="35" borderId="12" xfId="62" applyNumberFormat="1" applyFont="1" applyFill="1" applyBorder="1" applyAlignment="1">
      <alignment horizontal="right" vertical="top" wrapText="1"/>
    </xf>
    <xf numFmtId="0" fontId="10" fillId="35" borderId="10" xfId="62" applyFont="1" applyFill="1" applyBorder="1" applyAlignment="1">
      <alignment horizontal="right" vertical="top" wrapText="1"/>
    </xf>
    <xf numFmtId="0" fontId="10" fillId="35" borderId="12" xfId="62" applyFont="1" applyFill="1" applyBorder="1" applyAlignment="1">
      <alignment horizontal="right" vertical="top" wrapText="1"/>
    </xf>
    <xf numFmtId="4" fontId="10" fillId="35" borderId="13" xfId="62" applyNumberFormat="1" applyFont="1" applyFill="1" applyBorder="1" applyAlignment="1">
      <alignment horizontal="right" vertical="top" wrapText="1"/>
    </xf>
    <xf numFmtId="0" fontId="10" fillId="35" borderId="13" xfId="62" applyFont="1" applyFill="1" applyBorder="1" applyAlignment="1">
      <alignment horizontal="right" vertical="top" wrapText="1"/>
    </xf>
    <xf numFmtId="176" fontId="10" fillId="35" borderId="13" xfId="62" applyNumberFormat="1" applyFont="1" applyFill="1" applyBorder="1" applyAlignment="1">
      <alignment horizontal="right" vertical="top" wrapText="1"/>
    </xf>
    <xf numFmtId="176" fontId="10" fillId="35" borderId="20" xfId="62" applyNumberFormat="1" applyFont="1" applyFill="1" applyBorder="1" applyAlignment="1">
      <alignment horizontal="right" vertical="top" wrapText="1"/>
    </xf>
  </cellXfs>
  <cellStyles count="122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20018779.587800004</v>
      </c>
      <c r="F3" s="25">
        <f>RA!I7</f>
        <v>1935041.6270999999</v>
      </c>
      <c r="G3" s="16">
        <f>SUM(G4:G40)</f>
        <v>18083737.960700013</v>
      </c>
      <c r="H3" s="27">
        <f>RA!J7</f>
        <v>9.6661318369240998</v>
      </c>
      <c r="I3" s="20">
        <f>SUM(I4:I40)</f>
        <v>20018785.600021511</v>
      </c>
      <c r="J3" s="21">
        <f>SUM(J4:J40)</f>
        <v>18083738.028849903</v>
      </c>
      <c r="K3" s="22">
        <f>E3-I3</f>
        <v>-6.0122215077280998</v>
      </c>
      <c r="L3" s="22">
        <f>G3-J3</f>
        <v>-6.8149890750646591E-2</v>
      </c>
    </row>
    <row r="4" spans="1:13" x14ac:dyDescent="0.2">
      <c r="A4" s="42">
        <f>RA!A8</f>
        <v>42364</v>
      </c>
      <c r="B4" s="12">
        <v>12</v>
      </c>
      <c r="C4" s="39" t="s">
        <v>6</v>
      </c>
      <c r="D4" s="39"/>
      <c r="E4" s="15">
        <f>VLOOKUP(C4,RA!B8:D36,3,0)</f>
        <v>714971.35800000001</v>
      </c>
      <c r="F4" s="25">
        <f>VLOOKUP(C4,RA!B8:I39,8,0)</f>
        <v>172764.83189999999</v>
      </c>
      <c r="G4" s="16">
        <f t="shared" ref="G4:G40" si="0">E4-F4</f>
        <v>542206.52610000002</v>
      </c>
      <c r="H4" s="27">
        <f>RA!J8</f>
        <v>24.163881527125501</v>
      </c>
      <c r="I4" s="20">
        <f>VLOOKUP(B4,RMS!B:D,3,FALSE)</f>
        <v>714972.23449316202</v>
      </c>
      <c r="J4" s="21">
        <f>VLOOKUP(B4,RMS!B:E,4,FALSE)</f>
        <v>542206.54319829098</v>
      </c>
      <c r="K4" s="22">
        <f t="shared" ref="K4:K40" si="1">E4-I4</f>
        <v>-0.87649316200986505</v>
      </c>
      <c r="L4" s="22">
        <f t="shared" ref="L4:L40" si="2">G4-J4</f>
        <v>-1.7098290962167084E-2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123029.3175</v>
      </c>
      <c r="F5" s="25">
        <f>VLOOKUP(C5,RA!B9:I40,8,0)</f>
        <v>28579.5082</v>
      </c>
      <c r="G5" s="16">
        <f t="shared" si="0"/>
        <v>94449.809300000008</v>
      </c>
      <c r="H5" s="27">
        <f>RA!J9</f>
        <v>23.229835604021801</v>
      </c>
      <c r="I5" s="20">
        <f>VLOOKUP(B5,RMS!B:D,3,FALSE)</f>
        <v>123029.37562811399</v>
      </c>
      <c r="J5" s="21">
        <f>VLOOKUP(B5,RMS!B:E,4,FALSE)</f>
        <v>94449.821419068103</v>
      </c>
      <c r="K5" s="22">
        <f t="shared" si="1"/>
        <v>-5.8128113989369012E-2</v>
      </c>
      <c r="L5" s="22">
        <f t="shared" si="2"/>
        <v>-1.2119068094762042E-2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172286.35010000001</v>
      </c>
      <c r="F6" s="25">
        <f>VLOOKUP(C6,RA!B10:I41,8,0)</f>
        <v>47400.101900000001</v>
      </c>
      <c r="G6" s="16">
        <f t="shared" si="0"/>
        <v>124886.2482</v>
      </c>
      <c r="H6" s="27">
        <f>RA!J10</f>
        <v>27.512395423367899</v>
      </c>
      <c r="I6" s="20">
        <f>VLOOKUP(B6,RMS!B:D,3,FALSE)</f>
        <v>172288.49735241701</v>
      </c>
      <c r="J6" s="21">
        <f>VLOOKUP(B6,RMS!B:E,4,FALSE)</f>
        <v>124886.248313858</v>
      </c>
      <c r="K6" s="22">
        <f>E6-I6</f>
        <v>-2.1472524169948883</v>
      </c>
      <c r="L6" s="22">
        <f t="shared" si="2"/>
        <v>-1.1385799734853208E-4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79856.864000000001</v>
      </c>
      <c r="F7" s="25">
        <f>VLOOKUP(C7,RA!B11:I42,8,0)</f>
        <v>17375.131300000001</v>
      </c>
      <c r="G7" s="16">
        <f t="shared" si="0"/>
        <v>62481.7327</v>
      </c>
      <c r="H7" s="27">
        <f>RA!J11</f>
        <v>21.7578432581575</v>
      </c>
      <c r="I7" s="20">
        <f>VLOOKUP(B7,RMS!B:D,3,FALSE)</f>
        <v>79856.918312071706</v>
      </c>
      <c r="J7" s="21">
        <f>VLOOKUP(B7,RMS!B:E,4,FALSE)</f>
        <v>62481.731754443703</v>
      </c>
      <c r="K7" s="22">
        <f t="shared" si="1"/>
        <v>-5.431207170477137E-2</v>
      </c>
      <c r="L7" s="22">
        <f t="shared" si="2"/>
        <v>9.455562976654619E-4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249815.3787</v>
      </c>
      <c r="F8" s="25">
        <f>VLOOKUP(C8,RA!B12:I43,8,0)</f>
        <v>33016.427000000003</v>
      </c>
      <c r="G8" s="16">
        <f t="shared" si="0"/>
        <v>216798.95170000001</v>
      </c>
      <c r="H8" s="27">
        <f>RA!J12</f>
        <v>13.2163308647419</v>
      </c>
      <c r="I8" s="20">
        <f>VLOOKUP(B8,RMS!B:D,3,FALSE)</f>
        <v>249815.37658803401</v>
      </c>
      <c r="J8" s="21">
        <f>VLOOKUP(B8,RMS!B:E,4,FALSE)</f>
        <v>216798.95177606799</v>
      </c>
      <c r="K8" s="22">
        <f t="shared" si="1"/>
        <v>2.1119659941177815E-3</v>
      </c>
      <c r="L8" s="22">
        <f t="shared" si="2"/>
        <v>-7.606798317283392E-5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317266.46490000002</v>
      </c>
      <c r="F9" s="25">
        <f>VLOOKUP(C9,RA!B13:I44,8,0)</f>
        <v>73922.475300000006</v>
      </c>
      <c r="G9" s="16">
        <f t="shared" si="0"/>
        <v>243343.98960000003</v>
      </c>
      <c r="H9" s="27">
        <f>RA!J13</f>
        <v>23.299807410562501</v>
      </c>
      <c r="I9" s="20">
        <f>VLOOKUP(B9,RMS!B:D,3,FALSE)</f>
        <v>317266.66317264998</v>
      </c>
      <c r="J9" s="21">
        <f>VLOOKUP(B9,RMS!B:E,4,FALSE)</f>
        <v>243343.98702051301</v>
      </c>
      <c r="K9" s="22">
        <f t="shared" si="1"/>
        <v>-0.19827264995547011</v>
      </c>
      <c r="L9" s="22">
        <f t="shared" si="2"/>
        <v>2.5794870161917061E-3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180559.19190000001</v>
      </c>
      <c r="F10" s="25">
        <f>VLOOKUP(C10,RA!B14:I44,8,0)</f>
        <v>34746.210200000001</v>
      </c>
      <c r="G10" s="16">
        <f t="shared" si="0"/>
        <v>145812.9817</v>
      </c>
      <c r="H10" s="27">
        <f>RA!J14</f>
        <v>19.243667317277101</v>
      </c>
      <c r="I10" s="20">
        <f>VLOOKUP(B10,RMS!B:D,3,FALSE)</f>
        <v>180559.20065982899</v>
      </c>
      <c r="J10" s="21">
        <f>VLOOKUP(B10,RMS!B:E,4,FALSE)</f>
        <v>145812.981155555</v>
      </c>
      <c r="K10" s="22">
        <f t="shared" si="1"/>
        <v>-8.7598289828747511E-3</v>
      </c>
      <c r="L10" s="22">
        <f t="shared" si="2"/>
        <v>5.4444500710815191E-4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111689.73699999999</v>
      </c>
      <c r="F11" s="25">
        <f>VLOOKUP(C11,RA!B15:I45,8,0)</f>
        <v>13503.664500000001</v>
      </c>
      <c r="G11" s="16">
        <f t="shared" si="0"/>
        <v>98186.072499999995</v>
      </c>
      <c r="H11" s="27">
        <f>RA!J15</f>
        <v>12.0903360171759</v>
      </c>
      <c r="I11" s="20">
        <f>VLOOKUP(B11,RMS!B:D,3,FALSE)</f>
        <v>111689.851193162</v>
      </c>
      <c r="J11" s="21">
        <f>VLOOKUP(B11,RMS!B:E,4,FALSE)</f>
        <v>98186.073694017105</v>
      </c>
      <c r="K11" s="22">
        <f t="shared" si="1"/>
        <v>-0.114193162007723</v>
      </c>
      <c r="L11" s="22">
        <f t="shared" si="2"/>
        <v>-1.1940171098103747E-3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762494.72389999998</v>
      </c>
      <c r="F12" s="25">
        <f>VLOOKUP(C12,RA!B16:I46,8,0)</f>
        <v>39674.767500000002</v>
      </c>
      <c r="G12" s="16">
        <f t="shared" si="0"/>
        <v>722819.95640000002</v>
      </c>
      <c r="H12" s="27">
        <f>RA!J16</f>
        <v>5.2032842007183904</v>
      </c>
      <c r="I12" s="20">
        <f>VLOOKUP(B12,RMS!B:D,3,FALSE)</f>
        <v>762493.95111623895</v>
      </c>
      <c r="J12" s="21">
        <f>VLOOKUP(B12,RMS!B:E,4,FALSE)</f>
        <v>722819.95545982895</v>
      </c>
      <c r="K12" s="22">
        <f t="shared" si="1"/>
        <v>0.77278376102913171</v>
      </c>
      <c r="L12" s="22">
        <f t="shared" si="2"/>
        <v>9.4017107039690018E-4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484034.76789999998</v>
      </c>
      <c r="F13" s="25">
        <f>VLOOKUP(C13,RA!B17:I47,8,0)</f>
        <v>53874.068899999998</v>
      </c>
      <c r="G13" s="16">
        <f t="shared" si="0"/>
        <v>430160.69899999996</v>
      </c>
      <c r="H13" s="27">
        <f>RA!J17</f>
        <v>11.130206438214</v>
      </c>
      <c r="I13" s="20">
        <f>VLOOKUP(B13,RMS!B:D,3,FALSE)</f>
        <v>484034.72553418798</v>
      </c>
      <c r="J13" s="21">
        <f>VLOOKUP(B13,RMS!B:E,4,FALSE)</f>
        <v>430160.70377179497</v>
      </c>
      <c r="K13" s="22">
        <f t="shared" si="1"/>
        <v>4.2365811998024583E-2</v>
      </c>
      <c r="L13" s="22">
        <f t="shared" si="2"/>
        <v>-4.7717950074002147E-3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2021255.5926999999</v>
      </c>
      <c r="F14" s="25">
        <f>VLOOKUP(C14,RA!B18:I48,8,0)</f>
        <v>307638.36249999999</v>
      </c>
      <c r="G14" s="16">
        <f t="shared" si="0"/>
        <v>1713617.2301999999</v>
      </c>
      <c r="H14" s="27">
        <f>RA!J18</f>
        <v>15.2201613497606</v>
      </c>
      <c r="I14" s="20">
        <f>VLOOKUP(B14,RMS!B:D,3,FALSE)</f>
        <v>2021255.57191026</v>
      </c>
      <c r="J14" s="21">
        <f>VLOOKUP(B14,RMS!B:E,4,FALSE)</f>
        <v>1713617.23117094</v>
      </c>
      <c r="K14" s="22">
        <f t="shared" si="1"/>
        <v>2.0789739908650517E-2</v>
      </c>
      <c r="L14" s="22">
        <f t="shared" si="2"/>
        <v>-9.7094010561704636E-4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599206.66410000005</v>
      </c>
      <c r="F15" s="25">
        <f>VLOOKUP(C15,RA!B19:I49,8,0)</f>
        <v>45309.987500000003</v>
      </c>
      <c r="G15" s="16">
        <f t="shared" si="0"/>
        <v>553896.67660000001</v>
      </c>
      <c r="H15" s="27">
        <f>RA!J19</f>
        <v>7.5616628142904503</v>
      </c>
      <c r="I15" s="20">
        <f>VLOOKUP(B15,RMS!B:D,3,FALSE)</f>
        <v>599206.70406495698</v>
      </c>
      <c r="J15" s="21">
        <f>VLOOKUP(B15,RMS!B:E,4,FALSE)</f>
        <v>553896.67779230804</v>
      </c>
      <c r="K15" s="22">
        <f t="shared" si="1"/>
        <v>-3.9964956929907203E-2</v>
      </c>
      <c r="L15" s="22">
        <f t="shared" si="2"/>
        <v>-1.1923080310225487E-3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1130312.0127000001</v>
      </c>
      <c r="F16" s="25">
        <f>VLOOKUP(C16,RA!B20:I50,8,0)</f>
        <v>85566.550399999993</v>
      </c>
      <c r="G16" s="16">
        <f t="shared" si="0"/>
        <v>1044745.4623000001</v>
      </c>
      <c r="H16" s="27">
        <f>RA!J20</f>
        <v>7.5701708412003299</v>
      </c>
      <c r="I16" s="20">
        <f>VLOOKUP(B16,RMS!B:D,3,FALSE)</f>
        <v>1130311.9850999999</v>
      </c>
      <c r="J16" s="21">
        <f>VLOOKUP(B16,RMS!B:E,4,FALSE)</f>
        <v>1044745.4623</v>
      </c>
      <c r="K16" s="22">
        <f t="shared" si="1"/>
        <v>2.7600000146776438E-2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357278.48340000003</v>
      </c>
      <c r="F17" s="25">
        <f>VLOOKUP(C17,RA!B21:I51,8,0)</f>
        <v>51251.205600000001</v>
      </c>
      <c r="G17" s="16">
        <f t="shared" si="0"/>
        <v>306027.27780000004</v>
      </c>
      <c r="H17" s="27">
        <f>RA!J21</f>
        <v>14.3448900455112</v>
      </c>
      <c r="I17" s="20">
        <f>VLOOKUP(B17,RMS!B:D,3,FALSE)</f>
        <v>357278.52495549503</v>
      </c>
      <c r="J17" s="21">
        <f>VLOOKUP(B17,RMS!B:E,4,FALSE)</f>
        <v>306027.27766662103</v>
      </c>
      <c r="K17" s="22">
        <f t="shared" si="1"/>
        <v>-4.1555495001375675E-2</v>
      </c>
      <c r="L17" s="22">
        <f t="shared" si="2"/>
        <v>1.3337901327759027E-4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1273388.6605</v>
      </c>
      <c r="F18" s="25">
        <f>VLOOKUP(C18,RA!B22:I52,8,0)</f>
        <v>140693.1482</v>
      </c>
      <c r="G18" s="16">
        <f t="shared" si="0"/>
        <v>1132695.5123000001</v>
      </c>
      <c r="H18" s="27">
        <f>RA!J22</f>
        <v>11.048720046302</v>
      </c>
      <c r="I18" s="20">
        <f>VLOOKUP(B18,RMS!B:D,3,FALSE)</f>
        <v>1273390.2261000001</v>
      </c>
      <c r="J18" s="21">
        <f>VLOOKUP(B18,RMS!B:E,4,FALSE)</f>
        <v>1132695.5159</v>
      </c>
      <c r="K18" s="22">
        <f t="shared" si="1"/>
        <v>-1.5656000000890344</v>
      </c>
      <c r="L18" s="22">
        <f t="shared" si="2"/>
        <v>-3.599999938160181E-3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2533532.5781</v>
      </c>
      <c r="F19" s="25">
        <f>VLOOKUP(C19,RA!B23:I53,8,0)</f>
        <v>269067.80320000002</v>
      </c>
      <c r="G19" s="16">
        <f t="shared" si="0"/>
        <v>2264464.7749000001</v>
      </c>
      <c r="H19" s="27">
        <f>RA!J23</f>
        <v>10.6202622190785</v>
      </c>
      <c r="I19" s="20">
        <f>VLOOKUP(B19,RMS!B:D,3,FALSE)</f>
        <v>2533534.66151453</v>
      </c>
      <c r="J19" s="21">
        <f>VLOOKUP(B19,RMS!B:E,4,FALSE)</f>
        <v>2264464.8019179502</v>
      </c>
      <c r="K19" s="22">
        <f t="shared" si="1"/>
        <v>-2.083414529915899</v>
      </c>
      <c r="L19" s="22">
        <f t="shared" si="2"/>
        <v>-2.701795008033514E-2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315645.28659999999</v>
      </c>
      <c r="F20" s="25">
        <f>VLOOKUP(C20,RA!B24:I54,8,0)</f>
        <v>48562.905500000001</v>
      </c>
      <c r="G20" s="16">
        <f t="shared" si="0"/>
        <v>267082.3811</v>
      </c>
      <c r="H20" s="27">
        <f>RA!J24</f>
        <v>15.3852782099487</v>
      </c>
      <c r="I20" s="20">
        <f>VLOOKUP(B20,RMS!B:D,3,FALSE)</f>
        <v>315645.401007223</v>
      </c>
      <c r="J20" s="21">
        <f>VLOOKUP(B20,RMS!B:E,4,FALSE)</f>
        <v>267082.36441409</v>
      </c>
      <c r="K20" s="22">
        <f t="shared" si="1"/>
        <v>-0.11440722300903872</v>
      </c>
      <c r="L20" s="22">
        <f t="shared" si="2"/>
        <v>1.6685909999068826E-2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472148.33370000002</v>
      </c>
      <c r="F21" s="25">
        <f>VLOOKUP(C21,RA!B25:I55,8,0)</f>
        <v>37801.195</v>
      </c>
      <c r="G21" s="16">
        <f t="shared" si="0"/>
        <v>434347.13870000001</v>
      </c>
      <c r="H21" s="27">
        <f>RA!J25</f>
        <v>8.0062116716096803</v>
      </c>
      <c r="I21" s="20">
        <f>VLOOKUP(B21,RMS!B:D,3,FALSE)</f>
        <v>472148.32927715703</v>
      </c>
      <c r="J21" s="21">
        <f>VLOOKUP(B21,RMS!B:E,4,FALSE)</f>
        <v>434347.12923598499</v>
      </c>
      <c r="K21" s="22">
        <f t="shared" si="1"/>
        <v>4.4228429906070232E-3</v>
      </c>
      <c r="L21" s="22">
        <f t="shared" si="2"/>
        <v>9.464015020057559E-3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685243.82079999999</v>
      </c>
      <c r="F22" s="25">
        <f>VLOOKUP(C22,RA!B26:I56,8,0)</f>
        <v>152032.78599999999</v>
      </c>
      <c r="G22" s="16">
        <f t="shared" si="0"/>
        <v>533211.03480000002</v>
      </c>
      <c r="H22" s="27">
        <f>RA!J26</f>
        <v>22.1866701143699</v>
      </c>
      <c r="I22" s="20">
        <f>VLOOKUP(B22,RMS!B:D,3,FALSE)</f>
        <v>685243.776461047</v>
      </c>
      <c r="J22" s="21">
        <f>VLOOKUP(B22,RMS!B:E,4,FALSE)</f>
        <v>533211.00304162502</v>
      </c>
      <c r="K22" s="22">
        <f t="shared" si="1"/>
        <v>4.4338952982798219E-2</v>
      </c>
      <c r="L22" s="22">
        <f t="shared" si="2"/>
        <v>3.1758375000208616E-2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292704.08309999999</v>
      </c>
      <c r="F23" s="25">
        <f>VLOOKUP(C23,RA!B27:I57,8,0)</f>
        <v>76542.334099999993</v>
      </c>
      <c r="G23" s="16">
        <f t="shared" si="0"/>
        <v>216161.74900000001</v>
      </c>
      <c r="H23" s="27">
        <f>RA!J27</f>
        <v>26.150073920851298</v>
      </c>
      <c r="I23" s="20">
        <f>VLOOKUP(B23,RMS!B:D,3,FALSE)</f>
        <v>292703.87721163302</v>
      </c>
      <c r="J23" s="21">
        <f>VLOOKUP(B23,RMS!B:E,4,FALSE)</f>
        <v>216161.77407544199</v>
      </c>
      <c r="K23" s="22">
        <f t="shared" si="1"/>
        <v>0.20588836696697399</v>
      </c>
      <c r="L23" s="22">
        <f t="shared" si="2"/>
        <v>-2.5075441983062774E-2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1474774.936</v>
      </c>
      <c r="F24" s="25">
        <f>VLOOKUP(C24,RA!B28:I58,8,0)</f>
        <v>64322.5075</v>
      </c>
      <c r="G24" s="16">
        <f t="shared" si="0"/>
        <v>1410452.4284999999</v>
      </c>
      <c r="H24" s="27">
        <f>RA!J28</f>
        <v>4.3615134709612402</v>
      </c>
      <c r="I24" s="20">
        <f>VLOOKUP(B24,RMS!B:D,3,FALSE)</f>
        <v>1474774.9365274301</v>
      </c>
      <c r="J24" s="21">
        <f>VLOOKUP(B24,RMS!B:E,4,FALSE)</f>
        <v>1410452.4423982301</v>
      </c>
      <c r="K24" s="22">
        <f t="shared" si="1"/>
        <v>-5.274300929158926E-4</v>
      </c>
      <c r="L24" s="22">
        <f t="shared" si="2"/>
        <v>-1.3898230157792568E-2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724148.30319999997</v>
      </c>
      <c r="F25" s="25">
        <f>VLOOKUP(C25,RA!B29:I59,8,0)</f>
        <v>119597.8407</v>
      </c>
      <c r="G25" s="16">
        <f t="shared" si="0"/>
        <v>604550.46249999991</v>
      </c>
      <c r="H25" s="27">
        <f>RA!J29</f>
        <v>16.515655725698601</v>
      </c>
      <c r="I25" s="20">
        <f>VLOOKUP(B25,RMS!B:D,3,FALSE)</f>
        <v>724148.29960353998</v>
      </c>
      <c r="J25" s="21">
        <f>VLOOKUP(B25,RMS!B:E,4,FALSE)</f>
        <v>604550.48139333504</v>
      </c>
      <c r="K25" s="22">
        <f t="shared" si="1"/>
        <v>3.5964599810540676E-3</v>
      </c>
      <c r="L25" s="22">
        <f t="shared" si="2"/>
        <v>-1.8893335130997002E-2</v>
      </c>
      <c r="M25" s="32"/>
    </row>
    <row r="26" spans="1:13" x14ac:dyDescent="0.2">
      <c r="A26" s="42"/>
      <c r="B26" s="12">
        <v>37</v>
      </c>
      <c r="C26" s="39" t="s">
        <v>73</v>
      </c>
      <c r="D26" s="39"/>
      <c r="E26" s="15">
        <f>VLOOKUP(C26,RA!B30:D56,3,0)</f>
        <v>809280.33840000001</v>
      </c>
      <c r="F26" s="25">
        <f>VLOOKUP(C26,RA!B30:I60,8,0)</f>
        <v>114576.4659</v>
      </c>
      <c r="G26" s="16">
        <f t="shared" si="0"/>
        <v>694703.87250000006</v>
      </c>
      <c r="H26" s="27">
        <f>RA!J30</f>
        <v>14.1578215191197</v>
      </c>
      <c r="I26" s="20">
        <f>VLOOKUP(B26,RMS!B:D,3,FALSE)</f>
        <v>809280.32742692705</v>
      </c>
      <c r="J26" s="21">
        <f>VLOOKUP(B26,RMS!B:E,4,FALSE)</f>
        <v>694703.88069256302</v>
      </c>
      <c r="K26" s="22">
        <f t="shared" si="1"/>
        <v>1.0973072960041463E-2</v>
      </c>
      <c r="L26" s="22">
        <f t="shared" si="2"/>
        <v>-8.1925629638135433E-3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883318.95420000004</v>
      </c>
      <c r="F27" s="25">
        <f>VLOOKUP(C27,RA!B31:I61,8,0)</f>
        <v>39815.608699999997</v>
      </c>
      <c r="G27" s="16">
        <f t="shared" si="0"/>
        <v>843503.34550000005</v>
      </c>
      <c r="H27" s="27">
        <f>RA!J31</f>
        <v>4.5075007742882596</v>
      </c>
      <c r="I27" s="20">
        <f>VLOOKUP(B27,RMS!B:D,3,FALSE)</f>
        <v>883318.83089734497</v>
      </c>
      <c r="J27" s="21">
        <f>VLOOKUP(B27,RMS!B:E,4,FALSE)</f>
        <v>843503.35619026504</v>
      </c>
      <c r="K27" s="22">
        <f t="shared" si="1"/>
        <v>0.1233026550617069</v>
      </c>
      <c r="L27" s="22">
        <f t="shared" si="2"/>
        <v>-1.0690264985896647E-2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123997.7167</v>
      </c>
      <c r="F28" s="25">
        <f>VLOOKUP(C28,RA!B32:I62,8,0)</f>
        <v>31570.868399999999</v>
      </c>
      <c r="G28" s="16">
        <f t="shared" si="0"/>
        <v>92426.848300000012</v>
      </c>
      <c r="H28" s="27">
        <f>RA!J32</f>
        <v>25.4608465705724</v>
      </c>
      <c r="I28" s="20">
        <f>VLOOKUP(B28,RMS!B:D,3,FALSE)</f>
        <v>123997.695548952</v>
      </c>
      <c r="J28" s="21">
        <f>VLOOKUP(B28,RMS!B:E,4,FALSE)</f>
        <v>92426.841276866398</v>
      </c>
      <c r="K28" s="22">
        <f t="shared" si="1"/>
        <v>2.1151048000319861E-2</v>
      </c>
      <c r="L28" s="22">
        <f t="shared" si="2"/>
        <v>7.0231336139841005E-3</v>
      </c>
      <c r="M28" s="32"/>
    </row>
    <row r="29" spans="1:13" x14ac:dyDescent="0.2">
      <c r="A29" s="42"/>
      <c r="B29" s="12">
        <v>40</v>
      </c>
      <c r="C29" s="39" t="s">
        <v>31</v>
      </c>
      <c r="D29" s="39"/>
      <c r="E29" s="15">
        <f>VLOOKUP(C29,RA!B32:D59,3,0)</f>
        <v>31.061900000000001</v>
      </c>
      <c r="F29" s="25">
        <f>VLOOKUP(C29,RA!B33:I63,8,0)</f>
        <v>-91.062700000000007</v>
      </c>
      <c r="G29" s="16">
        <f t="shared" si="0"/>
        <v>122.12460000000002</v>
      </c>
      <c r="H29" s="27">
        <f>RA!J33</f>
        <v>-293.16526033500901</v>
      </c>
      <c r="I29" s="20">
        <f>VLOOKUP(B29,RMS!B:D,3,FALSE)</f>
        <v>31.061900000000001</v>
      </c>
      <c r="J29" s="21">
        <f>VLOOKUP(B29,RMS!B:E,4,FALSE)</f>
        <v>122.1246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32</v>
      </c>
      <c r="D30" s="39"/>
      <c r="E30" s="15">
        <f>VLOOKUP(C30,RA!B34:D61,3,0)</f>
        <v>256178.73180000001</v>
      </c>
      <c r="F30" s="25">
        <f>VLOOKUP(C30,RA!B34:I65,8,0)</f>
        <v>30109.903999999999</v>
      </c>
      <c r="G30" s="16">
        <f t="shared" si="0"/>
        <v>226068.8278</v>
      </c>
      <c r="H30" s="27">
        <f>RA!J34</f>
        <v>0</v>
      </c>
      <c r="I30" s="20">
        <f>VLOOKUP(B30,RMS!B:D,3,FALSE)</f>
        <v>256178.731</v>
      </c>
      <c r="J30" s="21">
        <f>VLOOKUP(B30,RMS!B:E,4,FALSE)</f>
        <v>226068.8224</v>
      </c>
      <c r="K30" s="22">
        <f t="shared" si="1"/>
        <v>8.0000000889413059E-4</v>
      </c>
      <c r="L30" s="22">
        <f t="shared" si="2"/>
        <v>5.3999999945517629E-3</v>
      </c>
      <c r="M30" s="32"/>
    </row>
    <row r="31" spans="1:13" s="35" customFormat="1" ht="12" thickBot="1" x14ac:dyDescent="0.25">
      <c r="A31" s="42"/>
      <c r="B31" s="12">
        <v>70</v>
      </c>
      <c r="C31" s="43" t="s">
        <v>69</v>
      </c>
      <c r="D31" s="44"/>
      <c r="E31" s="15">
        <f>VLOOKUP(C31,RA!B35:D62,3,0)</f>
        <v>143471.03</v>
      </c>
      <c r="F31" s="25">
        <f>VLOOKUP(C31,RA!B35:I66,8,0)</f>
        <v>-239.67</v>
      </c>
      <c r="G31" s="16">
        <f t="shared" si="0"/>
        <v>143710.70000000001</v>
      </c>
      <c r="H31" s="27">
        <f>RA!J35</f>
        <v>11.7534753132852</v>
      </c>
      <c r="I31" s="20">
        <f>VLOOKUP(B31,RMS!B:D,3,FALSE)</f>
        <v>143471.03</v>
      </c>
      <c r="J31" s="21">
        <f>VLOOKUP(B31,RMS!B:E,4,FALSE)</f>
        <v>143710.70000000001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36</v>
      </c>
      <c r="D32" s="39"/>
      <c r="E32" s="15">
        <f>VLOOKUP(C32,RA!B34:D62,3,0)</f>
        <v>734714.03</v>
      </c>
      <c r="F32" s="25">
        <f>VLOOKUP(C32,RA!B34:I66,8,0)</f>
        <v>-101030.76</v>
      </c>
      <c r="G32" s="16">
        <f t="shared" si="0"/>
        <v>835744.79</v>
      </c>
      <c r="H32" s="27">
        <f>RA!J35</f>
        <v>11.7534753132852</v>
      </c>
      <c r="I32" s="20">
        <f>VLOOKUP(B32,RMS!B:D,3,FALSE)</f>
        <v>734714.03</v>
      </c>
      <c r="J32" s="21">
        <f>VLOOKUP(B32,RMS!B:E,4,FALSE)</f>
        <v>835744.79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37</v>
      </c>
      <c r="D33" s="39"/>
      <c r="E33" s="15">
        <f>VLOOKUP(C33,RA!B34:D63,3,0)</f>
        <v>353726.52</v>
      </c>
      <c r="F33" s="25">
        <f>VLOOKUP(C33,RA!B34:I67,8,0)</f>
        <v>-23862.41</v>
      </c>
      <c r="G33" s="16">
        <f t="shared" si="0"/>
        <v>377588.93</v>
      </c>
      <c r="H33" s="27">
        <f>RA!J34</f>
        <v>0</v>
      </c>
      <c r="I33" s="20">
        <f>VLOOKUP(B33,RMS!B:D,3,FALSE)</f>
        <v>353726.52</v>
      </c>
      <c r="J33" s="21">
        <f>VLOOKUP(B33,RMS!B:E,4,FALSE)</f>
        <v>377588.93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38</v>
      </c>
      <c r="D34" s="39"/>
      <c r="E34" s="15">
        <f>VLOOKUP(C34,RA!B35:D64,3,0)</f>
        <v>411705.46</v>
      </c>
      <c r="F34" s="25">
        <f>VLOOKUP(C34,RA!B35:I68,8,0)</f>
        <v>-71351.960000000006</v>
      </c>
      <c r="G34" s="16">
        <f t="shared" si="0"/>
        <v>483057.42000000004</v>
      </c>
      <c r="H34" s="27">
        <f>RA!J35</f>
        <v>11.7534753132852</v>
      </c>
      <c r="I34" s="20">
        <f>VLOOKUP(B34,RMS!B:D,3,FALSE)</f>
        <v>411705.46</v>
      </c>
      <c r="J34" s="21">
        <f>VLOOKUP(B34,RMS!B:E,4,FALSE)</f>
        <v>483057.42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39" t="s">
        <v>71</v>
      </c>
      <c r="D35" s="39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-0.16705114614427699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33</v>
      </c>
      <c r="D36" s="39"/>
      <c r="E36" s="15">
        <f>VLOOKUP(C36,RA!B8:D65,3,0)</f>
        <v>135958.11919999999</v>
      </c>
      <c r="F36" s="25">
        <f>VLOOKUP(C36,RA!B8:I69,8,0)</f>
        <v>8428.3713000000007</v>
      </c>
      <c r="G36" s="16">
        <f t="shared" si="0"/>
        <v>127529.74789999999</v>
      </c>
      <c r="H36" s="27">
        <f>RA!J36</f>
        <v>-0.16705114614427699</v>
      </c>
      <c r="I36" s="20">
        <f>VLOOKUP(B36,RMS!B:D,3,FALSE)</f>
        <v>135958.11965812001</v>
      </c>
      <c r="J36" s="21">
        <f>VLOOKUP(B36,RMS!B:E,4,FALSE)</f>
        <v>127529.74786324801</v>
      </c>
      <c r="K36" s="22">
        <f t="shared" si="1"/>
        <v>-4.5812001917511225E-4</v>
      </c>
      <c r="L36" s="22">
        <f t="shared" si="2"/>
        <v>3.6751982406713068E-5</v>
      </c>
      <c r="M36" s="32"/>
    </row>
    <row r="37" spans="1:13" x14ac:dyDescent="0.2">
      <c r="A37" s="42"/>
      <c r="B37" s="12">
        <v>76</v>
      </c>
      <c r="C37" s="39" t="s">
        <v>34</v>
      </c>
      <c r="D37" s="39"/>
      <c r="E37" s="15">
        <f>VLOOKUP(C37,RA!B8:D66,3,0)</f>
        <v>519776.15519999998</v>
      </c>
      <c r="F37" s="25">
        <f>VLOOKUP(C37,RA!B8:I70,8,0)</f>
        <v>22067.058700000001</v>
      </c>
      <c r="G37" s="16">
        <f t="shared" si="0"/>
        <v>497709.09649999999</v>
      </c>
      <c r="H37" s="27">
        <f>RA!J37</f>
        <v>-13.7510318130171</v>
      </c>
      <c r="I37" s="20">
        <f>VLOOKUP(B37,RMS!B:D,3,FALSE)</f>
        <v>519776.14420427399</v>
      </c>
      <c r="J37" s="21">
        <f>VLOOKUP(B37,RMS!B:E,4,FALSE)</f>
        <v>497709.09544273501</v>
      </c>
      <c r="K37" s="22">
        <f t="shared" si="1"/>
        <v>1.0995725984685123E-2</v>
      </c>
      <c r="L37" s="22">
        <f t="shared" si="2"/>
        <v>1.0572649771347642E-3</v>
      </c>
      <c r="M37" s="32"/>
    </row>
    <row r="38" spans="1:13" x14ac:dyDescent="0.2">
      <c r="A38" s="42"/>
      <c r="B38" s="12">
        <v>77</v>
      </c>
      <c r="C38" s="39" t="s">
        <v>39</v>
      </c>
      <c r="D38" s="39"/>
      <c r="E38" s="15">
        <f>VLOOKUP(C38,RA!B9:D67,3,0)</f>
        <v>391342.89</v>
      </c>
      <c r="F38" s="25">
        <f>VLOOKUP(C38,RA!B9:I71,8,0)</f>
        <v>-46681.07</v>
      </c>
      <c r="G38" s="16">
        <f t="shared" si="0"/>
        <v>438023.96</v>
      </c>
      <c r="H38" s="27">
        <f>RA!J38</f>
        <v>-6.7460053602992502</v>
      </c>
      <c r="I38" s="20">
        <f>VLOOKUP(B38,RMS!B:D,3,FALSE)</f>
        <v>391342.89</v>
      </c>
      <c r="J38" s="21">
        <f>VLOOKUP(B38,RMS!B:E,4,FALSE)</f>
        <v>438023.96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40</v>
      </c>
      <c r="D39" s="39"/>
      <c r="E39" s="15">
        <f>VLOOKUP(C39,RA!B10:D68,3,0)</f>
        <v>160741.06</v>
      </c>
      <c r="F39" s="25">
        <f>VLOOKUP(C39,RA!B10:I72,8,0)</f>
        <v>17278.64</v>
      </c>
      <c r="G39" s="16">
        <f t="shared" si="0"/>
        <v>143462.41999999998</v>
      </c>
      <c r="H39" s="27">
        <f>RA!J39</f>
        <v>-17.3308267517268</v>
      </c>
      <c r="I39" s="20">
        <f>VLOOKUP(B39,RMS!B:D,3,FALSE)</f>
        <v>160741.06</v>
      </c>
      <c r="J39" s="21">
        <f>VLOOKUP(B39,RMS!B:E,4,FALSE)</f>
        <v>143462.42000000001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35</v>
      </c>
      <c r="D40" s="39"/>
      <c r="E40" s="15">
        <f>VLOOKUP(C40,RA!B8:D69,3,0)</f>
        <v>18894.6116</v>
      </c>
      <c r="F40" s="25">
        <f>VLOOKUP(C40,RA!B8:I73,8,0)</f>
        <v>1207.8299</v>
      </c>
      <c r="G40" s="16">
        <f t="shared" si="0"/>
        <v>17686.7817</v>
      </c>
      <c r="H40" s="27">
        <f>RA!J40</f>
        <v>0</v>
      </c>
      <c r="I40" s="20">
        <f>VLOOKUP(B40,RMS!B:D,3,FALSE)</f>
        <v>18894.611602753201</v>
      </c>
      <c r="J40" s="21">
        <f>VLOOKUP(B40,RMS!B:E,4,FALSE)</f>
        <v>17686.7815142576</v>
      </c>
      <c r="K40" s="22">
        <f t="shared" si="1"/>
        <v>-2.7532005333341658E-6</v>
      </c>
      <c r="L40" s="22">
        <f t="shared" si="2"/>
        <v>1.8574239948065951E-4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22.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3.5" thickBot="1" x14ac:dyDescent="0.25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2" t="s">
        <v>5</v>
      </c>
      <c r="B7" s="53"/>
      <c r="C7" s="54"/>
      <c r="D7" s="68">
        <v>20018779.5878</v>
      </c>
      <c r="E7" s="68">
        <v>25677077.5229</v>
      </c>
      <c r="F7" s="69">
        <v>77.963621716475899</v>
      </c>
      <c r="G7" s="68">
        <v>18873084.2566</v>
      </c>
      <c r="H7" s="69">
        <v>6.0705251755517597</v>
      </c>
      <c r="I7" s="68">
        <v>1935041.6270999999</v>
      </c>
      <c r="J7" s="69">
        <v>9.6661318369240998</v>
      </c>
      <c r="K7" s="68">
        <v>1437840.5059</v>
      </c>
      <c r="L7" s="69">
        <v>7.6184712914487296</v>
      </c>
      <c r="M7" s="69">
        <v>0.34579713059953199</v>
      </c>
      <c r="N7" s="68">
        <v>447678579.23320001</v>
      </c>
      <c r="O7" s="68">
        <v>7744157646.3268003</v>
      </c>
      <c r="P7" s="68">
        <v>968081</v>
      </c>
      <c r="Q7" s="68">
        <v>988842</v>
      </c>
      <c r="R7" s="69">
        <v>-2.0995265168752901</v>
      </c>
      <c r="S7" s="68">
        <v>20.678827069015899</v>
      </c>
      <c r="T7" s="68">
        <v>21.073148329662398</v>
      </c>
      <c r="U7" s="70">
        <v>-1.90688407679215</v>
      </c>
      <c r="V7" s="58"/>
      <c r="W7" s="58"/>
    </row>
    <row r="8" spans="1:23" ht="12" customHeight="1" thickBot="1" x14ac:dyDescent="0.25">
      <c r="A8" s="55">
        <v>42364</v>
      </c>
      <c r="B8" s="45" t="s">
        <v>6</v>
      </c>
      <c r="C8" s="46"/>
      <c r="D8" s="71">
        <v>714971.35800000001</v>
      </c>
      <c r="E8" s="71">
        <v>1047739.0232000001</v>
      </c>
      <c r="F8" s="72">
        <v>68.239451062568804</v>
      </c>
      <c r="G8" s="71">
        <v>678039.42420000001</v>
      </c>
      <c r="H8" s="72">
        <v>5.4468711525992797</v>
      </c>
      <c r="I8" s="71">
        <v>172764.83189999999</v>
      </c>
      <c r="J8" s="72">
        <v>24.163881527125501</v>
      </c>
      <c r="K8" s="71">
        <v>134962.87299999999</v>
      </c>
      <c r="L8" s="72">
        <v>19.904871041862901</v>
      </c>
      <c r="M8" s="72">
        <v>0.28009153969328998</v>
      </c>
      <c r="N8" s="71">
        <v>15712349.762</v>
      </c>
      <c r="O8" s="71">
        <v>276327804.04549998</v>
      </c>
      <c r="P8" s="71">
        <v>24825</v>
      </c>
      <c r="Q8" s="71">
        <v>23807</v>
      </c>
      <c r="R8" s="72">
        <v>4.2760532616457301</v>
      </c>
      <c r="S8" s="71">
        <v>28.800457522658601</v>
      </c>
      <c r="T8" s="71">
        <v>26.5442241105557</v>
      </c>
      <c r="U8" s="73">
        <v>7.83401933919908</v>
      </c>
      <c r="V8" s="58"/>
      <c r="W8" s="58"/>
    </row>
    <row r="9" spans="1:23" ht="12" customHeight="1" thickBot="1" x14ac:dyDescent="0.25">
      <c r="A9" s="56"/>
      <c r="B9" s="45" t="s">
        <v>7</v>
      </c>
      <c r="C9" s="46"/>
      <c r="D9" s="71">
        <v>123029.3175</v>
      </c>
      <c r="E9" s="71">
        <v>162634.8732</v>
      </c>
      <c r="F9" s="72">
        <v>75.647562591760305</v>
      </c>
      <c r="G9" s="71">
        <v>78841.423800000004</v>
      </c>
      <c r="H9" s="72">
        <v>56.046544532342701</v>
      </c>
      <c r="I9" s="71">
        <v>28579.5082</v>
      </c>
      <c r="J9" s="72">
        <v>23.229835604021801</v>
      </c>
      <c r="K9" s="71">
        <v>17922.587299999999</v>
      </c>
      <c r="L9" s="72">
        <v>22.732450070238301</v>
      </c>
      <c r="M9" s="72">
        <v>0.594608396746378</v>
      </c>
      <c r="N9" s="71">
        <v>2540338.0271999999</v>
      </c>
      <c r="O9" s="71">
        <v>43963369.871799998</v>
      </c>
      <c r="P9" s="71">
        <v>6958</v>
      </c>
      <c r="Q9" s="71">
        <v>9491</v>
      </c>
      <c r="R9" s="72">
        <v>-26.688441681593101</v>
      </c>
      <c r="S9" s="71">
        <v>17.6817070278816</v>
      </c>
      <c r="T9" s="71">
        <v>15.9007191023074</v>
      </c>
      <c r="U9" s="73">
        <v>10.0724886051203</v>
      </c>
      <c r="V9" s="58"/>
      <c r="W9" s="58"/>
    </row>
    <row r="10" spans="1:23" ht="12" customHeight="1" thickBot="1" x14ac:dyDescent="0.25">
      <c r="A10" s="56"/>
      <c r="B10" s="45" t="s">
        <v>8</v>
      </c>
      <c r="C10" s="46"/>
      <c r="D10" s="71">
        <v>172286.35010000001</v>
      </c>
      <c r="E10" s="71">
        <v>179762.30859999999</v>
      </c>
      <c r="F10" s="72">
        <v>95.841197991824203</v>
      </c>
      <c r="G10" s="71">
        <v>134348.42550000001</v>
      </c>
      <c r="H10" s="72">
        <v>28.238458663588901</v>
      </c>
      <c r="I10" s="71">
        <v>47400.101900000001</v>
      </c>
      <c r="J10" s="72">
        <v>27.512395423367899</v>
      </c>
      <c r="K10" s="71">
        <v>34900.801800000001</v>
      </c>
      <c r="L10" s="72">
        <v>25.977827183393401</v>
      </c>
      <c r="M10" s="72">
        <v>0.35813790673427998</v>
      </c>
      <c r="N10" s="71">
        <v>3093437.3220000002</v>
      </c>
      <c r="O10" s="71">
        <v>66219899.756499998</v>
      </c>
      <c r="P10" s="71">
        <v>91749</v>
      </c>
      <c r="Q10" s="71">
        <v>94661</v>
      </c>
      <c r="R10" s="72">
        <v>-3.07624047918361</v>
      </c>
      <c r="S10" s="71">
        <v>1.87780084905558</v>
      </c>
      <c r="T10" s="71">
        <v>2.5235279492082299</v>
      </c>
      <c r="U10" s="73">
        <v>-34.387411235723697</v>
      </c>
      <c r="V10" s="58"/>
      <c r="W10" s="58"/>
    </row>
    <row r="11" spans="1:23" ht="13.5" thickBot="1" x14ac:dyDescent="0.25">
      <c r="A11" s="56"/>
      <c r="B11" s="45" t="s">
        <v>9</v>
      </c>
      <c r="C11" s="46"/>
      <c r="D11" s="71">
        <v>79856.864000000001</v>
      </c>
      <c r="E11" s="71">
        <v>99506.509600000005</v>
      </c>
      <c r="F11" s="72">
        <v>80.252904378830706</v>
      </c>
      <c r="G11" s="71">
        <v>81618.400399999999</v>
      </c>
      <c r="H11" s="72">
        <v>-2.1582589114304702</v>
      </c>
      <c r="I11" s="71">
        <v>17375.131300000001</v>
      </c>
      <c r="J11" s="72">
        <v>21.7578432581575</v>
      </c>
      <c r="K11" s="71">
        <v>14530.329599999999</v>
      </c>
      <c r="L11" s="72">
        <v>17.8027620350178</v>
      </c>
      <c r="M11" s="72">
        <v>0.19578370059823</v>
      </c>
      <c r="N11" s="71">
        <v>2163767.7921000002</v>
      </c>
      <c r="O11" s="71">
        <v>24250723.570500001</v>
      </c>
      <c r="P11" s="71">
        <v>3764</v>
      </c>
      <c r="Q11" s="71">
        <v>3590</v>
      </c>
      <c r="R11" s="72">
        <v>4.8467966573816099</v>
      </c>
      <c r="S11" s="71">
        <v>21.215957492029801</v>
      </c>
      <c r="T11" s="71">
        <v>21.1880558774373</v>
      </c>
      <c r="U11" s="73">
        <v>0.13151239864103301</v>
      </c>
      <c r="V11" s="58"/>
      <c r="W11" s="58"/>
    </row>
    <row r="12" spans="1:23" ht="12" customHeight="1" thickBot="1" x14ac:dyDescent="0.25">
      <c r="A12" s="56"/>
      <c r="B12" s="45" t="s">
        <v>10</v>
      </c>
      <c r="C12" s="46"/>
      <c r="D12" s="71">
        <v>249815.3787</v>
      </c>
      <c r="E12" s="71">
        <v>484529.94089999999</v>
      </c>
      <c r="F12" s="72">
        <v>51.558295496863501</v>
      </c>
      <c r="G12" s="71">
        <v>235345.86060000001</v>
      </c>
      <c r="H12" s="72">
        <v>6.1481931584055998</v>
      </c>
      <c r="I12" s="71">
        <v>33016.427000000003</v>
      </c>
      <c r="J12" s="72">
        <v>13.2163308647419</v>
      </c>
      <c r="K12" s="71">
        <v>27995.403999999999</v>
      </c>
      <c r="L12" s="72">
        <v>11.895430804955501</v>
      </c>
      <c r="M12" s="72">
        <v>0.17935168929871501</v>
      </c>
      <c r="N12" s="71">
        <v>6492227.4528000001</v>
      </c>
      <c r="O12" s="71">
        <v>94014366.276800007</v>
      </c>
      <c r="P12" s="71">
        <v>1917</v>
      </c>
      <c r="Q12" s="71">
        <v>2277</v>
      </c>
      <c r="R12" s="72">
        <v>-15.8102766798419</v>
      </c>
      <c r="S12" s="71">
        <v>130.315794835681</v>
      </c>
      <c r="T12" s="71">
        <v>102.340587878788</v>
      </c>
      <c r="U12" s="73">
        <v>21.467241934999301</v>
      </c>
      <c r="V12" s="58"/>
      <c r="W12" s="58"/>
    </row>
    <row r="13" spans="1:23" ht="13.5" thickBot="1" x14ac:dyDescent="0.25">
      <c r="A13" s="56"/>
      <c r="B13" s="45" t="s">
        <v>11</v>
      </c>
      <c r="C13" s="46"/>
      <c r="D13" s="71">
        <v>317266.46490000002</v>
      </c>
      <c r="E13" s="71">
        <v>624698.58880000003</v>
      </c>
      <c r="F13" s="72">
        <v>50.787126878171001</v>
      </c>
      <c r="G13" s="71">
        <v>346779.12949999998</v>
      </c>
      <c r="H13" s="72">
        <v>-8.5105077236200799</v>
      </c>
      <c r="I13" s="71">
        <v>73922.475300000006</v>
      </c>
      <c r="J13" s="72">
        <v>23.299807410562501</v>
      </c>
      <c r="K13" s="71">
        <v>59991.498500000002</v>
      </c>
      <c r="L13" s="72">
        <v>17.299627744754499</v>
      </c>
      <c r="M13" s="72">
        <v>0.23221584971744</v>
      </c>
      <c r="N13" s="71">
        <v>8822389.4981999993</v>
      </c>
      <c r="O13" s="71">
        <v>134823887.104</v>
      </c>
      <c r="P13" s="71">
        <v>9123</v>
      </c>
      <c r="Q13" s="71">
        <v>9123</v>
      </c>
      <c r="R13" s="72">
        <v>0</v>
      </c>
      <c r="S13" s="71">
        <v>34.776549917790199</v>
      </c>
      <c r="T13" s="71">
        <v>33.758455190178701</v>
      </c>
      <c r="U13" s="73">
        <v>2.9275322883329702</v>
      </c>
      <c r="V13" s="58"/>
      <c r="W13" s="58"/>
    </row>
    <row r="14" spans="1:23" ht="13.5" thickBot="1" x14ac:dyDescent="0.25">
      <c r="A14" s="56"/>
      <c r="B14" s="45" t="s">
        <v>12</v>
      </c>
      <c r="C14" s="46"/>
      <c r="D14" s="71">
        <v>180559.19190000001</v>
      </c>
      <c r="E14" s="71">
        <v>281322.48259999999</v>
      </c>
      <c r="F14" s="72">
        <v>64.182282991128403</v>
      </c>
      <c r="G14" s="71">
        <v>239896.77910000001</v>
      </c>
      <c r="H14" s="72">
        <v>-24.734632712707398</v>
      </c>
      <c r="I14" s="71">
        <v>34746.210200000001</v>
      </c>
      <c r="J14" s="72">
        <v>19.243667317277101</v>
      </c>
      <c r="K14" s="71">
        <v>42499.907299999999</v>
      </c>
      <c r="L14" s="72">
        <v>17.715914094154702</v>
      </c>
      <c r="M14" s="72">
        <v>-0.18244032969926</v>
      </c>
      <c r="N14" s="71">
        <v>5154414.3872999996</v>
      </c>
      <c r="O14" s="71">
        <v>67063932.570299998</v>
      </c>
      <c r="P14" s="71">
        <v>2833</v>
      </c>
      <c r="Q14" s="71">
        <v>2602</v>
      </c>
      <c r="R14" s="72">
        <v>8.87778631821676</v>
      </c>
      <c r="S14" s="71">
        <v>63.734271761383702</v>
      </c>
      <c r="T14" s="71">
        <v>73.238520830130696</v>
      </c>
      <c r="U14" s="73">
        <v>-14.912305116359001</v>
      </c>
      <c r="V14" s="58"/>
      <c r="W14" s="58"/>
    </row>
    <row r="15" spans="1:23" ht="13.5" thickBot="1" x14ac:dyDescent="0.25">
      <c r="A15" s="56"/>
      <c r="B15" s="45" t="s">
        <v>13</v>
      </c>
      <c r="C15" s="46"/>
      <c r="D15" s="71">
        <v>111689.73699999999</v>
      </c>
      <c r="E15" s="71">
        <v>253105.7537</v>
      </c>
      <c r="F15" s="72">
        <v>44.127695782207702</v>
      </c>
      <c r="G15" s="71">
        <v>152244.8989</v>
      </c>
      <c r="H15" s="72">
        <v>-26.6381088581747</v>
      </c>
      <c r="I15" s="71">
        <v>13503.664500000001</v>
      </c>
      <c r="J15" s="72">
        <v>12.0903360171759</v>
      </c>
      <c r="K15" s="71">
        <v>-5928.5630000000001</v>
      </c>
      <c r="L15" s="72">
        <v>-3.8940963164185201</v>
      </c>
      <c r="M15" s="72">
        <v>-3.2777297803869199</v>
      </c>
      <c r="N15" s="71">
        <v>3082048.5144000002</v>
      </c>
      <c r="O15" s="71">
        <v>52828697.558899999</v>
      </c>
      <c r="P15" s="71">
        <v>3544</v>
      </c>
      <c r="Q15" s="71">
        <v>3732</v>
      </c>
      <c r="R15" s="72">
        <v>-5.0375133976420097</v>
      </c>
      <c r="S15" s="71">
        <v>31.515162810383799</v>
      </c>
      <c r="T15" s="71">
        <v>30.030950000000001</v>
      </c>
      <c r="U15" s="73">
        <v>4.7095197296417801</v>
      </c>
      <c r="V15" s="58"/>
      <c r="W15" s="58"/>
    </row>
    <row r="16" spans="1:23" ht="13.5" thickBot="1" x14ac:dyDescent="0.25">
      <c r="A16" s="56"/>
      <c r="B16" s="45" t="s">
        <v>14</v>
      </c>
      <c r="C16" s="46"/>
      <c r="D16" s="71">
        <v>762494.72389999998</v>
      </c>
      <c r="E16" s="71">
        <v>1105701.3214</v>
      </c>
      <c r="F16" s="72">
        <v>68.960279701443795</v>
      </c>
      <c r="G16" s="71">
        <v>612152.10600000003</v>
      </c>
      <c r="H16" s="72">
        <v>24.5596831941636</v>
      </c>
      <c r="I16" s="71">
        <v>39674.767500000002</v>
      </c>
      <c r="J16" s="72">
        <v>5.2032842007183904</v>
      </c>
      <c r="K16" s="71">
        <v>34601.972800000003</v>
      </c>
      <c r="L16" s="72">
        <v>5.65251225322094</v>
      </c>
      <c r="M16" s="72">
        <v>0.146604204601883</v>
      </c>
      <c r="N16" s="71">
        <v>14989097.3695</v>
      </c>
      <c r="O16" s="71">
        <v>374644072.65329999</v>
      </c>
      <c r="P16" s="71">
        <v>40988</v>
      </c>
      <c r="Q16" s="71">
        <v>38577</v>
      </c>
      <c r="R16" s="72">
        <v>6.2498379863649403</v>
      </c>
      <c r="S16" s="71">
        <v>18.602877034741901</v>
      </c>
      <c r="T16" s="71">
        <v>17.572539730927801</v>
      </c>
      <c r="U16" s="73">
        <v>5.5385911646349699</v>
      </c>
      <c r="V16" s="58"/>
      <c r="W16" s="58"/>
    </row>
    <row r="17" spans="1:21" ht="12" thickBot="1" x14ac:dyDescent="0.25">
      <c r="A17" s="56"/>
      <c r="B17" s="45" t="s">
        <v>15</v>
      </c>
      <c r="C17" s="46"/>
      <c r="D17" s="71">
        <v>484034.76789999998</v>
      </c>
      <c r="E17" s="71">
        <v>636808.71750000003</v>
      </c>
      <c r="F17" s="72">
        <v>76.009444374479699</v>
      </c>
      <c r="G17" s="71">
        <v>500155.3602</v>
      </c>
      <c r="H17" s="72">
        <v>-3.2231169718052799</v>
      </c>
      <c r="I17" s="71">
        <v>53874.068899999998</v>
      </c>
      <c r="J17" s="72">
        <v>11.130206438214</v>
      </c>
      <c r="K17" s="71">
        <v>55922.764499999997</v>
      </c>
      <c r="L17" s="72">
        <v>11.181078710750599</v>
      </c>
      <c r="M17" s="72">
        <v>-3.6634376328086998E-2</v>
      </c>
      <c r="N17" s="71">
        <v>13799719.3386</v>
      </c>
      <c r="O17" s="71">
        <v>353852521.70910001</v>
      </c>
      <c r="P17" s="71">
        <v>10564</v>
      </c>
      <c r="Q17" s="71">
        <v>11227</v>
      </c>
      <c r="R17" s="72">
        <v>-5.9054066090674304</v>
      </c>
      <c r="S17" s="71">
        <v>45.819269964028798</v>
      </c>
      <c r="T17" s="71">
        <v>44.836689819185899</v>
      </c>
      <c r="U17" s="73">
        <v>2.1444692279346098</v>
      </c>
    </row>
    <row r="18" spans="1:21" ht="12" customHeight="1" thickBot="1" x14ac:dyDescent="0.25">
      <c r="A18" s="56"/>
      <c r="B18" s="45" t="s">
        <v>16</v>
      </c>
      <c r="C18" s="46"/>
      <c r="D18" s="71">
        <v>2021255.5926999999</v>
      </c>
      <c r="E18" s="71">
        <v>2743843.1019000001</v>
      </c>
      <c r="F18" s="72">
        <v>73.665130170903794</v>
      </c>
      <c r="G18" s="71">
        <v>1583970.5018</v>
      </c>
      <c r="H18" s="72">
        <v>27.6068961134741</v>
      </c>
      <c r="I18" s="71">
        <v>307638.36249999999</v>
      </c>
      <c r="J18" s="72">
        <v>15.2201613497606</v>
      </c>
      <c r="K18" s="71">
        <v>241955.37390000001</v>
      </c>
      <c r="L18" s="72">
        <v>15.2752449382767</v>
      </c>
      <c r="M18" s="72">
        <v>0.27146736830547402</v>
      </c>
      <c r="N18" s="71">
        <v>41322003.459899999</v>
      </c>
      <c r="O18" s="71">
        <v>784036295.00660002</v>
      </c>
      <c r="P18" s="71">
        <v>90008</v>
      </c>
      <c r="Q18" s="71">
        <v>102317</v>
      </c>
      <c r="R18" s="72">
        <v>-12.0302589012579</v>
      </c>
      <c r="S18" s="71">
        <v>22.456399350057801</v>
      </c>
      <c r="T18" s="71">
        <v>25.8198940860268</v>
      </c>
      <c r="U18" s="73">
        <v>-14.9778897477629</v>
      </c>
    </row>
    <row r="19" spans="1:21" ht="12" customHeight="1" thickBot="1" x14ac:dyDescent="0.25">
      <c r="A19" s="56"/>
      <c r="B19" s="45" t="s">
        <v>17</v>
      </c>
      <c r="C19" s="46"/>
      <c r="D19" s="71">
        <v>599206.66410000005</v>
      </c>
      <c r="E19" s="71">
        <v>1001623.1185</v>
      </c>
      <c r="F19" s="72">
        <v>59.823565673818898</v>
      </c>
      <c r="G19" s="71">
        <v>535684.76690000005</v>
      </c>
      <c r="H19" s="72">
        <v>11.858074211742201</v>
      </c>
      <c r="I19" s="71">
        <v>45309.987500000003</v>
      </c>
      <c r="J19" s="72">
        <v>7.5616628142904503</v>
      </c>
      <c r="K19" s="71">
        <v>39241.571100000001</v>
      </c>
      <c r="L19" s="72">
        <v>7.3254969199685096</v>
      </c>
      <c r="M19" s="72">
        <v>0.15464254437050301</v>
      </c>
      <c r="N19" s="71">
        <v>15170434.466399999</v>
      </c>
      <c r="O19" s="71">
        <v>251336431.83579999</v>
      </c>
      <c r="P19" s="71">
        <v>16422</v>
      </c>
      <c r="Q19" s="71">
        <v>15490</v>
      </c>
      <c r="R19" s="72">
        <v>6.0167850225952204</v>
      </c>
      <c r="S19" s="71">
        <v>36.488044336865201</v>
      </c>
      <c r="T19" s="71">
        <v>37.521047785668202</v>
      </c>
      <c r="U19" s="73">
        <v>-2.8310737601228402</v>
      </c>
    </row>
    <row r="20" spans="1:21" ht="12" thickBot="1" x14ac:dyDescent="0.25">
      <c r="A20" s="56"/>
      <c r="B20" s="45" t="s">
        <v>18</v>
      </c>
      <c r="C20" s="46"/>
      <c r="D20" s="71">
        <v>1130312.0127000001</v>
      </c>
      <c r="E20" s="71">
        <v>1945300.0566</v>
      </c>
      <c r="F20" s="72">
        <v>58.104764294078201</v>
      </c>
      <c r="G20" s="71">
        <v>1070467.1036</v>
      </c>
      <c r="H20" s="72">
        <v>5.5905416335299201</v>
      </c>
      <c r="I20" s="71">
        <v>85566.550399999993</v>
      </c>
      <c r="J20" s="72">
        <v>7.5701708412003299</v>
      </c>
      <c r="K20" s="71">
        <v>68813.375</v>
      </c>
      <c r="L20" s="72">
        <v>6.4283502751816801</v>
      </c>
      <c r="M20" s="72">
        <v>0.24345812714461401</v>
      </c>
      <c r="N20" s="71">
        <v>26961820.767000001</v>
      </c>
      <c r="O20" s="71">
        <v>439330244.38849998</v>
      </c>
      <c r="P20" s="71">
        <v>43182</v>
      </c>
      <c r="Q20" s="71">
        <v>43731</v>
      </c>
      <c r="R20" s="72">
        <v>-1.2554023461617601</v>
      </c>
      <c r="S20" s="71">
        <v>26.175536397109902</v>
      </c>
      <c r="T20" s="71">
        <v>26.677110667489899</v>
      </c>
      <c r="U20" s="73">
        <v>-1.9161948117149401</v>
      </c>
    </row>
    <row r="21" spans="1:21" ht="12" customHeight="1" thickBot="1" x14ac:dyDescent="0.25">
      <c r="A21" s="56"/>
      <c r="B21" s="45" t="s">
        <v>19</v>
      </c>
      <c r="C21" s="46"/>
      <c r="D21" s="71">
        <v>357278.48340000003</v>
      </c>
      <c r="E21" s="71">
        <v>546755.81590000005</v>
      </c>
      <c r="F21" s="72">
        <v>65.345163784292495</v>
      </c>
      <c r="G21" s="71">
        <v>373808.2157</v>
      </c>
      <c r="H21" s="72">
        <v>-4.42198207683749</v>
      </c>
      <c r="I21" s="71">
        <v>51251.205600000001</v>
      </c>
      <c r="J21" s="72">
        <v>14.3448900455112</v>
      </c>
      <c r="K21" s="71">
        <v>35868.238100000002</v>
      </c>
      <c r="L21" s="72">
        <v>9.59535842004769</v>
      </c>
      <c r="M21" s="72">
        <v>0.428874355554141</v>
      </c>
      <c r="N21" s="71">
        <v>8658030.4141000006</v>
      </c>
      <c r="O21" s="71">
        <v>154025903.54550001</v>
      </c>
      <c r="P21" s="71">
        <v>29677</v>
      </c>
      <c r="Q21" s="71">
        <v>29954</v>
      </c>
      <c r="R21" s="72">
        <v>-0.92475128530413697</v>
      </c>
      <c r="S21" s="71">
        <v>12.0389016207838</v>
      </c>
      <c r="T21" s="71">
        <v>11.6556718935701</v>
      </c>
      <c r="U21" s="73">
        <v>3.1832615572838301</v>
      </c>
    </row>
    <row r="22" spans="1:21" ht="12" customHeight="1" thickBot="1" x14ac:dyDescent="0.25">
      <c r="A22" s="56"/>
      <c r="B22" s="45" t="s">
        <v>20</v>
      </c>
      <c r="C22" s="46"/>
      <c r="D22" s="71">
        <v>1273388.6605</v>
      </c>
      <c r="E22" s="71">
        <v>1361164.2479000001</v>
      </c>
      <c r="F22" s="72">
        <v>93.551433081244994</v>
      </c>
      <c r="G22" s="71">
        <v>1024933.3911</v>
      </c>
      <c r="H22" s="72">
        <v>24.241113769681</v>
      </c>
      <c r="I22" s="71">
        <v>140693.1482</v>
      </c>
      <c r="J22" s="72">
        <v>11.048720046302</v>
      </c>
      <c r="K22" s="71">
        <v>92403.632700000002</v>
      </c>
      <c r="L22" s="72">
        <v>9.0155744268248199</v>
      </c>
      <c r="M22" s="72">
        <v>0.52259325839253501</v>
      </c>
      <c r="N22" s="71">
        <v>27251265.1732</v>
      </c>
      <c r="O22" s="71">
        <v>498769915.04729998</v>
      </c>
      <c r="P22" s="71">
        <v>75654</v>
      </c>
      <c r="Q22" s="71">
        <v>75295</v>
      </c>
      <c r="R22" s="72">
        <v>0.47679128760209599</v>
      </c>
      <c r="S22" s="71">
        <v>16.831742677188299</v>
      </c>
      <c r="T22" s="71">
        <v>16.402807501162101</v>
      </c>
      <c r="U22" s="73">
        <v>2.5483705653811</v>
      </c>
    </row>
    <row r="23" spans="1:21" ht="12" thickBot="1" x14ac:dyDescent="0.25">
      <c r="A23" s="56"/>
      <c r="B23" s="45" t="s">
        <v>21</v>
      </c>
      <c r="C23" s="46"/>
      <c r="D23" s="71">
        <v>2533532.5781</v>
      </c>
      <c r="E23" s="71">
        <v>3772650.9193000002</v>
      </c>
      <c r="F23" s="72">
        <v>67.155234669050301</v>
      </c>
      <c r="G23" s="71">
        <v>2355734.4172</v>
      </c>
      <c r="H23" s="72">
        <v>7.5474620399411902</v>
      </c>
      <c r="I23" s="71">
        <v>269067.80320000002</v>
      </c>
      <c r="J23" s="72">
        <v>10.6202622190785</v>
      </c>
      <c r="K23" s="71">
        <v>227076.24679999999</v>
      </c>
      <c r="L23" s="72">
        <v>9.6392974157885103</v>
      </c>
      <c r="M23" s="72">
        <v>0.184922716452085</v>
      </c>
      <c r="N23" s="71">
        <v>61871983.037799999</v>
      </c>
      <c r="O23" s="71">
        <v>1121651417.0583</v>
      </c>
      <c r="P23" s="71">
        <v>83541</v>
      </c>
      <c r="Q23" s="71">
        <v>86228</v>
      </c>
      <c r="R23" s="72">
        <v>-3.11615716472607</v>
      </c>
      <c r="S23" s="71">
        <v>30.326816510455899</v>
      </c>
      <c r="T23" s="71">
        <v>30.5072383112214</v>
      </c>
      <c r="U23" s="73">
        <v>-0.59492495924608702</v>
      </c>
    </row>
    <row r="24" spans="1:21" ht="12" thickBot="1" x14ac:dyDescent="0.25">
      <c r="A24" s="56"/>
      <c r="B24" s="45" t="s">
        <v>22</v>
      </c>
      <c r="C24" s="46"/>
      <c r="D24" s="71">
        <v>315645.28659999999</v>
      </c>
      <c r="E24" s="71">
        <v>400504.77850000001</v>
      </c>
      <c r="F24" s="72">
        <v>78.811865312113895</v>
      </c>
      <c r="G24" s="71">
        <v>288136.1496</v>
      </c>
      <c r="H24" s="72">
        <v>9.5472702880874394</v>
      </c>
      <c r="I24" s="71">
        <v>48562.905500000001</v>
      </c>
      <c r="J24" s="72">
        <v>15.3852782099487</v>
      </c>
      <c r="K24" s="71">
        <v>44689.070200000002</v>
      </c>
      <c r="L24" s="72">
        <v>15.5097061795401</v>
      </c>
      <c r="M24" s="72">
        <v>8.6684177644850993E-2</v>
      </c>
      <c r="N24" s="71">
        <v>6963431.6775000002</v>
      </c>
      <c r="O24" s="71">
        <v>104773697.8468</v>
      </c>
      <c r="P24" s="71">
        <v>29533</v>
      </c>
      <c r="Q24" s="71">
        <v>28492</v>
      </c>
      <c r="R24" s="72">
        <v>3.6536571669240501</v>
      </c>
      <c r="S24" s="71">
        <v>10.6878842853757</v>
      </c>
      <c r="T24" s="71">
        <v>10.7979408886705</v>
      </c>
      <c r="U24" s="73">
        <v>-1.02973236195507</v>
      </c>
    </row>
    <row r="25" spans="1:21" ht="12" thickBot="1" x14ac:dyDescent="0.25">
      <c r="A25" s="56"/>
      <c r="B25" s="45" t="s">
        <v>23</v>
      </c>
      <c r="C25" s="46"/>
      <c r="D25" s="71">
        <v>472148.33370000002</v>
      </c>
      <c r="E25" s="71">
        <v>481776.37729999999</v>
      </c>
      <c r="F25" s="72">
        <v>98.001553406591199</v>
      </c>
      <c r="G25" s="71">
        <v>400560.52020000003</v>
      </c>
      <c r="H25" s="72">
        <v>17.871909459338699</v>
      </c>
      <c r="I25" s="71">
        <v>37801.195</v>
      </c>
      <c r="J25" s="72">
        <v>8.0062116716096803</v>
      </c>
      <c r="K25" s="71">
        <v>32749.739600000001</v>
      </c>
      <c r="L25" s="72">
        <v>8.1759778980834295</v>
      </c>
      <c r="M25" s="72">
        <v>0.154244139394623</v>
      </c>
      <c r="N25" s="71">
        <v>10407156.562100001</v>
      </c>
      <c r="O25" s="71">
        <v>121339915.9152</v>
      </c>
      <c r="P25" s="71">
        <v>23300</v>
      </c>
      <c r="Q25" s="71">
        <v>22414</v>
      </c>
      <c r="R25" s="72">
        <v>3.95288658873918</v>
      </c>
      <c r="S25" s="71">
        <v>20.263876982832599</v>
      </c>
      <c r="T25" s="71">
        <v>18.969450852146</v>
      </c>
      <c r="U25" s="73">
        <v>6.3878503199721601</v>
      </c>
    </row>
    <row r="26" spans="1:21" ht="12" thickBot="1" x14ac:dyDescent="0.25">
      <c r="A26" s="56"/>
      <c r="B26" s="45" t="s">
        <v>24</v>
      </c>
      <c r="C26" s="46"/>
      <c r="D26" s="71">
        <v>685243.82079999999</v>
      </c>
      <c r="E26" s="71">
        <v>773710.37320000003</v>
      </c>
      <c r="F26" s="72">
        <v>88.565934299922901</v>
      </c>
      <c r="G26" s="71">
        <v>565330.67390000005</v>
      </c>
      <c r="H26" s="72">
        <v>21.2111517092757</v>
      </c>
      <c r="I26" s="71">
        <v>152032.78599999999</v>
      </c>
      <c r="J26" s="72">
        <v>22.1866701143699</v>
      </c>
      <c r="K26" s="71">
        <v>131878.2414</v>
      </c>
      <c r="L26" s="72">
        <v>23.3276288530786</v>
      </c>
      <c r="M26" s="72">
        <v>0.152826913568473</v>
      </c>
      <c r="N26" s="71">
        <v>16158834.086300001</v>
      </c>
      <c r="O26" s="71">
        <v>234793693.2764</v>
      </c>
      <c r="P26" s="71">
        <v>50992</v>
      </c>
      <c r="Q26" s="71">
        <v>54602</v>
      </c>
      <c r="R26" s="72">
        <v>-6.6114794329878004</v>
      </c>
      <c r="S26" s="71">
        <v>13.4382613115783</v>
      </c>
      <c r="T26" s="71">
        <v>13.282770288634101</v>
      </c>
      <c r="U26" s="73">
        <v>1.15707694127218</v>
      </c>
    </row>
    <row r="27" spans="1:21" ht="12" thickBot="1" x14ac:dyDescent="0.25">
      <c r="A27" s="56"/>
      <c r="B27" s="45" t="s">
        <v>25</v>
      </c>
      <c r="C27" s="46"/>
      <c r="D27" s="71">
        <v>292704.08309999999</v>
      </c>
      <c r="E27" s="71">
        <v>349968.63459999999</v>
      </c>
      <c r="F27" s="72">
        <v>83.637233215070594</v>
      </c>
      <c r="G27" s="71">
        <v>275654.51280000003</v>
      </c>
      <c r="H27" s="72">
        <v>6.1851228651461403</v>
      </c>
      <c r="I27" s="71">
        <v>76542.334099999993</v>
      </c>
      <c r="J27" s="72">
        <v>26.150073920851298</v>
      </c>
      <c r="K27" s="71">
        <v>71448.5628</v>
      </c>
      <c r="L27" s="72">
        <v>25.9196056956409</v>
      </c>
      <c r="M27" s="72">
        <v>7.1292844815627004E-2</v>
      </c>
      <c r="N27" s="71">
        <v>6569401.5919000003</v>
      </c>
      <c r="O27" s="71">
        <v>95774075.935000002</v>
      </c>
      <c r="P27" s="71">
        <v>37503</v>
      </c>
      <c r="Q27" s="71">
        <v>38380</v>
      </c>
      <c r="R27" s="72">
        <v>-2.28504429390307</v>
      </c>
      <c r="S27" s="71">
        <v>7.80481783057356</v>
      </c>
      <c r="T27" s="71">
        <v>7.9887669619593504</v>
      </c>
      <c r="U27" s="73">
        <v>-2.3568664301839402</v>
      </c>
    </row>
    <row r="28" spans="1:21" ht="12" thickBot="1" x14ac:dyDescent="0.25">
      <c r="A28" s="56"/>
      <c r="B28" s="45" t="s">
        <v>26</v>
      </c>
      <c r="C28" s="46"/>
      <c r="D28" s="71">
        <v>1474774.936</v>
      </c>
      <c r="E28" s="71">
        <v>1532866.3891</v>
      </c>
      <c r="F28" s="72">
        <v>96.210272890508904</v>
      </c>
      <c r="G28" s="71">
        <v>1355151.7302999999</v>
      </c>
      <c r="H28" s="72">
        <v>8.8272924002036106</v>
      </c>
      <c r="I28" s="71">
        <v>64322.5075</v>
      </c>
      <c r="J28" s="72">
        <v>4.3615134709612402</v>
      </c>
      <c r="K28" s="71">
        <v>19122.4251</v>
      </c>
      <c r="L28" s="72">
        <v>1.4110910736000599</v>
      </c>
      <c r="M28" s="72">
        <v>2.3637212416117701</v>
      </c>
      <c r="N28" s="71">
        <v>33945805.586199999</v>
      </c>
      <c r="O28" s="71">
        <v>369773508.75389999</v>
      </c>
      <c r="P28" s="71">
        <v>49879</v>
      </c>
      <c r="Q28" s="71">
        <v>46714</v>
      </c>
      <c r="R28" s="72">
        <v>6.7752707967632801</v>
      </c>
      <c r="S28" s="71">
        <v>29.567050983379801</v>
      </c>
      <c r="T28" s="71">
        <v>28.247625364986899</v>
      </c>
      <c r="U28" s="73">
        <v>4.4624863640763897</v>
      </c>
    </row>
    <row r="29" spans="1:21" ht="12" thickBot="1" x14ac:dyDescent="0.25">
      <c r="A29" s="56"/>
      <c r="B29" s="45" t="s">
        <v>27</v>
      </c>
      <c r="C29" s="46"/>
      <c r="D29" s="71">
        <v>724148.30319999997</v>
      </c>
      <c r="E29" s="71">
        <v>863870.80489999999</v>
      </c>
      <c r="F29" s="72">
        <v>83.825995634130294</v>
      </c>
      <c r="G29" s="71">
        <v>677635.99129999999</v>
      </c>
      <c r="H29" s="72">
        <v>6.8639081301996798</v>
      </c>
      <c r="I29" s="71">
        <v>119597.8407</v>
      </c>
      <c r="J29" s="72">
        <v>16.515655725698601</v>
      </c>
      <c r="K29" s="71">
        <v>91734.410399999993</v>
      </c>
      <c r="L29" s="72">
        <v>13.5374170760933</v>
      </c>
      <c r="M29" s="72">
        <v>0.30374022330883199</v>
      </c>
      <c r="N29" s="71">
        <v>18646790.916700002</v>
      </c>
      <c r="O29" s="71">
        <v>254687114.20289999</v>
      </c>
      <c r="P29" s="71">
        <v>102848</v>
      </c>
      <c r="Q29" s="71">
        <v>104694</v>
      </c>
      <c r="R29" s="72">
        <v>-1.7632338051846399</v>
      </c>
      <c r="S29" s="71">
        <v>7.04095658836341</v>
      </c>
      <c r="T29" s="71">
        <v>6.7210251055456904</v>
      </c>
      <c r="U29" s="73">
        <v>4.5438638742138497</v>
      </c>
    </row>
    <row r="30" spans="1:21" ht="12" thickBot="1" x14ac:dyDescent="0.25">
      <c r="A30" s="56"/>
      <c r="B30" s="45" t="s">
        <v>28</v>
      </c>
      <c r="C30" s="46"/>
      <c r="D30" s="71">
        <v>809280.33840000001</v>
      </c>
      <c r="E30" s="71">
        <v>1076311.5247</v>
      </c>
      <c r="F30" s="72">
        <v>75.1901582235283</v>
      </c>
      <c r="G30" s="71">
        <v>798401.06449999998</v>
      </c>
      <c r="H30" s="72">
        <v>1.3626326897263401</v>
      </c>
      <c r="I30" s="71">
        <v>114576.4659</v>
      </c>
      <c r="J30" s="72">
        <v>14.1578215191197</v>
      </c>
      <c r="K30" s="71">
        <v>109691.52989999999</v>
      </c>
      <c r="L30" s="72">
        <v>13.738900757690599</v>
      </c>
      <c r="M30" s="72">
        <v>4.4533392910586E-2</v>
      </c>
      <c r="N30" s="71">
        <v>21367982.5526</v>
      </c>
      <c r="O30" s="71">
        <v>431467445.54339999</v>
      </c>
      <c r="P30" s="71">
        <v>65118</v>
      </c>
      <c r="Q30" s="71">
        <v>68377</v>
      </c>
      <c r="R30" s="72">
        <v>-4.76622256021761</v>
      </c>
      <c r="S30" s="71">
        <v>12.4279053165024</v>
      </c>
      <c r="T30" s="71">
        <v>12.0108600274946</v>
      </c>
      <c r="U30" s="73">
        <v>3.3557166584939599</v>
      </c>
    </row>
    <row r="31" spans="1:21" ht="12" thickBot="1" x14ac:dyDescent="0.25">
      <c r="A31" s="56"/>
      <c r="B31" s="45" t="s">
        <v>29</v>
      </c>
      <c r="C31" s="46"/>
      <c r="D31" s="71">
        <v>883318.95420000004</v>
      </c>
      <c r="E31" s="71">
        <v>1886380.5715999999</v>
      </c>
      <c r="F31" s="72">
        <v>46.826126577988603</v>
      </c>
      <c r="G31" s="71">
        <v>848575.23470000003</v>
      </c>
      <c r="H31" s="72">
        <v>4.0943593542749399</v>
      </c>
      <c r="I31" s="71">
        <v>39815.608699999997</v>
      </c>
      <c r="J31" s="72">
        <v>4.5075007742882596</v>
      </c>
      <c r="K31" s="71">
        <v>4135.8437000000004</v>
      </c>
      <c r="L31" s="72">
        <v>0.48738680212157698</v>
      </c>
      <c r="M31" s="72">
        <v>8.62696165234677</v>
      </c>
      <c r="N31" s="71">
        <v>20049111.5176</v>
      </c>
      <c r="O31" s="71">
        <v>436204736.9598</v>
      </c>
      <c r="P31" s="71">
        <v>30812</v>
      </c>
      <c r="Q31" s="71">
        <v>29464</v>
      </c>
      <c r="R31" s="72">
        <v>4.5750746673907097</v>
      </c>
      <c r="S31" s="71">
        <v>28.668017467220601</v>
      </c>
      <c r="T31" s="71">
        <v>28.215207144311702</v>
      </c>
      <c r="U31" s="73">
        <v>1.5794964664947999</v>
      </c>
    </row>
    <row r="32" spans="1:21" ht="12" thickBot="1" x14ac:dyDescent="0.25">
      <c r="A32" s="56"/>
      <c r="B32" s="45" t="s">
        <v>30</v>
      </c>
      <c r="C32" s="46"/>
      <c r="D32" s="71">
        <v>123997.7167</v>
      </c>
      <c r="E32" s="71">
        <v>160698.3149</v>
      </c>
      <c r="F32" s="72">
        <v>77.161802709108599</v>
      </c>
      <c r="G32" s="71">
        <v>125039.1403</v>
      </c>
      <c r="H32" s="72">
        <v>-0.83287808721442802</v>
      </c>
      <c r="I32" s="71">
        <v>31570.868399999999</v>
      </c>
      <c r="J32" s="72">
        <v>25.4608465705724</v>
      </c>
      <c r="K32" s="71">
        <v>35367.9997</v>
      </c>
      <c r="L32" s="72">
        <v>28.285542922914701</v>
      </c>
      <c r="M32" s="72">
        <v>-0.10736064612667399</v>
      </c>
      <c r="N32" s="71">
        <v>2855232.4076999999</v>
      </c>
      <c r="O32" s="71">
        <v>44494020.089599997</v>
      </c>
      <c r="P32" s="71">
        <v>25719</v>
      </c>
      <c r="Q32" s="71">
        <v>25536</v>
      </c>
      <c r="R32" s="72">
        <v>0.71663533834587201</v>
      </c>
      <c r="S32" s="71">
        <v>4.8212495314747903</v>
      </c>
      <c r="T32" s="71">
        <v>4.66797236058897</v>
      </c>
      <c r="U32" s="73">
        <v>3.1792001199101199</v>
      </c>
    </row>
    <row r="33" spans="1:21" ht="12" thickBot="1" x14ac:dyDescent="0.25">
      <c r="A33" s="56"/>
      <c r="B33" s="45" t="s">
        <v>31</v>
      </c>
      <c r="C33" s="46"/>
      <c r="D33" s="71">
        <v>31.061900000000001</v>
      </c>
      <c r="E33" s="74"/>
      <c r="F33" s="74"/>
      <c r="G33" s="74"/>
      <c r="H33" s="74"/>
      <c r="I33" s="71">
        <v>-91.062700000000007</v>
      </c>
      <c r="J33" s="72">
        <v>-293.16526033500901</v>
      </c>
      <c r="K33" s="74"/>
      <c r="L33" s="74"/>
      <c r="M33" s="74"/>
      <c r="N33" s="71">
        <v>35.530900000000003</v>
      </c>
      <c r="O33" s="71">
        <v>349.96499999999997</v>
      </c>
      <c r="P33" s="71">
        <v>3</v>
      </c>
      <c r="Q33" s="74"/>
      <c r="R33" s="74"/>
      <c r="S33" s="71">
        <v>10.3539666666667</v>
      </c>
      <c r="T33" s="74"/>
      <c r="U33" s="75"/>
    </row>
    <row r="34" spans="1:21" ht="12" thickBot="1" x14ac:dyDescent="0.25">
      <c r="A34" s="56"/>
      <c r="B34" s="45" t="s">
        <v>70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</row>
    <row r="35" spans="1:21" ht="12" thickBot="1" x14ac:dyDescent="0.25">
      <c r="A35" s="56"/>
      <c r="B35" s="45" t="s">
        <v>32</v>
      </c>
      <c r="C35" s="46"/>
      <c r="D35" s="71">
        <v>256178.73180000001</v>
      </c>
      <c r="E35" s="71">
        <v>309731.09460000001</v>
      </c>
      <c r="F35" s="72">
        <v>82.710046316415301</v>
      </c>
      <c r="G35" s="71">
        <v>258095.65789999999</v>
      </c>
      <c r="H35" s="72">
        <v>-0.74271923657961403</v>
      </c>
      <c r="I35" s="71">
        <v>30109.903999999999</v>
      </c>
      <c r="J35" s="72">
        <v>11.7534753132852</v>
      </c>
      <c r="K35" s="71">
        <v>16717.8295</v>
      </c>
      <c r="L35" s="72">
        <v>6.4773772778763199</v>
      </c>
      <c r="M35" s="72">
        <v>0.80106538351763901</v>
      </c>
      <c r="N35" s="71">
        <v>6622760.1343</v>
      </c>
      <c r="O35" s="71">
        <v>73427572.740799993</v>
      </c>
      <c r="P35" s="71">
        <v>13877</v>
      </c>
      <c r="Q35" s="71">
        <v>14324</v>
      </c>
      <c r="R35" s="72">
        <v>-3.12063669366098</v>
      </c>
      <c r="S35" s="71">
        <v>18.4606710239965</v>
      </c>
      <c r="T35" s="71">
        <v>18.1634737363865</v>
      </c>
      <c r="U35" s="73">
        <v>1.60989428403627</v>
      </c>
    </row>
    <row r="36" spans="1:21" ht="12" customHeight="1" thickBot="1" x14ac:dyDescent="0.25">
      <c r="A36" s="56"/>
      <c r="B36" s="45" t="s">
        <v>69</v>
      </c>
      <c r="C36" s="46"/>
      <c r="D36" s="71">
        <v>143471.03</v>
      </c>
      <c r="E36" s="74"/>
      <c r="F36" s="74"/>
      <c r="G36" s="71">
        <v>13598.29</v>
      </c>
      <c r="H36" s="72">
        <v>955.06670323989295</v>
      </c>
      <c r="I36" s="71">
        <v>-239.67</v>
      </c>
      <c r="J36" s="72">
        <v>-0.16705114614427699</v>
      </c>
      <c r="K36" s="71">
        <v>-396.15</v>
      </c>
      <c r="L36" s="72">
        <v>-2.9132339433855301</v>
      </c>
      <c r="M36" s="72">
        <v>-0.39500189322226398</v>
      </c>
      <c r="N36" s="71">
        <v>3859211.46</v>
      </c>
      <c r="O36" s="71">
        <v>36550060.850000001</v>
      </c>
      <c r="P36" s="71">
        <v>63</v>
      </c>
      <c r="Q36" s="71">
        <v>80</v>
      </c>
      <c r="R36" s="72">
        <v>-21.25</v>
      </c>
      <c r="S36" s="71">
        <v>2277.31793650794</v>
      </c>
      <c r="T36" s="71">
        <v>5532.5445</v>
      </c>
      <c r="U36" s="73">
        <v>-142.94124291154799</v>
      </c>
    </row>
    <row r="37" spans="1:21" ht="12" thickBot="1" x14ac:dyDescent="0.25">
      <c r="A37" s="56"/>
      <c r="B37" s="45" t="s">
        <v>36</v>
      </c>
      <c r="C37" s="46"/>
      <c r="D37" s="71">
        <v>734714.03</v>
      </c>
      <c r="E37" s="71">
        <v>387083.37800000003</v>
      </c>
      <c r="F37" s="72">
        <v>189.80769305986601</v>
      </c>
      <c r="G37" s="71">
        <v>996554.47</v>
      </c>
      <c r="H37" s="72">
        <v>-26.274573832376699</v>
      </c>
      <c r="I37" s="71">
        <v>-101030.76</v>
      </c>
      <c r="J37" s="72">
        <v>-13.7510318130171</v>
      </c>
      <c r="K37" s="71">
        <v>-125939.93</v>
      </c>
      <c r="L37" s="72">
        <v>-12.637536009446601</v>
      </c>
      <c r="M37" s="72">
        <v>-0.197786119144262</v>
      </c>
      <c r="N37" s="71">
        <v>10397939.029999999</v>
      </c>
      <c r="O37" s="71">
        <v>173942956.71000001</v>
      </c>
      <c r="P37" s="71">
        <v>285</v>
      </c>
      <c r="Q37" s="71">
        <v>328</v>
      </c>
      <c r="R37" s="72">
        <v>-13.109756097561</v>
      </c>
      <c r="S37" s="71">
        <v>2577.9439649122801</v>
      </c>
      <c r="T37" s="71">
        <v>2640.6431097560999</v>
      </c>
      <c r="U37" s="73">
        <v>-2.4321376142072202</v>
      </c>
    </row>
    <row r="38" spans="1:21" ht="12" thickBot="1" x14ac:dyDescent="0.25">
      <c r="A38" s="56"/>
      <c r="B38" s="45" t="s">
        <v>37</v>
      </c>
      <c r="C38" s="46"/>
      <c r="D38" s="71">
        <v>353726.52</v>
      </c>
      <c r="E38" s="71">
        <v>204870.56090000001</v>
      </c>
      <c r="F38" s="72">
        <v>172.658540322276</v>
      </c>
      <c r="G38" s="71">
        <v>552271.78</v>
      </c>
      <c r="H38" s="72">
        <v>-35.9506437211041</v>
      </c>
      <c r="I38" s="71">
        <v>-23862.41</v>
      </c>
      <c r="J38" s="72">
        <v>-6.7460053602992502</v>
      </c>
      <c r="K38" s="71">
        <v>-46314.75</v>
      </c>
      <c r="L38" s="72">
        <v>-8.3862242608159292</v>
      </c>
      <c r="M38" s="72">
        <v>-0.484777311763531</v>
      </c>
      <c r="N38" s="71">
        <v>4588943.57</v>
      </c>
      <c r="O38" s="71">
        <v>147181824.78999999</v>
      </c>
      <c r="P38" s="71">
        <v>132</v>
      </c>
      <c r="Q38" s="71">
        <v>183</v>
      </c>
      <c r="R38" s="72">
        <v>-27.868852459016399</v>
      </c>
      <c r="S38" s="71">
        <v>2679.74636363636</v>
      </c>
      <c r="T38" s="71">
        <v>2448.6625683060101</v>
      </c>
      <c r="U38" s="73">
        <v>8.6233457936957993</v>
      </c>
    </row>
    <row r="39" spans="1:21" ht="12" thickBot="1" x14ac:dyDescent="0.25">
      <c r="A39" s="56"/>
      <c r="B39" s="45" t="s">
        <v>38</v>
      </c>
      <c r="C39" s="46"/>
      <c r="D39" s="71">
        <v>411705.46</v>
      </c>
      <c r="E39" s="71">
        <v>224088.66010000001</v>
      </c>
      <c r="F39" s="72">
        <v>183.724361516676</v>
      </c>
      <c r="G39" s="71">
        <v>425610.45</v>
      </c>
      <c r="H39" s="72">
        <v>-3.2670696877860999</v>
      </c>
      <c r="I39" s="71">
        <v>-71351.960000000006</v>
      </c>
      <c r="J39" s="72">
        <v>-17.3308267517268</v>
      </c>
      <c r="K39" s="71">
        <v>-70342.929999999993</v>
      </c>
      <c r="L39" s="72">
        <v>-16.527538268855999</v>
      </c>
      <c r="M39" s="72">
        <v>1.4344440869893E-2</v>
      </c>
      <c r="N39" s="71">
        <v>4707970.72</v>
      </c>
      <c r="O39" s="71">
        <v>112618233.12</v>
      </c>
      <c r="P39" s="71">
        <v>183</v>
      </c>
      <c r="Q39" s="71">
        <v>173</v>
      </c>
      <c r="R39" s="72">
        <v>5.7803468208092603</v>
      </c>
      <c r="S39" s="71">
        <v>2249.7566120218598</v>
      </c>
      <c r="T39" s="71">
        <v>2198.84473988439</v>
      </c>
      <c r="U39" s="73">
        <v>2.2629946664190599</v>
      </c>
    </row>
    <row r="40" spans="1:21" ht="12" thickBot="1" x14ac:dyDescent="0.25">
      <c r="A40" s="56"/>
      <c r="B40" s="45" t="s">
        <v>72</v>
      </c>
      <c r="C40" s="46"/>
      <c r="D40" s="74"/>
      <c r="E40" s="74"/>
      <c r="F40" s="74"/>
      <c r="G40" s="71">
        <v>4.7</v>
      </c>
      <c r="H40" s="74"/>
      <c r="I40" s="74"/>
      <c r="J40" s="74"/>
      <c r="K40" s="71">
        <v>-17.760000000000002</v>
      </c>
      <c r="L40" s="72">
        <v>-377.872340425532</v>
      </c>
      <c r="M40" s="74"/>
      <c r="N40" s="71">
        <v>377.66</v>
      </c>
      <c r="O40" s="71">
        <v>5004.58</v>
      </c>
      <c r="P40" s="74"/>
      <c r="Q40" s="71">
        <v>4</v>
      </c>
      <c r="R40" s="74"/>
      <c r="S40" s="74"/>
      <c r="T40" s="71">
        <v>0.66</v>
      </c>
      <c r="U40" s="75"/>
    </row>
    <row r="41" spans="1:21" ht="12" customHeight="1" thickBot="1" x14ac:dyDescent="0.25">
      <c r="A41" s="56"/>
      <c r="B41" s="45" t="s">
        <v>33</v>
      </c>
      <c r="C41" s="46"/>
      <c r="D41" s="71">
        <v>135958.11919999999</v>
      </c>
      <c r="E41" s="71">
        <v>140385.21340000001</v>
      </c>
      <c r="F41" s="72">
        <v>96.846466880108096</v>
      </c>
      <c r="G41" s="71">
        <v>195999.15359999999</v>
      </c>
      <c r="H41" s="72">
        <v>-30.6333131022256</v>
      </c>
      <c r="I41" s="71">
        <v>8428.3713000000007</v>
      </c>
      <c r="J41" s="72">
        <v>6.1992408762300704</v>
      </c>
      <c r="K41" s="71">
        <v>9177.2237999999998</v>
      </c>
      <c r="L41" s="72">
        <v>4.6822772606095597</v>
      </c>
      <c r="M41" s="72">
        <v>-8.1599023443232999E-2</v>
      </c>
      <c r="N41" s="71">
        <v>2446527.6612999998</v>
      </c>
      <c r="O41" s="71">
        <v>66412583.908</v>
      </c>
      <c r="P41" s="71">
        <v>219</v>
      </c>
      <c r="Q41" s="71">
        <v>210</v>
      </c>
      <c r="R41" s="72">
        <v>4.28571428571429</v>
      </c>
      <c r="S41" s="71">
        <v>620.81332968036497</v>
      </c>
      <c r="T41" s="71">
        <v>629.80373952380899</v>
      </c>
      <c r="U41" s="73">
        <v>-1.4481663671868901</v>
      </c>
    </row>
    <row r="42" spans="1:21" ht="12" thickBot="1" x14ac:dyDescent="0.25">
      <c r="A42" s="56"/>
      <c r="B42" s="45" t="s">
        <v>34</v>
      </c>
      <c r="C42" s="46"/>
      <c r="D42" s="71">
        <v>519776.15519999998</v>
      </c>
      <c r="E42" s="71">
        <v>435706.73830000003</v>
      </c>
      <c r="F42" s="72">
        <v>119.29495449806799</v>
      </c>
      <c r="G42" s="71">
        <v>576572.277</v>
      </c>
      <c r="H42" s="72">
        <v>-9.8506508317603405</v>
      </c>
      <c r="I42" s="71">
        <v>22067.058700000001</v>
      </c>
      <c r="J42" s="72">
        <v>4.2454926951216203</v>
      </c>
      <c r="K42" s="71">
        <v>35565.856</v>
      </c>
      <c r="L42" s="72">
        <v>6.1684991489800698</v>
      </c>
      <c r="M42" s="72">
        <v>-0.37954372024674399</v>
      </c>
      <c r="N42" s="71">
        <v>11832269.4542</v>
      </c>
      <c r="O42" s="71">
        <v>176194146.2976</v>
      </c>
      <c r="P42" s="71">
        <v>2468</v>
      </c>
      <c r="Q42" s="71">
        <v>2393</v>
      </c>
      <c r="R42" s="72">
        <v>3.13414124529878</v>
      </c>
      <c r="S42" s="71">
        <v>210.60622171799</v>
      </c>
      <c r="T42" s="71">
        <v>221.58505328040101</v>
      </c>
      <c r="U42" s="73">
        <v>-5.2129663942749103</v>
      </c>
    </row>
    <row r="43" spans="1:21" ht="12" thickBot="1" x14ac:dyDescent="0.25">
      <c r="A43" s="56"/>
      <c r="B43" s="45" t="s">
        <v>39</v>
      </c>
      <c r="C43" s="46"/>
      <c r="D43" s="71">
        <v>391342.89</v>
      </c>
      <c r="E43" s="71">
        <v>166699.99290000001</v>
      </c>
      <c r="F43" s="72">
        <v>234.758792242276</v>
      </c>
      <c r="G43" s="71">
        <v>369188.89</v>
      </c>
      <c r="H43" s="72">
        <v>6.0007222860904497</v>
      </c>
      <c r="I43" s="71">
        <v>-46681.07</v>
      </c>
      <c r="J43" s="72">
        <v>-11.928431867000301</v>
      </c>
      <c r="K43" s="71">
        <v>-63346.86</v>
      </c>
      <c r="L43" s="72">
        <v>-17.158387404344701</v>
      </c>
      <c r="M43" s="72">
        <v>-0.26308786260281902</v>
      </c>
      <c r="N43" s="71">
        <v>5514737.3899999997</v>
      </c>
      <c r="O43" s="71">
        <v>83639764.730000004</v>
      </c>
      <c r="P43" s="71">
        <v>254</v>
      </c>
      <c r="Q43" s="71">
        <v>251</v>
      </c>
      <c r="R43" s="72">
        <v>1.1952191235059799</v>
      </c>
      <c r="S43" s="71">
        <v>1540.72003937008</v>
      </c>
      <c r="T43" s="71">
        <v>1415.3131075697199</v>
      </c>
      <c r="U43" s="73">
        <v>8.1395015704235298</v>
      </c>
    </row>
    <row r="44" spans="1:21" ht="12" thickBot="1" x14ac:dyDescent="0.25">
      <c r="A44" s="56"/>
      <c r="B44" s="45" t="s">
        <v>40</v>
      </c>
      <c r="C44" s="46"/>
      <c r="D44" s="71">
        <v>160741.06</v>
      </c>
      <c r="E44" s="71">
        <v>35277.336300000003</v>
      </c>
      <c r="F44" s="72">
        <v>455.64965175672899</v>
      </c>
      <c r="G44" s="71">
        <v>133703.51</v>
      </c>
      <c r="H44" s="72">
        <v>20.222019601429999</v>
      </c>
      <c r="I44" s="71">
        <v>17278.64</v>
      </c>
      <c r="J44" s="72">
        <v>10.749362981679999</v>
      </c>
      <c r="K44" s="71">
        <v>18055.599999999999</v>
      </c>
      <c r="L44" s="72">
        <v>13.504207929919</v>
      </c>
      <c r="M44" s="72">
        <v>-4.3031524845477002E-2</v>
      </c>
      <c r="N44" s="71">
        <v>2903475.6</v>
      </c>
      <c r="O44" s="71">
        <v>34243125.299999997</v>
      </c>
      <c r="P44" s="71">
        <v>121</v>
      </c>
      <c r="Q44" s="71">
        <v>98</v>
      </c>
      <c r="R44" s="72">
        <v>23.469387755102002</v>
      </c>
      <c r="S44" s="71">
        <v>1328.4385123966899</v>
      </c>
      <c r="T44" s="71">
        <v>1292.2644897959201</v>
      </c>
      <c r="U44" s="73">
        <v>2.7230483205062201</v>
      </c>
    </row>
    <row r="45" spans="1:21" ht="12" thickBot="1" x14ac:dyDescent="0.25">
      <c r="A45" s="56"/>
      <c r="B45" s="45" t="s">
        <v>75</v>
      </c>
      <c r="C45" s="46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1">
        <v>-427.35039999999998</v>
      </c>
      <c r="O45" s="71">
        <v>-435.8974</v>
      </c>
      <c r="P45" s="74"/>
      <c r="Q45" s="74"/>
      <c r="R45" s="74"/>
      <c r="S45" s="74"/>
      <c r="T45" s="74"/>
      <c r="U45" s="75"/>
    </row>
    <row r="46" spans="1:21" ht="12" thickBot="1" x14ac:dyDescent="0.25">
      <c r="A46" s="57"/>
      <c r="B46" s="45" t="s">
        <v>35</v>
      </c>
      <c r="C46" s="46"/>
      <c r="D46" s="76">
        <v>18894.6116</v>
      </c>
      <c r="E46" s="77"/>
      <c r="F46" s="77"/>
      <c r="G46" s="76">
        <v>12979.856</v>
      </c>
      <c r="H46" s="78">
        <v>45.568730500554103</v>
      </c>
      <c r="I46" s="76">
        <v>1207.8299</v>
      </c>
      <c r="J46" s="78">
        <v>6.3924568843743801</v>
      </c>
      <c r="K46" s="76">
        <v>1106.5404000000001</v>
      </c>
      <c r="L46" s="78">
        <v>8.5250591377901301</v>
      </c>
      <c r="M46" s="78">
        <v>9.1537100678835998E-2</v>
      </c>
      <c r="N46" s="76">
        <v>755684.69180000003</v>
      </c>
      <c r="O46" s="76">
        <v>9494767.7111000009</v>
      </c>
      <c r="P46" s="76">
        <v>23</v>
      </c>
      <c r="Q46" s="76">
        <v>23</v>
      </c>
      <c r="R46" s="78">
        <v>0</v>
      </c>
      <c r="S46" s="76">
        <v>821.50485217391304</v>
      </c>
      <c r="T46" s="76">
        <v>406.98884782608701</v>
      </c>
      <c r="U46" s="79">
        <v>50.458132201034502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37:C37"/>
    <mergeCell ref="B38:C38"/>
    <mergeCell ref="B19:C19"/>
    <mergeCell ref="B20:C20"/>
    <mergeCell ref="B21:C21"/>
    <mergeCell ref="B22:C22"/>
    <mergeCell ref="B23:C23"/>
    <mergeCell ref="B24:C24"/>
  </mergeCells>
  <phoneticPr fontId="1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G34" sqref="G34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85922</v>
      </c>
      <c r="D2" s="37">
        <v>714972.23449316202</v>
      </c>
      <c r="E2" s="37">
        <v>542206.54319829098</v>
      </c>
      <c r="F2" s="37">
        <v>172765.691294872</v>
      </c>
      <c r="G2" s="37">
        <v>542206.54319829098</v>
      </c>
      <c r="H2" s="37">
        <v>0.241639721040837</v>
      </c>
    </row>
    <row r="3" spans="1:8" x14ac:dyDescent="0.2">
      <c r="A3" s="37">
        <v>2</v>
      </c>
      <c r="B3" s="37">
        <v>13</v>
      </c>
      <c r="C3" s="37">
        <v>12069.382</v>
      </c>
      <c r="D3" s="37">
        <v>123029.37562811399</v>
      </c>
      <c r="E3" s="37">
        <v>94449.821419068103</v>
      </c>
      <c r="F3" s="37">
        <v>28579.5542090462</v>
      </c>
      <c r="G3" s="37">
        <v>94449.821419068103</v>
      </c>
      <c r="H3" s="37">
        <v>0.23229862025338299</v>
      </c>
    </row>
    <row r="4" spans="1:8" x14ac:dyDescent="0.2">
      <c r="A4" s="37">
        <v>3</v>
      </c>
      <c r="B4" s="37">
        <v>14</v>
      </c>
      <c r="C4" s="37">
        <v>115366</v>
      </c>
      <c r="D4" s="37">
        <v>172288.49735241701</v>
      </c>
      <c r="E4" s="37">
        <v>124886.248313858</v>
      </c>
      <c r="F4" s="37">
        <v>47402.249038558199</v>
      </c>
      <c r="G4" s="37">
        <v>124886.248313858</v>
      </c>
      <c r="H4" s="37">
        <v>0.27513298779080297</v>
      </c>
    </row>
    <row r="5" spans="1:8" x14ac:dyDescent="0.2">
      <c r="A5" s="37">
        <v>4</v>
      </c>
      <c r="B5" s="37">
        <v>15</v>
      </c>
      <c r="C5" s="37">
        <v>4783</v>
      </c>
      <c r="D5" s="37">
        <v>79856.918312071706</v>
      </c>
      <c r="E5" s="37">
        <v>62481.731754443703</v>
      </c>
      <c r="F5" s="37">
        <v>17375.186557628</v>
      </c>
      <c r="G5" s="37">
        <v>62481.731754443703</v>
      </c>
      <c r="H5" s="37">
        <v>0.21757897656065001</v>
      </c>
    </row>
    <row r="6" spans="1:8" x14ac:dyDescent="0.2">
      <c r="A6" s="37">
        <v>5</v>
      </c>
      <c r="B6" s="37">
        <v>16</v>
      </c>
      <c r="C6" s="37">
        <v>3189</v>
      </c>
      <c r="D6" s="37">
        <v>249815.37658803401</v>
      </c>
      <c r="E6" s="37">
        <v>216798.95177606799</v>
      </c>
      <c r="F6" s="37">
        <v>33016.4248119658</v>
      </c>
      <c r="G6" s="37">
        <v>216798.95177606799</v>
      </c>
      <c r="H6" s="37">
        <v>0.13216330100613699</v>
      </c>
    </row>
    <row r="7" spans="1:8" x14ac:dyDescent="0.2">
      <c r="A7" s="37">
        <v>6</v>
      </c>
      <c r="B7" s="37">
        <v>17</v>
      </c>
      <c r="C7" s="37">
        <v>20211</v>
      </c>
      <c r="D7" s="37">
        <v>317266.66317264998</v>
      </c>
      <c r="E7" s="37">
        <v>243343.98702051301</v>
      </c>
      <c r="F7" s="37">
        <v>73922.676152136803</v>
      </c>
      <c r="G7" s="37">
        <v>243343.98702051301</v>
      </c>
      <c r="H7" s="37">
        <v>0.23299856156620399</v>
      </c>
    </row>
    <row r="8" spans="1:8" x14ac:dyDescent="0.2">
      <c r="A8" s="37">
        <v>7</v>
      </c>
      <c r="B8" s="37">
        <v>18</v>
      </c>
      <c r="C8" s="37">
        <v>102449</v>
      </c>
      <c r="D8" s="37">
        <v>180559.20065982899</v>
      </c>
      <c r="E8" s="37">
        <v>145812.981155555</v>
      </c>
      <c r="F8" s="37">
        <v>34746.219504273497</v>
      </c>
      <c r="G8" s="37">
        <v>145812.981155555</v>
      </c>
      <c r="H8" s="37">
        <v>0.192436715367027</v>
      </c>
    </row>
    <row r="9" spans="1:8" x14ac:dyDescent="0.2">
      <c r="A9" s="37">
        <v>8</v>
      </c>
      <c r="B9" s="37">
        <v>19</v>
      </c>
      <c r="C9" s="37">
        <v>17506</v>
      </c>
      <c r="D9" s="37">
        <v>111689.851193162</v>
      </c>
      <c r="E9" s="37">
        <v>98186.073694017105</v>
      </c>
      <c r="F9" s="37">
        <v>13503.777499145301</v>
      </c>
      <c r="G9" s="37">
        <v>98186.073694017105</v>
      </c>
      <c r="H9" s="37">
        <v>0.12090424828117199</v>
      </c>
    </row>
    <row r="10" spans="1:8" x14ac:dyDescent="0.2">
      <c r="A10" s="37">
        <v>9</v>
      </c>
      <c r="B10" s="37">
        <v>21</v>
      </c>
      <c r="C10" s="37">
        <v>173791</v>
      </c>
      <c r="D10" s="37">
        <v>762493.95111623895</v>
      </c>
      <c r="E10" s="37">
        <v>722819.95545982895</v>
      </c>
      <c r="F10" s="37">
        <v>39673.995656410298</v>
      </c>
      <c r="G10" s="37">
        <v>722819.95545982895</v>
      </c>
      <c r="H10" s="37">
        <v>5.2031882480287499E-2</v>
      </c>
    </row>
    <row r="11" spans="1:8" x14ac:dyDescent="0.2">
      <c r="A11" s="37">
        <v>10</v>
      </c>
      <c r="B11" s="37">
        <v>22</v>
      </c>
      <c r="C11" s="37">
        <v>26314</v>
      </c>
      <c r="D11" s="37">
        <v>484034.72553418798</v>
      </c>
      <c r="E11" s="37">
        <v>430160.70377179497</v>
      </c>
      <c r="F11" s="37">
        <v>53874.021762393197</v>
      </c>
      <c r="G11" s="37">
        <v>430160.70377179497</v>
      </c>
      <c r="H11" s="37">
        <v>0.111301976739245</v>
      </c>
    </row>
    <row r="12" spans="1:8" x14ac:dyDescent="0.2">
      <c r="A12" s="37">
        <v>11</v>
      </c>
      <c r="B12" s="37">
        <v>23</v>
      </c>
      <c r="C12" s="37">
        <v>204425.663</v>
      </c>
      <c r="D12" s="37">
        <v>2021255.57191026</v>
      </c>
      <c r="E12" s="37">
        <v>1713617.23117094</v>
      </c>
      <c r="F12" s="37">
        <v>307638.34073931602</v>
      </c>
      <c r="G12" s="37">
        <v>1713617.23117094</v>
      </c>
      <c r="H12" s="37">
        <v>0.15220160429716101</v>
      </c>
    </row>
    <row r="13" spans="1:8" x14ac:dyDescent="0.2">
      <c r="A13" s="37">
        <v>12</v>
      </c>
      <c r="B13" s="37">
        <v>24</v>
      </c>
      <c r="C13" s="37">
        <v>30795</v>
      </c>
      <c r="D13" s="37">
        <v>599206.70406495698</v>
      </c>
      <c r="E13" s="37">
        <v>553896.67779230804</v>
      </c>
      <c r="F13" s="37">
        <v>45310.0262726496</v>
      </c>
      <c r="G13" s="37">
        <v>553896.67779230804</v>
      </c>
      <c r="H13" s="37">
        <v>7.5616687806179403E-2</v>
      </c>
    </row>
    <row r="14" spans="1:8" x14ac:dyDescent="0.2">
      <c r="A14" s="37">
        <v>13</v>
      </c>
      <c r="B14" s="37">
        <v>25</v>
      </c>
      <c r="C14" s="37">
        <v>93531</v>
      </c>
      <c r="D14" s="37">
        <v>1130311.9850999999</v>
      </c>
      <c r="E14" s="37">
        <v>1044745.4623</v>
      </c>
      <c r="F14" s="37">
        <v>85566.522800000006</v>
      </c>
      <c r="G14" s="37">
        <v>1044745.4623</v>
      </c>
      <c r="H14" s="37">
        <v>7.5701685842453306E-2</v>
      </c>
    </row>
    <row r="15" spans="1:8" x14ac:dyDescent="0.2">
      <c r="A15" s="37">
        <v>14</v>
      </c>
      <c r="B15" s="37">
        <v>26</v>
      </c>
      <c r="C15" s="37">
        <v>57948</v>
      </c>
      <c r="D15" s="37">
        <v>357278.52495549503</v>
      </c>
      <c r="E15" s="37">
        <v>306027.27766662103</v>
      </c>
      <c r="F15" s="37">
        <v>51251.247288873798</v>
      </c>
      <c r="G15" s="37">
        <v>306027.27766662103</v>
      </c>
      <c r="H15" s="37">
        <v>0.14344900045491901</v>
      </c>
    </row>
    <row r="16" spans="1:8" x14ac:dyDescent="0.2">
      <c r="A16" s="37">
        <v>15</v>
      </c>
      <c r="B16" s="37">
        <v>27</v>
      </c>
      <c r="C16" s="37">
        <v>154598.766</v>
      </c>
      <c r="D16" s="37">
        <v>1273390.2261000001</v>
      </c>
      <c r="E16" s="37">
        <v>1132695.5159</v>
      </c>
      <c r="F16" s="37">
        <v>140694.7102</v>
      </c>
      <c r="G16" s="37">
        <v>1132695.5159</v>
      </c>
      <c r="H16" s="37">
        <v>0.110488291268659</v>
      </c>
    </row>
    <row r="17" spans="1:8" x14ac:dyDescent="0.2">
      <c r="A17" s="37">
        <v>16</v>
      </c>
      <c r="B17" s="37">
        <v>29</v>
      </c>
      <c r="C17" s="37">
        <v>193934</v>
      </c>
      <c r="D17" s="37">
        <v>2533534.66151453</v>
      </c>
      <c r="E17" s="37">
        <v>2264464.8019179502</v>
      </c>
      <c r="F17" s="37">
        <v>269069.85959658102</v>
      </c>
      <c r="G17" s="37">
        <v>2264464.8019179502</v>
      </c>
      <c r="H17" s="37">
        <v>0.106203346527627</v>
      </c>
    </row>
    <row r="18" spans="1:8" x14ac:dyDescent="0.2">
      <c r="A18" s="37">
        <v>17</v>
      </c>
      <c r="B18" s="37">
        <v>31</v>
      </c>
      <c r="C18" s="37">
        <v>31097.913</v>
      </c>
      <c r="D18" s="37">
        <v>315645.401007223</v>
      </c>
      <c r="E18" s="37">
        <v>267082.36441409</v>
      </c>
      <c r="F18" s="37">
        <v>48563.0365931329</v>
      </c>
      <c r="G18" s="37">
        <v>267082.36441409</v>
      </c>
      <c r="H18" s="37">
        <v>0.153853141652527</v>
      </c>
    </row>
    <row r="19" spans="1:8" x14ac:dyDescent="0.2">
      <c r="A19" s="37">
        <v>18</v>
      </c>
      <c r="B19" s="37">
        <v>32</v>
      </c>
      <c r="C19" s="37">
        <v>34786.398000000001</v>
      </c>
      <c r="D19" s="37">
        <v>472148.32927715703</v>
      </c>
      <c r="E19" s="37">
        <v>434347.12923598499</v>
      </c>
      <c r="F19" s="37">
        <v>37801.200041172699</v>
      </c>
      <c r="G19" s="37">
        <v>434347.12923598499</v>
      </c>
      <c r="H19" s="37">
        <v>8.0062128143172595E-2</v>
      </c>
    </row>
    <row r="20" spans="1:8" x14ac:dyDescent="0.2">
      <c r="A20" s="37">
        <v>19</v>
      </c>
      <c r="B20" s="37">
        <v>33</v>
      </c>
      <c r="C20" s="37">
        <v>37291.417999999998</v>
      </c>
      <c r="D20" s="37">
        <v>685243.776461047</v>
      </c>
      <c r="E20" s="37">
        <v>533211.00304162502</v>
      </c>
      <c r="F20" s="37">
        <v>152032.77341942099</v>
      </c>
      <c r="G20" s="37">
        <v>533211.00304162502</v>
      </c>
      <c r="H20" s="37">
        <v>0.22186669714039201</v>
      </c>
    </row>
    <row r="21" spans="1:8" x14ac:dyDescent="0.2">
      <c r="A21" s="37">
        <v>20</v>
      </c>
      <c r="B21" s="37">
        <v>34</v>
      </c>
      <c r="C21" s="37">
        <v>42388.428999999996</v>
      </c>
      <c r="D21" s="37">
        <v>292703.87721163302</v>
      </c>
      <c r="E21" s="37">
        <v>216161.77407544199</v>
      </c>
      <c r="F21" s="37">
        <v>76542.103136191407</v>
      </c>
      <c r="G21" s="37">
        <v>216161.77407544199</v>
      </c>
      <c r="H21" s="37">
        <v>0.261500134078679</v>
      </c>
    </row>
    <row r="22" spans="1:8" x14ac:dyDescent="0.2">
      <c r="A22" s="37">
        <v>21</v>
      </c>
      <c r="B22" s="37">
        <v>35</v>
      </c>
      <c r="C22" s="37">
        <v>51049.326999999997</v>
      </c>
      <c r="D22" s="37">
        <v>1474774.9365274301</v>
      </c>
      <c r="E22" s="37">
        <v>1410452.4423982301</v>
      </c>
      <c r="F22" s="37">
        <v>64322.4941292035</v>
      </c>
      <c r="G22" s="37">
        <v>1410452.4423982301</v>
      </c>
      <c r="H22" s="37">
        <v>4.3615125627683902E-2</v>
      </c>
    </row>
    <row r="23" spans="1:8" x14ac:dyDescent="0.2">
      <c r="A23" s="37">
        <v>22</v>
      </c>
      <c r="B23" s="37">
        <v>36</v>
      </c>
      <c r="C23" s="37">
        <v>143677.02100000001</v>
      </c>
      <c r="D23" s="37">
        <v>724148.29960353998</v>
      </c>
      <c r="E23" s="37">
        <v>604550.48139333504</v>
      </c>
      <c r="F23" s="37">
        <v>119597.81821020501</v>
      </c>
      <c r="G23" s="37">
        <v>604550.48139333504</v>
      </c>
      <c r="H23" s="37">
        <v>0.16515652702033901</v>
      </c>
    </row>
    <row r="24" spans="1:8" x14ac:dyDescent="0.2">
      <c r="A24" s="37">
        <v>23</v>
      </c>
      <c r="B24" s="37">
        <v>37</v>
      </c>
      <c r="C24" s="37">
        <v>111246.675</v>
      </c>
      <c r="D24" s="37">
        <v>809280.32742692705</v>
      </c>
      <c r="E24" s="37">
        <v>694703.88069256302</v>
      </c>
      <c r="F24" s="37">
        <v>114576.446734364</v>
      </c>
      <c r="G24" s="37">
        <v>694703.88069256302</v>
      </c>
      <c r="H24" s="37">
        <v>0.141578193428543</v>
      </c>
    </row>
    <row r="25" spans="1:8" x14ac:dyDescent="0.2">
      <c r="A25" s="37">
        <v>24</v>
      </c>
      <c r="B25" s="37">
        <v>38</v>
      </c>
      <c r="C25" s="37">
        <v>179689.872</v>
      </c>
      <c r="D25" s="37">
        <v>883318.83089734497</v>
      </c>
      <c r="E25" s="37">
        <v>843503.35619026504</v>
      </c>
      <c r="F25" s="37">
        <v>39815.4747070796</v>
      </c>
      <c r="G25" s="37">
        <v>843503.35619026504</v>
      </c>
      <c r="H25" s="37">
        <v>4.5074862342323101E-2</v>
      </c>
    </row>
    <row r="26" spans="1:8" x14ac:dyDescent="0.2">
      <c r="A26" s="37">
        <v>25</v>
      </c>
      <c r="B26" s="37">
        <v>39</v>
      </c>
      <c r="C26" s="37">
        <v>83427.406000000003</v>
      </c>
      <c r="D26" s="37">
        <v>123997.695548952</v>
      </c>
      <c r="E26" s="37">
        <v>92426.841276866398</v>
      </c>
      <c r="F26" s="37">
        <v>31570.854272085999</v>
      </c>
      <c r="G26" s="37">
        <v>92426.841276866398</v>
      </c>
      <c r="H26" s="37">
        <v>0.25460839519894402</v>
      </c>
    </row>
    <row r="27" spans="1:8" x14ac:dyDescent="0.2">
      <c r="A27" s="37">
        <v>26</v>
      </c>
      <c r="B27" s="37">
        <v>40</v>
      </c>
      <c r="C27" s="37">
        <v>1.3939999999999999</v>
      </c>
      <c r="D27" s="37">
        <v>31.061900000000001</v>
      </c>
      <c r="E27" s="37">
        <v>122.1246</v>
      </c>
      <c r="F27" s="37">
        <v>-91.062700000000007</v>
      </c>
      <c r="G27" s="37">
        <v>122.1246</v>
      </c>
      <c r="H27" s="37">
        <v>-2.9316526033500798</v>
      </c>
    </row>
    <row r="28" spans="1:8" x14ac:dyDescent="0.2">
      <c r="A28" s="37">
        <v>27</v>
      </c>
      <c r="B28" s="37">
        <v>42</v>
      </c>
      <c r="C28" s="37">
        <v>15484.114</v>
      </c>
      <c r="D28" s="37">
        <v>256178.731</v>
      </c>
      <c r="E28" s="37">
        <v>226068.8224</v>
      </c>
      <c r="F28" s="37">
        <v>30109.908599999999</v>
      </c>
      <c r="G28" s="37">
        <v>226068.8224</v>
      </c>
      <c r="H28" s="37">
        <v>0.117534771456105</v>
      </c>
    </row>
    <row r="29" spans="1:8" x14ac:dyDescent="0.2">
      <c r="A29" s="37">
        <v>28</v>
      </c>
      <c r="B29" s="37">
        <v>75</v>
      </c>
      <c r="C29" s="37">
        <v>299</v>
      </c>
      <c r="D29" s="37">
        <v>135958.11965812001</v>
      </c>
      <c r="E29" s="37">
        <v>127529.74786324801</v>
      </c>
      <c r="F29" s="37">
        <v>8428.3717948717895</v>
      </c>
      <c r="G29" s="37">
        <v>127529.74786324801</v>
      </c>
      <c r="H29" s="37">
        <v>6.1992412193297299E-2</v>
      </c>
    </row>
    <row r="30" spans="1:8" x14ac:dyDescent="0.2">
      <c r="A30" s="37">
        <v>29</v>
      </c>
      <c r="B30" s="37">
        <v>76</v>
      </c>
      <c r="C30" s="37">
        <v>2685</v>
      </c>
      <c r="D30" s="37">
        <v>519776.14420427399</v>
      </c>
      <c r="E30" s="37">
        <v>497709.09544273501</v>
      </c>
      <c r="F30" s="37">
        <v>22067.048761538499</v>
      </c>
      <c r="G30" s="37">
        <v>497709.09544273501</v>
      </c>
      <c r="H30" s="37">
        <v>4.2454908728681601E-2</v>
      </c>
    </row>
    <row r="31" spans="1:8" x14ac:dyDescent="0.2">
      <c r="A31" s="30">
        <v>30</v>
      </c>
      <c r="B31" s="31">
        <v>99</v>
      </c>
      <c r="C31" s="30">
        <v>21</v>
      </c>
      <c r="D31" s="30">
        <v>18894.611602753201</v>
      </c>
      <c r="E31" s="30">
        <v>17686.7815142576</v>
      </c>
      <c r="F31" s="30">
        <v>1207.83008849557</v>
      </c>
      <c r="G31" s="30">
        <v>17686.7815142576</v>
      </c>
      <c r="H31" s="30">
        <v>6.3924578810584207E-2</v>
      </c>
    </row>
    <row r="32" spans="1:8" x14ac:dyDescent="0.2">
      <c r="A32" s="30"/>
      <c r="B32" s="33">
        <v>70</v>
      </c>
      <c r="C32" s="34">
        <v>79</v>
      </c>
      <c r="D32" s="34">
        <v>143471.03</v>
      </c>
      <c r="E32" s="34">
        <v>143710.70000000001</v>
      </c>
      <c r="F32" s="30"/>
      <c r="G32" s="30"/>
      <c r="H32" s="30"/>
    </row>
    <row r="33" spans="1:8" x14ac:dyDescent="0.2">
      <c r="A33" s="30"/>
      <c r="B33" s="33">
        <v>71</v>
      </c>
      <c r="C33" s="34">
        <v>247</v>
      </c>
      <c r="D33" s="34">
        <v>734714.03</v>
      </c>
      <c r="E33" s="34">
        <v>835744.79</v>
      </c>
      <c r="F33" s="30"/>
      <c r="G33" s="30"/>
      <c r="H33" s="30"/>
    </row>
    <row r="34" spans="1:8" x14ac:dyDescent="0.2">
      <c r="A34" s="30"/>
      <c r="B34" s="33">
        <v>72</v>
      </c>
      <c r="C34" s="34">
        <v>112</v>
      </c>
      <c r="D34" s="34">
        <v>353726.52</v>
      </c>
      <c r="E34" s="34">
        <v>377588.93</v>
      </c>
      <c r="F34" s="30"/>
      <c r="G34" s="30"/>
      <c r="H34" s="30"/>
    </row>
    <row r="35" spans="1:8" x14ac:dyDescent="0.2">
      <c r="A35" s="30"/>
      <c r="B35" s="33">
        <v>73</v>
      </c>
      <c r="C35" s="34">
        <v>163</v>
      </c>
      <c r="D35" s="34">
        <v>411705.46</v>
      </c>
      <c r="E35" s="34">
        <v>483057.42</v>
      </c>
      <c r="F35" s="30"/>
      <c r="G35" s="30"/>
      <c r="H35" s="30"/>
    </row>
    <row r="36" spans="1:8" x14ac:dyDescent="0.2">
      <c r="A36" s="30"/>
      <c r="B36" s="33">
        <v>77</v>
      </c>
      <c r="C36" s="34">
        <v>232</v>
      </c>
      <c r="D36" s="34">
        <v>391342.89</v>
      </c>
      <c r="E36" s="34">
        <v>438023.96</v>
      </c>
      <c r="F36" s="30"/>
      <c r="G36" s="30"/>
      <c r="H36" s="30"/>
    </row>
    <row r="37" spans="1:8" x14ac:dyDescent="0.2">
      <c r="A37" s="30"/>
      <c r="B37" s="33">
        <v>78</v>
      </c>
      <c r="C37" s="34">
        <v>117</v>
      </c>
      <c r="D37" s="34">
        <v>160741.06</v>
      </c>
      <c r="E37" s="34">
        <v>143462.42000000001</v>
      </c>
      <c r="F37" s="30"/>
      <c r="G37" s="30"/>
      <c r="H37" s="30"/>
    </row>
    <row r="38" spans="1:8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2015-12-27T01:45:26Z</dcterms:modified>
</cp:coreProperties>
</file>