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<sst xmlns="http://schemas.openxmlformats.org/spreadsheetml/2006/main" count="118" uniqueCount="76">
  <si>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</si>
  <si>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</si>
  <si>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</si>
  <si>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</si>
  <si>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</si>
  <si>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</si>
  <si>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</si>
  <si>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</si>
  <si>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</si>
  <si>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</si>
  <si>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</si>
  <si>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</si>
  <si>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</si>
  <si>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</si>
  <si>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</si>
  <si>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</si>
  <si>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</si>
  <si>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</si>
  <si>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</si>
  <si>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</si>
  <si>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</si>
  <si>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</si>
  <si>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</si>
  <si>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</si>
  <si>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</si>
  <si>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</si>
  <si>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</si>
  <si>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</si>
  <si>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</si>
  <si>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</si>
  <si>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</si>
  <si>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</si>
  <si>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</si>
  <si>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</si>
  <si>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</si>
  <si>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</si>
  <si>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</si>
  <si>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</si>
  <si>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</si>
  <si>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</si>
  <si>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</si>
  <si>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2" type="noConversion"/>
  </si>
  <si>
    <t>COST</t>
    <phoneticPr fontId="12" type="noConversion"/>
  </si>
  <si>
    <t>成本</t>
    <phoneticPr fontId="12" type="noConversion"/>
  </si>
  <si>
    <t>销售金额差异</t>
    <phoneticPr fontId="12" type="noConversion"/>
  </si>
  <si>
    <t>销售成本差异</t>
    <phoneticPr fontId="1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</si>
  <si>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</si>
  <si>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</si>
  <si>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</si>
  <si>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</si>
  <si>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</si>
  <si>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</si>
  <si>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</si>
  <si>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</si>
  <si>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</si>
  <si>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</si>
  <si>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</si>
  <si>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</si>
  <si>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</si>
  <si>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</si>
  <si>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</si>
  <si>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</si>
  <si>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</si>
  <si>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</si>
  <si>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</si>
  <si>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</si>
  <si>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</si>
  <si>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</si>
  <si>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</si>
  <si>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</si>
  <si>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</si>
  <si>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</si>
  <si>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</si>
  <si>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2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</si>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</sst>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2">
    <xf numFmtId="0" fontId="0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38" borderId="21">
      <alignment vertical="center"/>
    </xf>
    <xf numFmtId="0" fontId="45" fillId="0" borderId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9" fillId="0" borderId="0" xfId="0" applyFont="1"/>
    <xf numFmtId="177" fontId="9" fillId="0" borderId="0" xfId="0" applyNumberFormat="1" applyFont="1"/>
    <xf numFmtId="0" fontId="0" fillId="0" borderId="0" xfId="0" applyAlignment="1"/>
    <xf numFmtId="0" fontId="9" fillId="0" borderId="0" xfId="0" applyNumberFormat="1" applyFont="1"/>
    <xf numFmtId="0" fontId="10" fillId="0" borderId="18" xfId="0" applyFont="1" applyBorder="1" applyAlignment="1">
      <alignment wrapText="1"/>
    </xf>
    <xf numFmtId="0" fontId="10" fillId="0" borderId="18" xfId="0" applyNumberFormat="1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right" vertical="center" wrapText="1"/>
    </xf>
    <xf numFmtId="49" fontId="10" fillId="36" borderId="18" xfId="0" applyNumberFormat="1" applyFont="1" applyFill="1" applyBorder="1" applyAlignment="1">
      <alignment vertical="center" wrapText="1"/>
    </xf>
    <xf numFmtId="49" fontId="13" fillId="37" borderId="18" xfId="0" applyNumberFormat="1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vertical="center" wrapText="1"/>
    </xf>
    <xf numFmtId="0" fontId="10" fillId="33" borderId="18" xfId="0" applyNumberFormat="1" applyFont="1" applyFill="1" applyBorder="1" applyAlignment="1">
      <alignment vertical="center" wrapText="1"/>
    </xf>
    <xf numFmtId="0" fontId="10" fillId="36" borderId="18" xfId="0" applyFont="1" applyFill="1" applyBorder="1" applyAlignment="1">
      <alignment vertical="center" wrapText="1"/>
    </xf>
    <xf numFmtId="0" fontId="10" fillId="37" borderId="18" xfId="0" applyFont="1" applyFill="1" applyBorder="1" applyAlignment="1">
      <alignment vertical="center" wrapText="1"/>
    </xf>
    <xf numFmtId="4" fontId="10" fillId="36" borderId="18" xfId="0" applyNumberFormat="1" applyFont="1" applyFill="1" applyBorder="1" applyAlignment="1">
      <alignment horizontal="right" vertical="top" wrapText="1"/>
    </xf>
    <xf numFmtId="4" fontId="10" fillId="37" borderId="18" xfId="0" applyNumberFormat="1" applyFont="1" applyFill="1" applyBorder="1" applyAlignment="1">
      <alignment horizontal="right" vertical="top" wrapText="1"/>
    </xf>
    <xf numFmtId="177" fontId="9" fillId="36" borderId="18" xfId="0" applyNumberFormat="1" applyFont="1" applyFill="1" applyBorder="1" applyAlignment="1">
      <alignment horizontal="center" vertical="center"/>
    </xf>
    <xf numFmtId="177" fontId="9" fillId="37" borderId="18" xfId="0" applyNumberFormat="1" applyFont="1" applyFill="1" applyBorder="1" applyAlignment="1">
      <alignment horizontal="center" vertical="center"/>
    </xf>
    <xf numFmtId="177" fontId="14" fillId="0" borderId="18" xfId="0" applyNumberFormat="1" applyFont="1" applyBorder="1"/>
    <xf numFmtId="177" fontId="9" fillId="36" borderId="18" xfId="0" applyNumberFormat="1" applyFont="1" applyFill="1" applyBorder="1"/>
    <xf numFmtId="177" fontId="9" fillId="37" borderId="18" xfId="0" applyNumberFormat="1" applyFont="1" applyFill="1" applyBorder="1"/>
    <xf numFmtId="177" fontId="9" fillId="0" borderId="18" xfId="0" applyNumberFormat="1" applyFont="1" applyBorder="1"/>
    <xf numFmtId="49" fontId="10" fillId="0" borderId="18" xfId="0" applyNumberFormat="1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4" fontId="10" fillId="0" borderId="18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176" fontId="1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0" fillId="0" borderId="0" xfId="0" applyNumberFormat="1" applyFont="1" applyAlignment="1"/>
    <xf numFmtId="1" fontId="20" fillId="0" borderId="0" xfId="0" applyNumberFormat="1" applyFont="1" applyAlignment="1"/>
    <xf numFmtId="0" fontId="9" fillId="0" borderId="0" xfId="0" applyFont="1"/>
    <xf numFmtId="1" fontId="44" fillId="0" borderId="0" xfId="0" applyNumberFormat="1" applyFont="1" applyAlignment="1"/>
    <xf numFmtId="0" fontId="44" fillId="0" borderId="0" xfId="0" applyNumberFormat="1" applyFont="1" applyAlignment="1"/>
    <xf numFmtId="0" fontId="9" fillId="0" borderId="0" xfId="0" applyFont="1"/>
    <xf numFmtId="0" fontId="9" fillId="0" borderId="0" xfId="0" applyFont="1"/>
    <xf numFmtId="0" fontId="45" fillId="0" borderId="0" xfId="110"/>
    <xf numFmtId="0" fontId="46" fillId="0" borderId="0" xfId="110" applyNumberFormat="1" applyFont="1"/>
    <xf numFmtId="0" fontId="15" fillId="0" borderId="0" xfId="0" applyFont="1" applyAlignment="1">
      <alignment horizontal="left" wrapText="1"/>
    </xf>
    <xf numFmtId="0" fontId="21" fillId="0" borderId="19" xfId="0" applyFont="1" applyBorder="1" applyAlignment="1">
      <alignment horizontal="left" vertical="center" wrapText="1"/>
    </xf>
    <xf numFmtId="0" fontId="10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vertical="center" wrapText="1"/>
    </xf>
    <xf numFmtId="49" fontId="10" fillId="33" borderId="10" xfId="0" applyNumberFormat="1" applyFont="1" applyFill="1" applyBorder="1" applyAlignment="1">
      <alignment vertical="center" wrapText="1"/>
    </xf>
    <xf numFmtId="49" fontId="10" fillId="33" borderId="12" xfId="0" applyNumberFormat="1" applyFont="1" applyFill="1" applyBorder="1" applyAlignment="1">
      <alignment vertical="center" wrapText="1"/>
    </xf>
    <xf numFmtId="0" fontId="10" fillId="33" borderId="10" xfId="0" applyFont="1" applyFill="1" applyBorder="1" applyAlignment="1">
      <alignment vertical="center" wrapText="1"/>
    </xf>
    <xf numFmtId="0" fontId="10" fillId="33" borderId="12" xfId="0" applyFont="1" applyFill="1" applyBorder="1" applyAlignment="1">
      <alignment vertical="center" wrapText="1"/>
    </xf>
    <xf numFmtId="4" fontId="11" fillId="34" borderId="10" xfId="0" applyNumberFormat="1" applyFont="1" applyFill="1" applyBorder="1" applyAlignment="1">
      <alignment horizontal="right" vertical="top" wrapText="1"/>
    </xf>
    <xf numFmtId="176" fontId="11" fillId="34" borderId="10" xfId="0" applyNumberFormat="1" applyFont="1" applyFill="1" applyBorder="1" applyAlignment="1">
      <alignment horizontal="right" vertical="top" wrapText="1"/>
    </xf>
    <xf numFmtId="176" fontId="11" fillId="34" borderId="12" xfId="0" applyNumberFormat="1" applyFont="1" applyFill="1" applyBorder="1" applyAlignment="1">
      <alignment horizontal="right" vertical="top" wrapText="1"/>
    </xf>
    <xf numFmtId="4" fontId="10" fillId="35" borderId="10" xfId="0" applyNumberFormat="1" applyFont="1" applyFill="1" applyBorder="1" applyAlignment="1">
      <alignment horizontal="right" vertical="top" wrapText="1"/>
    </xf>
    <xf numFmtId="176" fontId="10" fillId="35" borderId="10" xfId="0" applyNumberFormat="1" applyFont="1" applyFill="1" applyBorder="1" applyAlignment="1">
      <alignment horizontal="right" vertical="top" wrapText="1"/>
    </xf>
    <xf numFmtId="176" fontId="10" fillId="35" borderId="12" xfId="0" applyNumberFormat="1" applyFont="1" applyFill="1" applyBorder="1" applyAlignment="1">
      <alignment horizontal="right" vertical="top" wrapText="1"/>
    </xf>
    <xf numFmtId="0" fontId="10" fillId="35" borderId="10" xfId="0" applyFont="1" applyFill="1" applyBorder="1" applyAlignment="1">
      <alignment horizontal="right" vertical="top" wrapText="1"/>
    </xf>
    <xf numFmtId="0" fontId="10" fillId="35" borderId="12" xfId="0" applyFont="1" applyFill="1" applyBorder="1" applyAlignment="1">
      <alignment horizontal="right" vertical="top" wrapText="1"/>
    </xf>
    <xf numFmtId="4" fontId="10" fillId="35" borderId="13" xfId="0" applyNumberFormat="1" applyFont="1" applyFill="1" applyBorder="1" applyAlignment="1">
      <alignment horizontal="right" vertical="top" wrapText="1"/>
    </xf>
    <xf numFmtId="0" fontId="10" fillId="35" borderId="13" xfId="0" applyFont="1" applyFill="1" applyBorder="1" applyAlignment="1">
      <alignment horizontal="right" vertical="top" wrapText="1"/>
    </xf>
    <xf numFmtId="176" fontId="10" fillId="35" borderId="13" xfId="0" applyNumberFormat="1" applyFont="1" applyFill="1" applyBorder="1" applyAlignment="1">
      <alignment horizontal="right" vertical="top" wrapText="1"/>
    </xf>
    <xf numFmtId="176" fontId="10" fillId="35" borderId="20" xfId="0" applyNumberFormat="1" applyFont="1" applyFill="1" applyBorder="1" applyAlignment="1">
      <alignment horizontal="right" vertical="top" wrapText="1"/>
    </xf>
    <xf numFmtId="49" fontId="10" fillId="33" borderId="18" xfId="0" applyNumberFormat="1" applyFont="1" applyFill="1" applyBorder="1" applyAlignment="1">
      <alignment horizontal="left" vertical="top" wrapText="1"/>
    </xf>
    <xf numFmtId="0" fontId="10" fillId="33" borderId="18" xfId="0" applyFont="1" applyFill="1" applyBorder="1" applyAlignment="1">
      <alignment vertical="center" wrapText="1"/>
    </xf>
    <xf numFmtId="49" fontId="11" fillId="33" borderId="18" xfId="0" applyNumberFormat="1" applyFont="1" applyFill="1" applyBorder="1" applyAlignment="1">
      <alignment horizontal="left" vertical="top" wrapText="1"/>
    </xf>
    <xf numFmtId="14" fontId="10" fillId="33" borderId="18" xfId="0" applyNumberFormat="1" applyFont="1" applyFill="1" applyBorder="1" applyAlignment="1">
      <alignment vertical="center" wrapText="1"/>
    </xf>
    <xf numFmtId="49" fontId="10" fillId="33" borderId="13" xfId="0" applyNumberFormat="1" applyFont="1" applyFill="1" applyBorder="1" applyAlignment="1">
      <alignment horizontal="left" vertical="top" wrapText="1"/>
    </xf>
    <xf numFmtId="49" fontId="10" fillId="33" borderId="15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19" xfId="0" applyFont="1" applyBorder="1" applyAlignment="1">
      <alignment wrapText="1"/>
    </xf>
    <xf numFmtId="0" fontId="9" fillId="0" borderId="0" xfId="0" applyFont="1" applyAlignment="1">
      <alignment horizontal="right" vertical="center" wrapText="1"/>
    </xf>
    <xf numFmtId="0" fontId="10" fillId="33" borderId="13" xfId="0" applyFont="1" applyFill="1" applyBorder="1" applyAlignment="1">
      <alignment vertical="center" wrapText="1"/>
    </xf>
    <xf numFmtId="0" fontId="10" fillId="33" borderId="15" xfId="0" applyFont="1" applyFill="1" applyBorder="1" applyAlignment="1">
      <alignment vertical="center" wrapText="1"/>
    </xf>
    <xf numFmtId="49" fontId="11" fillId="33" borderId="13" xfId="0" applyNumberFormat="1" applyFont="1" applyFill="1" applyBorder="1" applyAlignment="1">
      <alignment horizontal="left" vertical="top" wrapText="1"/>
    </xf>
    <xf numFmtId="49" fontId="11" fillId="33" borderId="14" xfId="0" applyNumberFormat="1" applyFont="1" applyFill="1" applyBorder="1" applyAlignment="1">
      <alignment horizontal="left" vertical="top" wrapText="1"/>
    </xf>
    <xf numFmtId="49" fontId="11" fillId="33" borderId="15" xfId="0" applyNumberFormat="1" applyFont="1" applyFill="1" applyBorder="1" applyAlignment="1">
      <alignment horizontal="left" vertical="top" wrapText="1"/>
    </xf>
    <xf numFmtId="14" fontId="10" fillId="33" borderId="12" xfId="0" applyNumberFormat="1" applyFont="1" applyFill="1" applyBorder="1" applyAlignment="1">
      <alignment vertical="center" wrapText="1"/>
    </xf>
    <xf numFmtId="14" fontId="10" fillId="33" borderId="16" xfId="0" applyNumberFormat="1" applyFont="1" applyFill="1" applyBorder="1" applyAlignment="1">
      <alignment vertical="center" wrapText="1"/>
    </xf>
    <xf numFmtId="14" fontId="10" fillId="33" borderId="17" xfId="0" applyNumberFormat="1" applyFont="1" applyFill="1" applyBorder="1" applyAlignment="1">
      <alignment vertical="center" wrapText="1"/>
    </xf>
  </cellXfs>
  <cellStyles count="12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16327214.540100003</v>
      </c>
      <c r="F3" s="25">
        <f>RA!I7</f>
        <v>1421400.8851999999</v>
      </c>
      <c r="G3" s="16">
        <f>SUM(G4:G40)</f>
        <v>14905813.654899999</v>
      </c>
      <c r="H3" s="27">
        <f>RA!J7</f>
        <v>8.7057157343587797</v>
      </c>
      <c r="I3" s="20">
        <f>SUM(I4:I40)</f>
        <v>16327219.643148251</v>
      </c>
      <c r="J3" s="21">
        <f>SUM(J4:J40)</f>
        <v>14905813.678802839</v>
      </c>
      <c r="K3" s="22">
        <f>E3-I3</f>
        <v>-5.1030482482165098</v>
      </c>
      <c r="L3" s="22">
        <f>G3-J3</f>
        <v>-2.3902839049696922E-2</v>
      </c>
    </row>
    <row r="4" spans="1:13">
      <c r="A4" s="63">
        <f>RA!A8</f>
        <v>42368</v>
      </c>
      <c r="B4" s="12">
        <v>12</v>
      </c>
      <c r="C4" s="60" t="s">
        <v>6</v>
      </c>
      <c r="D4" s="60"/>
      <c r="E4" s="15">
        <f>VLOOKUP(C4,RA!B8:D36,3,0)</f>
        <v>598432.10329999996</v>
      </c>
      <c r="F4" s="25">
        <f>VLOOKUP(C4,RA!B8:I39,8,0)</f>
        <v>135447.3781</v>
      </c>
      <c r="G4" s="16">
        <f t="shared" ref="G4:G40" si="0">E4-F4</f>
        <v>462984.72519999999</v>
      </c>
      <c r="H4" s="27">
        <f>RA!J8</f>
        <v>22.6337085448938</v>
      </c>
      <c r="I4" s="20">
        <f>VLOOKUP(B4,RMS!B:D,3,FALSE)</f>
        <v>598432.88208803395</v>
      </c>
      <c r="J4" s="21">
        <f>VLOOKUP(B4,RMS!B:E,4,FALSE)</f>
        <v>462984.73710341897</v>
      </c>
      <c r="K4" s="22">
        <f t="shared" ref="K4:K40" si="1">E4-I4</f>
        <v>-0.77878803398925811</v>
      </c>
      <c r="L4" s="22">
        <f t="shared" ref="L4:L40" si="2">G4-J4</f>
        <v>-1.1903418984729797E-2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58092.922200000001</v>
      </c>
      <c r="F5" s="25">
        <f>VLOOKUP(C5,RA!B9:I40,8,0)</f>
        <v>13980.0578</v>
      </c>
      <c r="G5" s="16">
        <f t="shared" si="0"/>
        <v>44112.864399999999</v>
      </c>
      <c r="H5" s="27">
        <f>RA!J9</f>
        <v>24.064993239400199</v>
      </c>
      <c r="I5" s="20">
        <f>VLOOKUP(B5,RMS!B:D,3,FALSE)</f>
        <v>58092.957947008501</v>
      </c>
      <c r="J5" s="21">
        <f>VLOOKUP(B5,RMS!B:E,4,FALSE)</f>
        <v>44112.868350427401</v>
      </c>
      <c r="K5" s="22">
        <f t="shared" si="1"/>
        <v>-3.5747008500038646E-2</v>
      </c>
      <c r="L5" s="22">
        <f t="shared" si="2"/>
        <v>-3.9504274027422071E-3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97099.830799999996</v>
      </c>
      <c r="F6" s="25">
        <f>VLOOKUP(C6,RA!B10:I41,8,0)</f>
        <v>26023.3217</v>
      </c>
      <c r="G6" s="16">
        <f t="shared" si="0"/>
        <v>71076.509099999996</v>
      </c>
      <c r="H6" s="27">
        <f>RA!J10</f>
        <v>26.800583982068101</v>
      </c>
      <c r="I6" s="20">
        <f>VLOOKUP(B6,RMS!B:D,3,FALSE)</f>
        <v>97101.544780319193</v>
      </c>
      <c r="J6" s="21">
        <f>VLOOKUP(B6,RMS!B:E,4,FALSE)</f>
        <v>71076.508077808103</v>
      </c>
      <c r="K6" s="22">
        <f>E6-I6</f>
        <v>-1.7139803191967076</v>
      </c>
      <c r="L6" s="22">
        <f t="shared" si="2"/>
        <v>1.0221918928436935E-3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57791.522299999997</v>
      </c>
      <c r="F7" s="25">
        <f>VLOOKUP(C7,RA!B11:I42,8,0)</f>
        <v>11206.934999999999</v>
      </c>
      <c r="G7" s="16">
        <f t="shared" si="0"/>
        <v>46584.587299999999</v>
      </c>
      <c r="H7" s="27">
        <f>RA!J11</f>
        <v>19.3920051834316</v>
      </c>
      <c r="I7" s="20">
        <f>VLOOKUP(B7,RMS!B:D,3,FALSE)</f>
        <v>57791.565999409999</v>
      </c>
      <c r="J7" s="21">
        <f>VLOOKUP(B7,RMS!B:E,4,FALSE)</f>
        <v>46584.587453203203</v>
      </c>
      <c r="K7" s="22">
        <f t="shared" si="1"/>
        <v>-4.3699410001863725E-2</v>
      </c>
      <c r="L7" s="22">
        <f t="shared" si="2"/>
        <v>-1.5320320380851626E-4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201358.1808</v>
      </c>
      <c r="F8" s="25">
        <f>VLOOKUP(C8,RA!B12:I43,8,0)</f>
        <v>26648.3213</v>
      </c>
      <c r="G8" s="16">
        <f t="shared" si="0"/>
        <v>174709.85949999999</v>
      </c>
      <c r="H8" s="27">
        <f>RA!J12</f>
        <v>13.2342878715559</v>
      </c>
      <c r="I8" s="20">
        <f>VLOOKUP(B8,RMS!B:D,3,FALSE)</f>
        <v>201358.21081709399</v>
      </c>
      <c r="J8" s="21">
        <f>VLOOKUP(B8,RMS!B:E,4,FALSE)</f>
        <v>174709.85847008499</v>
      </c>
      <c r="K8" s="22">
        <f t="shared" si="1"/>
        <v>-3.0017093988135457E-2</v>
      </c>
      <c r="L8" s="22">
        <f t="shared" si="2"/>
        <v>1.0299150017090142E-3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240005.47219999999</v>
      </c>
      <c r="F9" s="25">
        <f>VLOOKUP(C9,RA!B13:I44,8,0)</f>
        <v>60918.758600000001</v>
      </c>
      <c r="G9" s="16">
        <f t="shared" si="0"/>
        <v>179086.71359999999</v>
      </c>
      <c r="H9" s="27">
        <f>RA!J13</f>
        <v>25.382237347170001</v>
      </c>
      <c r="I9" s="20">
        <f>VLOOKUP(B9,RMS!B:D,3,FALSE)</f>
        <v>240005.62687948701</v>
      </c>
      <c r="J9" s="21">
        <f>VLOOKUP(B9,RMS!B:E,4,FALSE)</f>
        <v>179086.713845299</v>
      </c>
      <c r="K9" s="22">
        <f t="shared" si="1"/>
        <v>-0.1546794870228041</v>
      </c>
      <c r="L9" s="22">
        <f t="shared" si="2"/>
        <v>-2.4529901565983891E-4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121555.2018</v>
      </c>
      <c r="F10" s="25">
        <f>VLOOKUP(C10,RA!B14:I44,8,0)</f>
        <v>23871.757600000001</v>
      </c>
      <c r="G10" s="16">
        <f t="shared" si="0"/>
        <v>97683.444199999998</v>
      </c>
      <c r="H10" s="27">
        <f>RA!J14</f>
        <v>19.638614593620801</v>
      </c>
      <c r="I10" s="20">
        <f>VLOOKUP(B10,RMS!B:D,3,FALSE)</f>
        <v>121555.205709402</v>
      </c>
      <c r="J10" s="21">
        <f>VLOOKUP(B10,RMS!B:E,4,FALSE)</f>
        <v>97683.444778632504</v>
      </c>
      <c r="K10" s="22">
        <f t="shared" si="1"/>
        <v>-3.9094020030461252E-3</v>
      </c>
      <c r="L10" s="22">
        <f t="shared" si="2"/>
        <v>-5.7863250549416989E-4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87940.761799999993</v>
      </c>
      <c r="F11" s="25">
        <f>VLOOKUP(C11,RA!B15:I45,8,0)</f>
        <v>8541.1187000000009</v>
      </c>
      <c r="G11" s="16">
        <f t="shared" si="0"/>
        <v>79399.643099999987</v>
      </c>
      <c r="H11" s="27">
        <f>RA!J15</f>
        <v>9.7123546864703201</v>
      </c>
      <c r="I11" s="20">
        <f>VLOOKUP(B11,RMS!B:D,3,FALSE)</f>
        <v>87940.856015384605</v>
      </c>
      <c r="J11" s="21">
        <f>VLOOKUP(B11,RMS!B:E,4,FALSE)</f>
        <v>79399.642716239294</v>
      </c>
      <c r="K11" s="22">
        <f t="shared" si="1"/>
        <v>-9.4215384611743502E-2</v>
      </c>
      <c r="L11" s="22">
        <f t="shared" si="2"/>
        <v>3.8376069278456271E-4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619535.45050000004</v>
      </c>
      <c r="F12" s="25">
        <f>VLOOKUP(C12,RA!B16:I46,8,0)</f>
        <v>-20827.901099999999</v>
      </c>
      <c r="G12" s="16">
        <f t="shared" si="0"/>
        <v>640363.35160000005</v>
      </c>
      <c r="H12" s="27">
        <f>RA!J16</f>
        <v>-3.3618578377057702</v>
      </c>
      <c r="I12" s="20">
        <f>VLOOKUP(B12,RMS!B:D,3,FALSE)</f>
        <v>619535.25361452997</v>
      </c>
      <c r="J12" s="21">
        <f>VLOOKUP(B12,RMS!B:E,4,FALSE)</f>
        <v>640363.351632479</v>
      </c>
      <c r="K12" s="22">
        <f t="shared" si="1"/>
        <v>0.19688547006808221</v>
      </c>
      <c r="L12" s="22">
        <f t="shared" si="2"/>
        <v>-3.2478943467140198E-5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503749.72600000002</v>
      </c>
      <c r="F13" s="25">
        <f>VLOOKUP(C13,RA!B17:I47,8,0)</f>
        <v>60055.0167</v>
      </c>
      <c r="G13" s="16">
        <f t="shared" si="0"/>
        <v>443694.70930000005</v>
      </c>
      <c r="H13" s="27">
        <f>RA!J17</f>
        <v>11.921597888869099</v>
      </c>
      <c r="I13" s="20">
        <f>VLOOKUP(B13,RMS!B:D,3,FALSE)</f>
        <v>503749.68490170903</v>
      </c>
      <c r="J13" s="21">
        <f>VLOOKUP(B13,RMS!B:E,4,FALSE)</f>
        <v>443694.71024359</v>
      </c>
      <c r="K13" s="22">
        <f t="shared" si="1"/>
        <v>4.1098290996160358E-2</v>
      </c>
      <c r="L13" s="22">
        <f t="shared" si="2"/>
        <v>-9.435899555683136E-4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1473089.9452</v>
      </c>
      <c r="F14" s="25">
        <f>VLOOKUP(C14,RA!B18:I48,8,0)</f>
        <v>198232.1845</v>
      </c>
      <c r="G14" s="16">
        <f t="shared" si="0"/>
        <v>1274857.7607</v>
      </c>
      <c r="H14" s="27">
        <f>RA!J18</f>
        <v>13.456896175683699</v>
      </c>
      <c r="I14" s="20">
        <f>VLOOKUP(B14,RMS!B:D,3,FALSE)</f>
        <v>1473090.1083042701</v>
      </c>
      <c r="J14" s="21">
        <f>VLOOKUP(B14,RMS!B:E,4,FALSE)</f>
        <v>1274857.76792479</v>
      </c>
      <c r="K14" s="22">
        <f t="shared" si="1"/>
        <v>-0.16310427011922002</v>
      </c>
      <c r="L14" s="22">
        <f t="shared" si="2"/>
        <v>-7.2247900534421206E-3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534019.5649</v>
      </c>
      <c r="F15" s="25">
        <f>VLOOKUP(C15,RA!B19:I49,8,0)</f>
        <v>47158.191099999996</v>
      </c>
      <c r="G15" s="16">
        <f t="shared" si="0"/>
        <v>486861.3738</v>
      </c>
      <c r="H15" s="27">
        <f>RA!J19</f>
        <v>8.8307983826080996</v>
      </c>
      <c r="I15" s="20">
        <f>VLOOKUP(B15,RMS!B:D,3,FALSE)</f>
        <v>534019.45032136701</v>
      </c>
      <c r="J15" s="21">
        <f>VLOOKUP(B15,RMS!B:E,4,FALSE)</f>
        <v>486861.37461965799</v>
      </c>
      <c r="K15" s="22">
        <f t="shared" si="1"/>
        <v>0.11457863298710436</v>
      </c>
      <c r="L15" s="22">
        <f t="shared" si="2"/>
        <v>-8.1965798744931817E-4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964687.64210000006</v>
      </c>
      <c r="F16" s="25">
        <f>VLOOKUP(C16,RA!B20:I50,8,0)</f>
        <v>87259.179499999998</v>
      </c>
      <c r="G16" s="16">
        <f t="shared" si="0"/>
        <v>877428.46260000009</v>
      </c>
      <c r="H16" s="27">
        <f>RA!J20</f>
        <v>9.0453298759013894</v>
      </c>
      <c r="I16" s="20">
        <f>VLOOKUP(B16,RMS!B:D,3,FALSE)</f>
        <v>964687.7561</v>
      </c>
      <c r="J16" s="21">
        <f>VLOOKUP(B16,RMS!B:E,4,FALSE)</f>
        <v>877428.46259999997</v>
      </c>
      <c r="K16" s="22">
        <f t="shared" si="1"/>
        <v>-0.11399999994318932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356440.14939999999</v>
      </c>
      <c r="F17" s="25">
        <f>VLOOKUP(C17,RA!B21:I51,8,0)</f>
        <v>42039.278299999998</v>
      </c>
      <c r="G17" s="16">
        <f t="shared" si="0"/>
        <v>314400.87109999999</v>
      </c>
      <c r="H17" s="27">
        <f>RA!J21</f>
        <v>11.794203983688501</v>
      </c>
      <c r="I17" s="20">
        <f>VLOOKUP(B17,RMS!B:D,3,FALSE)</f>
        <v>356439.82468069001</v>
      </c>
      <c r="J17" s="21">
        <f>VLOOKUP(B17,RMS!B:E,4,FALSE)</f>
        <v>314400.87106051698</v>
      </c>
      <c r="K17" s="22">
        <f t="shared" si="1"/>
        <v>0.32471930998144671</v>
      </c>
      <c r="L17" s="22">
        <f t="shared" si="2"/>
        <v>3.9483013097196817E-5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950916.2193</v>
      </c>
      <c r="F18" s="25">
        <f>VLOOKUP(C18,RA!B22:I52,8,0)</f>
        <v>97990.379400000005</v>
      </c>
      <c r="G18" s="16">
        <f t="shared" si="0"/>
        <v>852925.83990000002</v>
      </c>
      <c r="H18" s="27">
        <f>RA!J22</f>
        <v>10.304838366531801</v>
      </c>
      <c r="I18" s="20">
        <f>VLOOKUP(B18,RMS!B:D,3,FALSE)</f>
        <v>950917.39910000004</v>
      </c>
      <c r="J18" s="21">
        <f>VLOOKUP(B18,RMS!B:E,4,FALSE)</f>
        <v>852925.83900000004</v>
      </c>
      <c r="K18" s="22">
        <f t="shared" si="1"/>
        <v>-1.1798000000417233</v>
      </c>
      <c r="L18" s="22">
        <f t="shared" si="2"/>
        <v>8.9999998454004526E-4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2263331.8955000001</v>
      </c>
      <c r="F19" s="25">
        <f>VLOOKUP(C19,RA!B23:I53,8,0)</f>
        <v>171975.03200000001</v>
      </c>
      <c r="G19" s="16">
        <f t="shared" si="0"/>
        <v>2091356.8635</v>
      </c>
      <c r="H19" s="27">
        <f>RA!J23</f>
        <v>7.5983125736850203</v>
      </c>
      <c r="I19" s="20">
        <f>VLOOKUP(B19,RMS!B:D,3,FALSE)</f>
        <v>2263333.4650888899</v>
      </c>
      <c r="J19" s="21">
        <f>VLOOKUP(B19,RMS!B:E,4,FALSE)</f>
        <v>2091356.88581624</v>
      </c>
      <c r="K19" s="22">
        <f t="shared" si="1"/>
        <v>-1.5695888898335397</v>
      </c>
      <c r="L19" s="22">
        <f t="shared" si="2"/>
        <v>-2.2316240007057786E-2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228120.4877</v>
      </c>
      <c r="F20" s="25">
        <f>VLOOKUP(C20,RA!B24:I54,8,0)</f>
        <v>39471.312599999997</v>
      </c>
      <c r="G20" s="16">
        <f t="shared" si="0"/>
        <v>188649.17509999999</v>
      </c>
      <c r="H20" s="27">
        <f>RA!J24</f>
        <v>17.3028354436575</v>
      </c>
      <c r="I20" s="20">
        <f>VLOOKUP(B20,RMS!B:D,3,FALSE)</f>
        <v>228120.48135719699</v>
      </c>
      <c r="J20" s="21">
        <f>VLOOKUP(B20,RMS!B:E,4,FALSE)</f>
        <v>188649.178248829</v>
      </c>
      <c r="K20" s="22">
        <f t="shared" si="1"/>
        <v>6.3428030116483569E-3</v>
      </c>
      <c r="L20" s="22">
        <f t="shared" si="2"/>
        <v>-3.1488290114793926E-3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318664.033</v>
      </c>
      <c r="F21" s="25">
        <f>VLOOKUP(C21,RA!B25:I55,8,0)</f>
        <v>31205.9015</v>
      </c>
      <c r="G21" s="16">
        <f t="shared" si="0"/>
        <v>287458.13150000002</v>
      </c>
      <c r="H21" s="27">
        <f>RA!J25</f>
        <v>9.7927278476388295</v>
      </c>
      <c r="I21" s="20">
        <f>VLOOKUP(B21,RMS!B:D,3,FALSE)</f>
        <v>318664.03317488101</v>
      </c>
      <c r="J21" s="21">
        <f>VLOOKUP(B21,RMS!B:E,4,FALSE)</f>
        <v>287458.12994095398</v>
      </c>
      <c r="K21" s="22">
        <f t="shared" si="1"/>
        <v>-1.7488101730123162E-4</v>
      </c>
      <c r="L21" s="22">
        <f t="shared" si="2"/>
        <v>1.5590460388921201E-3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582903.2916</v>
      </c>
      <c r="F22" s="25">
        <f>VLOOKUP(C22,RA!B26:I56,8,0)</f>
        <v>124507.8612</v>
      </c>
      <c r="G22" s="16">
        <f t="shared" si="0"/>
        <v>458395.43040000001</v>
      </c>
      <c r="H22" s="27">
        <f>RA!J26</f>
        <v>21.359951641076002</v>
      </c>
      <c r="I22" s="20">
        <f>VLOOKUP(B22,RMS!B:D,3,FALSE)</f>
        <v>582903.22289027297</v>
      </c>
      <c r="J22" s="21">
        <f>VLOOKUP(B22,RMS!B:E,4,FALSE)</f>
        <v>458395.43298091198</v>
      </c>
      <c r="K22" s="22">
        <f t="shared" si="1"/>
        <v>6.8709727027453482E-2</v>
      </c>
      <c r="L22" s="22">
        <f t="shared" si="2"/>
        <v>-2.5809119688346982E-3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231292.6306</v>
      </c>
      <c r="F23" s="25">
        <f>VLOOKUP(C23,RA!B27:I57,8,0)</f>
        <v>59311.013400000003</v>
      </c>
      <c r="G23" s="16">
        <f t="shared" si="0"/>
        <v>171981.61720000001</v>
      </c>
      <c r="H23" s="27">
        <f>RA!J27</f>
        <v>25.643278493629602</v>
      </c>
      <c r="I23" s="20">
        <f>VLOOKUP(B23,RMS!B:D,3,FALSE)</f>
        <v>231292.48732209401</v>
      </c>
      <c r="J23" s="21">
        <f>VLOOKUP(B23,RMS!B:E,4,FALSE)</f>
        <v>171981.632654202</v>
      </c>
      <c r="K23" s="22">
        <f t="shared" si="1"/>
        <v>0.1432779059978202</v>
      </c>
      <c r="L23" s="22">
        <f t="shared" si="2"/>
        <v>-1.5454201988177374E-2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1627105.5271999999</v>
      </c>
      <c r="F24" s="25">
        <f>VLOOKUP(C24,RA!B28:I58,8,0)</f>
        <v>-56259.99</v>
      </c>
      <c r="G24" s="16">
        <f t="shared" si="0"/>
        <v>1683365.5171999999</v>
      </c>
      <c r="H24" s="27">
        <f>RA!J28</f>
        <v>-3.4576730924646801</v>
      </c>
      <c r="I24" s="20">
        <f>VLOOKUP(B24,RMS!B:D,3,FALSE)</f>
        <v>1627105.52731416</v>
      </c>
      <c r="J24" s="21">
        <f>VLOOKUP(B24,RMS!B:E,4,FALSE)</f>
        <v>1683365.5092442499</v>
      </c>
      <c r="K24" s="22">
        <f t="shared" si="1"/>
        <v>-1.1416012421250343E-4</v>
      </c>
      <c r="L24" s="22">
        <f t="shared" si="2"/>
        <v>7.9557499848306179E-3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731646.4791</v>
      </c>
      <c r="F25" s="25">
        <f>VLOOKUP(C25,RA!B29:I59,8,0)</f>
        <v>121254.77740000001</v>
      </c>
      <c r="G25" s="16">
        <f t="shared" si="0"/>
        <v>610391.70169999998</v>
      </c>
      <c r="H25" s="27">
        <f>RA!J29</f>
        <v>16.572864199272299</v>
      </c>
      <c r="I25" s="20">
        <f>VLOOKUP(B25,RMS!B:D,3,FALSE)</f>
        <v>731646.47893982299</v>
      </c>
      <c r="J25" s="21">
        <f>VLOOKUP(B25,RMS!B:E,4,FALSE)</f>
        <v>610391.69549551106</v>
      </c>
      <c r="K25" s="22">
        <f t="shared" si="1"/>
        <v>1.6017700545489788E-4</v>
      </c>
      <c r="L25" s="22">
        <f t="shared" si="2"/>
        <v>6.2044889200478792E-3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782332.08389999997</v>
      </c>
      <c r="F26" s="25">
        <f>VLOOKUP(C26,RA!B30:I60,8,0)</f>
        <v>91016.228199999998</v>
      </c>
      <c r="G26" s="16">
        <f t="shared" si="0"/>
        <v>691315.85569999996</v>
      </c>
      <c r="H26" s="27">
        <f>RA!J30</f>
        <v>11.633963386274001</v>
      </c>
      <c r="I26" s="20">
        <f>VLOOKUP(B26,RMS!B:D,3,FALSE)</f>
        <v>782332.24667966901</v>
      </c>
      <c r="J26" s="21">
        <f>VLOOKUP(B26,RMS!B:E,4,FALSE)</f>
        <v>691315.85852027498</v>
      </c>
      <c r="K26" s="22">
        <f t="shared" si="1"/>
        <v>-0.16277966904453933</v>
      </c>
      <c r="L26" s="22">
        <f t="shared" si="2"/>
        <v>-2.8202750254422426E-3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488895.21409999998</v>
      </c>
      <c r="F27" s="25">
        <f>VLOOKUP(C27,RA!B31:I61,8,0)</f>
        <v>38001.358200000002</v>
      </c>
      <c r="G27" s="16">
        <f t="shared" si="0"/>
        <v>450893.85589999997</v>
      </c>
      <c r="H27" s="27">
        <f>RA!J31</f>
        <v>7.7729045210549099</v>
      </c>
      <c r="I27" s="20">
        <f>VLOOKUP(B27,RMS!B:D,3,FALSE)</f>
        <v>488895.20218407101</v>
      </c>
      <c r="J27" s="21">
        <f>VLOOKUP(B27,RMS!B:E,4,FALSE)</f>
        <v>450893.83092389401</v>
      </c>
      <c r="K27" s="22">
        <f t="shared" si="1"/>
        <v>1.1915928975213319E-2</v>
      </c>
      <c r="L27" s="22">
        <f t="shared" si="2"/>
        <v>2.4976105953101069E-2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102163.21219999999</v>
      </c>
      <c r="F28" s="25">
        <f>VLOOKUP(C28,RA!B32:I62,8,0)</f>
        <v>26433.940200000001</v>
      </c>
      <c r="G28" s="16">
        <f t="shared" si="0"/>
        <v>75729.271999999997</v>
      </c>
      <c r="H28" s="27">
        <f>RA!J32</f>
        <v>25.874225791032799</v>
      </c>
      <c r="I28" s="20">
        <f>VLOOKUP(B28,RMS!B:D,3,FALSE)</f>
        <v>102163.185946925</v>
      </c>
      <c r="J28" s="21">
        <f>VLOOKUP(B28,RMS!B:E,4,FALSE)</f>
        <v>75729.266882701893</v>
      </c>
      <c r="K28" s="22">
        <f t="shared" si="1"/>
        <v>2.6253074989654124E-2</v>
      </c>
      <c r="L28" s="22">
        <f t="shared" si="2"/>
        <v>5.1172981038689613E-3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404120.09950000001</v>
      </c>
      <c r="F30" s="25">
        <f>VLOOKUP(C30,RA!B34:I65,8,0)</f>
        <v>2592.9404</v>
      </c>
      <c r="G30" s="16">
        <f t="shared" si="0"/>
        <v>401527.15909999999</v>
      </c>
      <c r="H30" s="27">
        <f>RA!J34</f>
        <v>0</v>
      </c>
      <c r="I30" s="20">
        <f>VLOOKUP(B30,RMS!B:D,3,FALSE)</f>
        <v>404120.09950000001</v>
      </c>
      <c r="J30" s="21">
        <f>VLOOKUP(B30,RMS!B:E,4,FALSE)</f>
        <v>401527.16580000002</v>
      </c>
      <c r="K30" s="22">
        <f t="shared" si="1"/>
        <v>0</v>
      </c>
      <c r="L30" s="22">
        <f t="shared" si="2"/>
        <v>-6.7000000271946192E-3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49464.99</v>
      </c>
      <c r="F31" s="25">
        <f>VLOOKUP(C31,RA!B35:I66,8,0)</f>
        <v>2346.81</v>
      </c>
      <c r="G31" s="16">
        <f t="shared" si="0"/>
        <v>47118.18</v>
      </c>
      <c r="H31" s="27">
        <f>RA!J35</f>
        <v>0.64162619063197601</v>
      </c>
      <c r="I31" s="20">
        <f>VLOOKUP(B31,RMS!B:D,3,FALSE)</f>
        <v>49464.99</v>
      </c>
      <c r="J31" s="21">
        <f>VLOOKUP(B31,RMS!B:E,4,FALSE)</f>
        <v>47118.18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414468.55</v>
      </c>
      <c r="F32" s="25">
        <f>VLOOKUP(C32,RA!B34:I66,8,0)</f>
        <v>-31693.35</v>
      </c>
      <c r="G32" s="16">
        <f t="shared" si="0"/>
        <v>446161.89999999997</v>
      </c>
      <c r="H32" s="27">
        <f>RA!J35</f>
        <v>0.64162619063197601</v>
      </c>
      <c r="I32" s="20">
        <f>VLOOKUP(B32,RMS!B:D,3,FALSE)</f>
        <v>414468.55</v>
      </c>
      <c r="J32" s="21">
        <f>VLOOKUP(B32,RMS!B:E,4,FALSE)</f>
        <v>446161.9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182311.97</v>
      </c>
      <c r="F33" s="25">
        <f>VLOOKUP(C33,RA!B34:I67,8,0)</f>
        <v>-12531.56</v>
      </c>
      <c r="G33" s="16">
        <f t="shared" si="0"/>
        <v>194843.53</v>
      </c>
      <c r="H33" s="27">
        <f>RA!J34</f>
        <v>0</v>
      </c>
      <c r="I33" s="20">
        <f>VLOOKUP(B33,RMS!B:D,3,FALSE)</f>
        <v>182311.97</v>
      </c>
      <c r="J33" s="21">
        <f>VLOOKUP(B33,RMS!B:E,4,FALSE)</f>
        <v>194843.53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169343.68</v>
      </c>
      <c r="F34" s="25">
        <f>VLOOKUP(C34,RA!B35:I68,8,0)</f>
        <v>-18419.63</v>
      </c>
      <c r="G34" s="16">
        <f t="shared" si="0"/>
        <v>187763.31</v>
      </c>
      <c r="H34" s="27">
        <f>RA!J35</f>
        <v>0.64162619063197601</v>
      </c>
      <c r="I34" s="20">
        <f>VLOOKUP(B34,RMS!B:D,3,FALSE)</f>
        <v>169343.68</v>
      </c>
      <c r="J34" s="21">
        <f>VLOOKUP(B34,RMS!B:E,4,FALSE)</f>
        <v>187763.31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6.8</v>
      </c>
      <c r="F35" s="25">
        <f>VLOOKUP(C35,RA!B36:I69,8,0)</f>
        <v>-437.68</v>
      </c>
      <c r="G35" s="16">
        <f t="shared" si="0"/>
        <v>444.48</v>
      </c>
      <c r="H35" s="27">
        <f>RA!J36</f>
        <v>4.74438587776931</v>
      </c>
      <c r="I35" s="20">
        <f>VLOOKUP(B35,RMS!B:D,3,FALSE)</f>
        <v>6.8</v>
      </c>
      <c r="J35" s="21">
        <f>VLOOKUP(B35,RMS!B:E,4,FALSE)</f>
        <v>444.48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79855.555099999998</v>
      </c>
      <c r="F36" s="25">
        <f>VLOOKUP(C36,RA!B8:I69,8,0)</f>
        <v>4310.3577999999998</v>
      </c>
      <c r="G36" s="16">
        <f t="shared" si="0"/>
        <v>75545.1973</v>
      </c>
      <c r="H36" s="27">
        <f>RA!J36</f>
        <v>4.74438587776931</v>
      </c>
      <c r="I36" s="20">
        <f>VLOOKUP(B36,RMS!B:D,3,FALSE)</f>
        <v>79855.555555555606</v>
      </c>
      <c r="J36" s="21">
        <f>VLOOKUP(B36,RMS!B:E,4,FALSE)</f>
        <v>75545.196581196593</v>
      </c>
      <c r="K36" s="22">
        <f t="shared" si="1"/>
        <v>-4.555556079139933E-4</v>
      </c>
      <c r="L36" s="22">
        <f t="shared" si="2"/>
        <v>7.1880340692587197E-4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439063.4927</v>
      </c>
      <c r="F37" s="25">
        <f>VLOOKUP(C37,RA!B8:I70,8,0)</f>
        <v>14277.6325</v>
      </c>
      <c r="G37" s="16">
        <f t="shared" si="0"/>
        <v>424785.8602</v>
      </c>
      <c r="H37" s="27">
        <f>RA!J37</f>
        <v>-7.6467442463366604</v>
      </c>
      <c r="I37" s="20">
        <f>VLOOKUP(B37,RMS!B:D,3,FALSE)</f>
        <v>439063.48487435898</v>
      </c>
      <c r="J37" s="21">
        <f>VLOOKUP(B37,RMS!B:E,4,FALSE)</f>
        <v>424785.855728205</v>
      </c>
      <c r="K37" s="22">
        <f t="shared" si="1"/>
        <v>7.8256410197354853E-3</v>
      </c>
      <c r="L37" s="22">
        <f t="shared" si="2"/>
        <v>4.4717949931509793E-3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187206.88</v>
      </c>
      <c r="F38" s="25">
        <f>VLOOKUP(C38,RA!B9:I71,8,0)</f>
        <v>-22277.7</v>
      </c>
      <c r="G38" s="16">
        <f t="shared" si="0"/>
        <v>209484.58000000002</v>
      </c>
      <c r="H38" s="27">
        <f>RA!J38</f>
        <v>-6.8736901915984996</v>
      </c>
      <c r="I38" s="20">
        <f>VLOOKUP(B38,RMS!B:D,3,FALSE)</f>
        <v>187206.88</v>
      </c>
      <c r="J38" s="21">
        <f>VLOOKUP(B38,RMS!B:E,4,FALSE)</f>
        <v>209484.58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140085.49</v>
      </c>
      <c r="F39" s="25">
        <f>VLOOKUP(C39,RA!B10:I72,8,0)</f>
        <v>11544.48</v>
      </c>
      <c r="G39" s="16">
        <f t="shared" si="0"/>
        <v>128541.01</v>
      </c>
      <c r="H39" s="27">
        <f>RA!J39</f>
        <v>-10.877069637319799</v>
      </c>
      <c r="I39" s="20">
        <f>VLOOKUP(B39,RMS!B:D,3,FALSE)</f>
        <v>140085.49</v>
      </c>
      <c r="J39" s="21">
        <f>VLOOKUP(B39,RMS!B:E,4,FALSE)</f>
        <v>128541.01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40117.4853</v>
      </c>
      <c r="F40" s="25">
        <f>VLOOKUP(C40,RA!B8:I73,8,0)</f>
        <v>6227.1725999999999</v>
      </c>
      <c r="G40" s="16">
        <f t="shared" si="0"/>
        <v>33890.312700000002</v>
      </c>
      <c r="H40" s="27">
        <f>RA!J40</f>
        <v>-6436.4705882353001</v>
      </c>
      <c r="I40" s="20">
        <f>VLOOKUP(B40,RMS!B:D,3,FALSE)</f>
        <v>40117.485061644402</v>
      </c>
      <c r="J40" s="21">
        <f>VLOOKUP(B40,RMS!B:E,4,FALSE)</f>
        <v>33890.312109522703</v>
      </c>
      <c r="K40" s="22">
        <f t="shared" si="1"/>
        <v>2.3835559841245413E-4</v>
      </c>
      <c r="L40" s="22">
        <f t="shared" si="2"/>
        <v>5.904772988287732E-4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16327214.540100001</v>
      </c>
      <c r="E7" s="48">
        <v>20814623.489799999</v>
      </c>
      <c r="F7" s="49">
        <v>78.441075564499101</v>
      </c>
      <c r="G7" s="48">
        <v>19847589.535700001</v>
      </c>
      <c r="H7" s="49">
        <v>-17.737040506948599</v>
      </c>
      <c r="I7" s="48">
        <v>1421400.8851999999</v>
      </c>
      <c r="J7" s="49">
        <v>8.7057157343587797</v>
      </c>
      <c r="K7" s="48">
        <v>958089.58920000005</v>
      </c>
      <c r="L7" s="49">
        <v>4.8272339947210101</v>
      </c>
      <c r="M7" s="49">
        <v>0.48357825951001399</v>
      </c>
      <c r="N7" s="48">
        <v>510696886.39819998</v>
      </c>
      <c r="O7" s="48">
        <v>7807175953.4918003</v>
      </c>
      <c r="P7" s="48">
        <v>834135</v>
      </c>
      <c r="Q7" s="48">
        <v>707583</v>
      </c>
      <c r="R7" s="49">
        <v>17.885110298014499</v>
      </c>
      <c r="S7" s="48">
        <v>19.573827426136098</v>
      </c>
      <c r="T7" s="48">
        <v>19.464167790633699</v>
      </c>
      <c r="U7" s="50">
        <v>0.56023603925253396</v>
      </c>
    </row>
    <row r="8" spans="1:23" ht="12" thickBot="1">
      <c r="A8" s="74">
        <v>42368</v>
      </c>
      <c r="B8" s="64" t="s">
        <v>6</v>
      </c>
      <c r="C8" s="65"/>
      <c r="D8" s="51">
        <v>598432.10329999996</v>
      </c>
      <c r="E8" s="51">
        <v>749058.09959999996</v>
      </c>
      <c r="F8" s="52">
        <v>79.891279944715293</v>
      </c>
      <c r="G8" s="51">
        <v>681620.24159999995</v>
      </c>
      <c r="H8" s="52">
        <v>-12.2044700586838</v>
      </c>
      <c r="I8" s="51">
        <v>135447.3781</v>
      </c>
      <c r="J8" s="52">
        <v>22.6337085448938</v>
      </c>
      <c r="K8" s="51">
        <v>132283.19200000001</v>
      </c>
      <c r="L8" s="52">
        <v>19.407168966914099</v>
      </c>
      <c r="M8" s="52">
        <v>2.3919789446870999E-2</v>
      </c>
      <c r="N8" s="51">
        <v>18068365.870900001</v>
      </c>
      <c r="O8" s="51">
        <v>278683820.15439999</v>
      </c>
      <c r="P8" s="51">
        <v>21997</v>
      </c>
      <c r="Q8" s="51">
        <v>18329</v>
      </c>
      <c r="R8" s="52">
        <v>20.012002837034199</v>
      </c>
      <c r="S8" s="51">
        <v>27.205169036686801</v>
      </c>
      <c r="T8" s="51">
        <v>29.144849528070299</v>
      </c>
      <c r="U8" s="53">
        <v>-7.1298233389682002</v>
      </c>
    </row>
    <row r="9" spans="1:23" ht="12" thickBot="1">
      <c r="A9" s="75"/>
      <c r="B9" s="64" t="s">
        <v>7</v>
      </c>
      <c r="C9" s="65"/>
      <c r="D9" s="51">
        <v>58092.922200000001</v>
      </c>
      <c r="E9" s="51">
        <v>62226.617899999997</v>
      </c>
      <c r="F9" s="52">
        <v>93.357029773588295</v>
      </c>
      <c r="G9" s="51">
        <v>62577.700499999999</v>
      </c>
      <c r="H9" s="52">
        <v>-7.1667355370464403</v>
      </c>
      <c r="I9" s="51">
        <v>13980.0578</v>
      </c>
      <c r="J9" s="52">
        <v>24.064993239400199</v>
      </c>
      <c r="K9" s="51">
        <v>14656.6741</v>
      </c>
      <c r="L9" s="52">
        <v>23.421560688379699</v>
      </c>
      <c r="M9" s="52">
        <v>-4.6164381863412998E-2</v>
      </c>
      <c r="N9" s="51">
        <v>2817637.1041999999</v>
      </c>
      <c r="O9" s="51">
        <v>44240668.948799998</v>
      </c>
      <c r="P9" s="51">
        <v>3586</v>
      </c>
      <c r="Q9" s="51">
        <v>3310</v>
      </c>
      <c r="R9" s="52">
        <v>8.3383685800604308</v>
      </c>
      <c r="S9" s="51">
        <v>16.199922532069198</v>
      </c>
      <c r="T9" s="51">
        <v>16.861893293051399</v>
      </c>
      <c r="U9" s="53">
        <v>-4.0862588056934896</v>
      </c>
    </row>
    <row r="10" spans="1:23" ht="12" thickBot="1">
      <c r="A10" s="75"/>
      <c r="B10" s="64" t="s">
        <v>8</v>
      </c>
      <c r="C10" s="65"/>
      <c r="D10" s="51">
        <v>97099.830799999996</v>
      </c>
      <c r="E10" s="51">
        <v>159376.49119999999</v>
      </c>
      <c r="F10" s="52">
        <v>60.924813985363997</v>
      </c>
      <c r="G10" s="51">
        <v>184397.46400000001</v>
      </c>
      <c r="H10" s="52">
        <v>-47.342100756873798</v>
      </c>
      <c r="I10" s="51">
        <v>26023.3217</v>
      </c>
      <c r="J10" s="52">
        <v>26.800583982068101</v>
      </c>
      <c r="K10" s="51">
        <v>27156.73</v>
      </c>
      <c r="L10" s="52">
        <v>14.7272795465343</v>
      </c>
      <c r="M10" s="52">
        <v>-4.1735816499262002E-2</v>
      </c>
      <c r="N10" s="51">
        <v>3523208.0756999999</v>
      </c>
      <c r="O10" s="51">
        <v>66649670.510200001</v>
      </c>
      <c r="P10" s="51">
        <v>73858</v>
      </c>
      <c r="Q10" s="51">
        <v>63257</v>
      </c>
      <c r="R10" s="52">
        <v>16.758619599411901</v>
      </c>
      <c r="S10" s="51">
        <v>1.3146826450756901</v>
      </c>
      <c r="T10" s="51">
        <v>1.40403549330509</v>
      </c>
      <c r="U10" s="53">
        <v>-6.7965336398168601</v>
      </c>
    </row>
    <row r="11" spans="1:23" ht="12" thickBot="1">
      <c r="A11" s="75"/>
      <c r="B11" s="64" t="s">
        <v>9</v>
      </c>
      <c r="C11" s="65"/>
      <c r="D11" s="51">
        <v>57791.522299999997</v>
      </c>
      <c r="E11" s="51">
        <v>90428.309500000003</v>
      </c>
      <c r="F11" s="52">
        <v>63.908661590096401</v>
      </c>
      <c r="G11" s="51">
        <v>60435.606899999999</v>
      </c>
      <c r="H11" s="52">
        <v>-4.3750443416164302</v>
      </c>
      <c r="I11" s="51">
        <v>11206.934999999999</v>
      </c>
      <c r="J11" s="52">
        <v>19.3920051834316</v>
      </c>
      <c r="K11" s="51">
        <v>15073.1883</v>
      </c>
      <c r="L11" s="52">
        <v>24.940906649520201</v>
      </c>
      <c r="M11" s="52">
        <v>-0.25649870638184802</v>
      </c>
      <c r="N11" s="51">
        <v>2422732.0660999999</v>
      </c>
      <c r="O11" s="51">
        <v>24509687.844500002</v>
      </c>
      <c r="P11" s="51">
        <v>2912</v>
      </c>
      <c r="Q11" s="51">
        <v>2746</v>
      </c>
      <c r="R11" s="52">
        <v>6.0451565914056804</v>
      </c>
      <c r="S11" s="51">
        <v>19.845989800824199</v>
      </c>
      <c r="T11" s="51">
        <v>22.858257501820798</v>
      </c>
      <c r="U11" s="53">
        <v>-15.178218527914201</v>
      </c>
    </row>
    <row r="12" spans="1:23" ht="12" thickBot="1">
      <c r="A12" s="75"/>
      <c r="B12" s="64" t="s">
        <v>10</v>
      </c>
      <c r="C12" s="65"/>
      <c r="D12" s="51">
        <v>201358.1808</v>
      </c>
      <c r="E12" s="51">
        <v>366714.51890000002</v>
      </c>
      <c r="F12" s="52">
        <v>54.908701570910203</v>
      </c>
      <c r="G12" s="51">
        <v>335850.66649999999</v>
      </c>
      <c r="H12" s="52">
        <v>-40.045323447348302</v>
      </c>
      <c r="I12" s="51">
        <v>26648.3213</v>
      </c>
      <c r="J12" s="52">
        <v>13.2342878715559</v>
      </c>
      <c r="K12" s="51">
        <v>1843.1051</v>
      </c>
      <c r="L12" s="52">
        <v>0.54878709016943406</v>
      </c>
      <c r="M12" s="52">
        <v>13.458384006424801</v>
      </c>
      <c r="N12" s="51">
        <v>7266721.1139000002</v>
      </c>
      <c r="O12" s="51">
        <v>94788859.937900007</v>
      </c>
      <c r="P12" s="51">
        <v>2223</v>
      </c>
      <c r="Q12" s="51">
        <v>1364</v>
      </c>
      <c r="R12" s="52">
        <v>62.976539589442801</v>
      </c>
      <c r="S12" s="51">
        <v>90.579478542510103</v>
      </c>
      <c r="T12" s="51">
        <v>137.121087316716</v>
      </c>
      <c r="U12" s="53">
        <v>-51.3820674650526</v>
      </c>
    </row>
    <row r="13" spans="1:23" ht="12" thickBot="1">
      <c r="A13" s="75"/>
      <c r="B13" s="64" t="s">
        <v>11</v>
      </c>
      <c r="C13" s="65"/>
      <c r="D13" s="51">
        <v>240005.47219999999</v>
      </c>
      <c r="E13" s="51">
        <v>355429.55070000002</v>
      </c>
      <c r="F13" s="52">
        <v>67.525469316583795</v>
      </c>
      <c r="G13" s="51">
        <v>287910.57160000002</v>
      </c>
      <c r="H13" s="52">
        <v>-16.638881696416298</v>
      </c>
      <c r="I13" s="51">
        <v>60918.758600000001</v>
      </c>
      <c r="J13" s="52">
        <v>25.382237347170001</v>
      </c>
      <c r="K13" s="51">
        <v>57164.139600000002</v>
      </c>
      <c r="L13" s="52">
        <v>19.854824809774399</v>
      </c>
      <c r="M13" s="52">
        <v>6.5681369933538E-2</v>
      </c>
      <c r="N13" s="51">
        <v>9853882.9782999996</v>
      </c>
      <c r="O13" s="51">
        <v>135855380.58410001</v>
      </c>
      <c r="P13" s="51">
        <v>7253</v>
      </c>
      <c r="Q13" s="51">
        <v>6730</v>
      </c>
      <c r="R13" s="52">
        <v>7.7711738484398198</v>
      </c>
      <c r="S13" s="51">
        <v>33.090510437060502</v>
      </c>
      <c r="T13" s="51">
        <v>35.7173083060921</v>
      </c>
      <c r="U13" s="53">
        <v>-7.9382210619805402</v>
      </c>
    </row>
    <row r="14" spans="1:23" ht="12" thickBot="1">
      <c r="A14" s="75"/>
      <c r="B14" s="64" t="s">
        <v>12</v>
      </c>
      <c r="C14" s="65"/>
      <c r="D14" s="51">
        <v>121555.2018</v>
      </c>
      <c r="E14" s="51">
        <v>193885.0484</v>
      </c>
      <c r="F14" s="52">
        <v>62.694469121322904</v>
      </c>
      <c r="G14" s="51">
        <v>201449.56020000001</v>
      </c>
      <c r="H14" s="52">
        <v>-39.659733345002401</v>
      </c>
      <c r="I14" s="51">
        <v>23871.757600000001</v>
      </c>
      <c r="J14" s="52">
        <v>19.638614593620801</v>
      </c>
      <c r="K14" s="51">
        <v>33399.321300000003</v>
      </c>
      <c r="L14" s="52">
        <v>16.579495764021999</v>
      </c>
      <c r="M14" s="52">
        <v>-0.28526219483388099</v>
      </c>
      <c r="N14" s="51">
        <v>5767083.9680000003</v>
      </c>
      <c r="O14" s="51">
        <v>67676602.150999993</v>
      </c>
      <c r="P14" s="51">
        <v>1862</v>
      </c>
      <c r="Q14" s="51">
        <v>2164</v>
      </c>
      <c r="R14" s="52">
        <v>-13.955637707948201</v>
      </c>
      <c r="S14" s="51">
        <v>65.282063265306107</v>
      </c>
      <c r="T14" s="51">
        <v>71.710100878003701</v>
      </c>
      <c r="U14" s="53">
        <v>-9.8465601287356002</v>
      </c>
    </row>
    <row r="15" spans="1:23" ht="12" thickBot="1">
      <c r="A15" s="75"/>
      <c r="B15" s="64" t="s">
        <v>13</v>
      </c>
      <c r="C15" s="65"/>
      <c r="D15" s="51">
        <v>87940.761799999993</v>
      </c>
      <c r="E15" s="51">
        <v>192408.826</v>
      </c>
      <c r="F15" s="52">
        <v>45.705160011734598</v>
      </c>
      <c r="G15" s="51">
        <v>198423.821</v>
      </c>
      <c r="H15" s="52">
        <v>-55.680340517180099</v>
      </c>
      <c r="I15" s="51">
        <v>8541.1187000000009</v>
      </c>
      <c r="J15" s="52">
        <v>9.7123546864703201</v>
      </c>
      <c r="K15" s="51">
        <v>-6693.3782000000001</v>
      </c>
      <c r="L15" s="52">
        <v>-3.3732735143730599</v>
      </c>
      <c r="M15" s="52">
        <v>-2.2760549971612201</v>
      </c>
      <c r="N15" s="51">
        <v>3431243.0071</v>
      </c>
      <c r="O15" s="51">
        <v>53177892.051600002</v>
      </c>
      <c r="P15" s="51">
        <v>2837</v>
      </c>
      <c r="Q15" s="51">
        <v>2417</v>
      </c>
      <c r="R15" s="52">
        <v>17.376913529168402</v>
      </c>
      <c r="S15" s="51">
        <v>30.997801127952101</v>
      </c>
      <c r="T15" s="51">
        <v>31.531754282167999</v>
      </c>
      <c r="U15" s="53">
        <v>-1.72255171265817</v>
      </c>
    </row>
    <row r="16" spans="1:23" ht="12" thickBot="1">
      <c r="A16" s="75"/>
      <c r="B16" s="64" t="s">
        <v>14</v>
      </c>
      <c r="C16" s="65"/>
      <c r="D16" s="51">
        <v>619535.45050000004</v>
      </c>
      <c r="E16" s="51">
        <v>1067384.8051</v>
      </c>
      <c r="F16" s="52">
        <v>58.042371180462702</v>
      </c>
      <c r="G16" s="51">
        <v>852765.86629999999</v>
      </c>
      <c r="H16" s="52">
        <v>-27.349877031540402</v>
      </c>
      <c r="I16" s="51">
        <v>-20827.901099999999</v>
      </c>
      <c r="J16" s="52">
        <v>-3.3618578377057702</v>
      </c>
      <c r="K16" s="51">
        <v>-23520.6744</v>
      </c>
      <c r="L16" s="52">
        <v>-2.7581632109704399</v>
      </c>
      <c r="M16" s="52">
        <v>-0.114485378021304</v>
      </c>
      <c r="N16" s="51">
        <v>17197518.145300001</v>
      </c>
      <c r="O16" s="51">
        <v>376852493.42909998</v>
      </c>
      <c r="P16" s="51">
        <v>32363</v>
      </c>
      <c r="Q16" s="51">
        <v>21840</v>
      </c>
      <c r="R16" s="52">
        <v>48.182234432234402</v>
      </c>
      <c r="S16" s="51">
        <v>19.143325726910401</v>
      </c>
      <c r="T16" s="51">
        <v>18.9432256456044</v>
      </c>
      <c r="U16" s="53">
        <v>1.04527334571066</v>
      </c>
    </row>
    <row r="17" spans="1:21" ht="12" thickBot="1">
      <c r="A17" s="75"/>
      <c r="B17" s="64" t="s">
        <v>15</v>
      </c>
      <c r="C17" s="65"/>
      <c r="D17" s="51">
        <v>503749.72600000002</v>
      </c>
      <c r="E17" s="51">
        <v>590518.65509999997</v>
      </c>
      <c r="F17" s="52">
        <v>85.306318716500797</v>
      </c>
      <c r="G17" s="51">
        <v>481048.7879</v>
      </c>
      <c r="H17" s="52">
        <v>4.7190510964802499</v>
      </c>
      <c r="I17" s="51">
        <v>60055.0167</v>
      </c>
      <c r="J17" s="52">
        <v>11.921597888869099</v>
      </c>
      <c r="K17" s="51">
        <v>33614.1567</v>
      </c>
      <c r="L17" s="52">
        <v>6.9876814047783604</v>
      </c>
      <c r="M17" s="52">
        <v>0.78659893913090495</v>
      </c>
      <c r="N17" s="51">
        <v>15547036.895</v>
      </c>
      <c r="O17" s="51">
        <v>355599839.26550001</v>
      </c>
      <c r="P17" s="51">
        <v>9191</v>
      </c>
      <c r="Q17" s="51">
        <v>8022</v>
      </c>
      <c r="R17" s="52">
        <v>14.572425828970299</v>
      </c>
      <c r="S17" s="51">
        <v>54.8090225220324</v>
      </c>
      <c r="T17" s="51">
        <v>54.735553951633001</v>
      </c>
      <c r="U17" s="53">
        <v>0.13404466458033801</v>
      </c>
    </row>
    <row r="18" spans="1:21" ht="12" customHeight="1" thickBot="1">
      <c r="A18" s="75"/>
      <c r="B18" s="64" t="s">
        <v>16</v>
      </c>
      <c r="C18" s="65"/>
      <c r="D18" s="51">
        <v>1473089.9452</v>
      </c>
      <c r="E18" s="51">
        <v>1659821.5978000001</v>
      </c>
      <c r="F18" s="52">
        <v>88.749896202850806</v>
      </c>
      <c r="G18" s="51">
        <v>1503154.4236999999</v>
      </c>
      <c r="H18" s="52">
        <v>-2.0000924739320398</v>
      </c>
      <c r="I18" s="51">
        <v>198232.1845</v>
      </c>
      <c r="J18" s="52">
        <v>13.456896175683699</v>
      </c>
      <c r="K18" s="51">
        <v>247581.72839999999</v>
      </c>
      <c r="L18" s="52">
        <v>16.470811281689901</v>
      </c>
      <c r="M18" s="52">
        <v>-0.199326275888459</v>
      </c>
      <c r="N18" s="51">
        <v>46975183.133100003</v>
      </c>
      <c r="O18" s="51">
        <v>789689474.67980003</v>
      </c>
      <c r="P18" s="51">
        <v>63446</v>
      </c>
      <c r="Q18" s="51">
        <v>52305</v>
      </c>
      <c r="R18" s="52">
        <v>21.300066915208902</v>
      </c>
      <c r="S18" s="51">
        <v>23.2180113041011</v>
      </c>
      <c r="T18" s="51">
        <v>22.135662720581202</v>
      </c>
      <c r="U18" s="53">
        <v>4.6616765292415003</v>
      </c>
    </row>
    <row r="19" spans="1:21" ht="12" customHeight="1" thickBot="1">
      <c r="A19" s="75"/>
      <c r="B19" s="64" t="s">
        <v>17</v>
      </c>
      <c r="C19" s="65"/>
      <c r="D19" s="51">
        <v>534019.5649</v>
      </c>
      <c r="E19" s="51">
        <v>671033.50840000005</v>
      </c>
      <c r="F19" s="52">
        <v>79.581654003137103</v>
      </c>
      <c r="G19" s="51">
        <v>541665.30559999996</v>
      </c>
      <c r="H19" s="52">
        <v>-1.4115249067929201</v>
      </c>
      <c r="I19" s="51">
        <v>47158.191099999996</v>
      </c>
      <c r="J19" s="52">
        <v>8.8307983826080996</v>
      </c>
      <c r="K19" s="51">
        <v>25617.217400000001</v>
      </c>
      <c r="L19" s="52">
        <v>4.7293443266823099</v>
      </c>
      <c r="M19" s="52">
        <v>0.84087874821251996</v>
      </c>
      <c r="N19" s="51">
        <v>17111712.945500001</v>
      </c>
      <c r="O19" s="51">
        <v>253277710.31490001</v>
      </c>
      <c r="P19" s="51">
        <v>12468</v>
      </c>
      <c r="Q19" s="51">
        <v>10345</v>
      </c>
      <c r="R19" s="52">
        <v>20.521991300145</v>
      </c>
      <c r="S19" s="51">
        <v>42.831213097529698</v>
      </c>
      <c r="T19" s="51">
        <v>39.478688013533102</v>
      </c>
      <c r="U19" s="53">
        <v>7.8272942593585499</v>
      </c>
    </row>
    <row r="20" spans="1:21" ht="12" thickBot="1">
      <c r="A20" s="75"/>
      <c r="B20" s="64" t="s">
        <v>18</v>
      </c>
      <c r="C20" s="65"/>
      <c r="D20" s="51">
        <v>964687.64210000006</v>
      </c>
      <c r="E20" s="51">
        <v>1711657.7312</v>
      </c>
      <c r="F20" s="52">
        <v>56.3598448752767</v>
      </c>
      <c r="G20" s="51">
        <v>1232362.2842999999</v>
      </c>
      <c r="H20" s="52">
        <v>-21.720450683221198</v>
      </c>
      <c r="I20" s="51">
        <v>87259.179499999998</v>
      </c>
      <c r="J20" s="52">
        <v>9.0453298759013894</v>
      </c>
      <c r="K20" s="51">
        <v>54566.263299999999</v>
      </c>
      <c r="L20" s="52">
        <v>4.4277777724262704</v>
      </c>
      <c r="M20" s="52">
        <v>0.59914156152231901</v>
      </c>
      <c r="N20" s="51">
        <v>30821116.575599998</v>
      </c>
      <c r="O20" s="51">
        <v>443189540.19709998</v>
      </c>
      <c r="P20" s="51">
        <v>46517</v>
      </c>
      <c r="Q20" s="51">
        <v>33573</v>
      </c>
      <c r="R20" s="52">
        <v>38.554791052333698</v>
      </c>
      <c r="S20" s="51">
        <v>20.738389021218101</v>
      </c>
      <c r="T20" s="51">
        <v>26.7373341077652</v>
      </c>
      <c r="U20" s="53">
        <v>-28.926765142699502</v>
      </c>
    </row>
    <row r="21" spans="1:21" ht="12" customHeight="1" thickBot="1">
      <c r="A21" s="75"/>
      <c r="B21" s="64" t="s">
        <v>19</v>
      </c>
      <c r="C21" s="65"/>
      <c r="D21" s="51">
        <v>356440.14939999999</v>
      </c>
      <c r="E21" s="51">
        <v>448451.81449999998</v>
      </c>
      <c r="F21" s="52">
        <v>79.482374220608705</v>
      </c>
      <c r="G21" s="51">
        <v>404874.11780000001</v>
      </c>
      <c r="H21" s="52">
        <v>-11.962722799664199</v>
      </c>
      <c r="I21" s="51">
        <v>42039.278299999998</v>
      </c>
      <c r="J21" s="52">
        <v>11.794203983688501</v>
      </c>
      <c r="K21" s="51">
        <v>21386.601900000001</v>
      </c>
      <c r="L21" s="52">
        <v>5.2822842853502801</v>
      </c>
      <c r="M21" s="52">
        <v>0.96568293067633104</v>
      </c>
      <c r="N21" s="51">
        <v>9905610.2453000005</v>
      </c>
      <c r="O21" s="51">
        <v>155273483.37670001</v>
      </c>
      <c r="P21" s="51">
        <v>28952</v>
      </c>
      <c r="Q21" s="51">
        <v>21193</v>
      </c>
      <c r="R21" s="52">
        <v>36.611145189449303</v>
      </c>
      <c r="S21" s="51">
        <v>12.3114171525283</v>
      </c>
      <c r="T21" s="51">
        <v>12.569699447930899</v>
      </c>
      <c r="U21" s="53">
        <v>-2.0979087314051199</v>
      </c>
    </row>
    <row r="22" spans="1:21" ht="12" customHeight="1" thickBot="1">
      <c r="A22" s="75"/>
      <c r="B22" s="64" t="s">
        <v>20</v>
      </c>
      <c r="C22" s="65"/>
      <c r="D22" s="51">
        <v>950916.2193</v>
      </c>
      <c r="E22" s="51">
        <v>1043909.4701</v>
      </c>
      <c r="F22" s="52">
        <v>91.091828030730298</v>
      </c>
      <c r="G22" s="51">
        <v>989289.04940000002</v>
      </c>
      <c r="H22" s="52">
        <v>-3.87882895532635</v>
      </c>
      <c r="I22" s="51">
        <v>97990.379400000005</v>
      </c>
      <c r="J22" s="52">
        <v>10.304838366531801</v>
      </c>
      <c r="K22" s="51">
        <v>102017.325</v>
      </c>
      <c r="L22" s="52">
        <v>10.3121858128191</v>
      </c>
      <c r="M22" s="52">
        <v>-3.9473154192192002E-2</v>
      </c>
      <c r="N22" s="51">
        <v>31070584.840599999</v>
      </c>
      <c r="O22" s="51">
        <v>502589234.71469998</v>
      </c>
      <c r="P22" s="51">
        <v>56332</v>
      </c>
      <c r="Q22" s="51">
        <v>48621</v>
      </c>
      <c r="R22" s="52">
        <v>15.859402315871799</v>
      </c>
      <c r="S22" s="51">
        <v>16.880569113470099</v>
      </c>
      <c r="T22" s="51">
        <v>16.862937323378802</v>
      </c>
      <c r="U22" s="53">
        <v>0.10445021120339</v>
      </c>
    </row>
    <row r="23" spans="1:21" ht="12" thickBot="1">
      <c r="A23" s="75"/>
      <c r="B23" s="64" t="s">
        <v>21</v>
      </c>
      <c r="C23" s="65"/>
      <c r="D23" s="51">
        <v>2263331.8955000001</v>
      </c>
      <c r="E23" s="51">
        <v>3446912.6770000001</v>
      </c>
      <c r="F23" s="52">
        <v>65.662582942770598</v>
      </c>
      <c r="G23" s="51">
        <v>2991016.5065000001</v>
      </c>
      <c r="H23" s="52">
        <v>-24.329006858324401</v>
      </c>
      <c r="I23" s="51">
        <v>171975.03200000001</v>
      </c>
      <c r="J23" s="52">
        <v>7.5983125736850203</v>
      </c>
      <c r="K23" s="51">
        <v>95258.089900000006</v>
      </c>
      <c r="L23" s="52">
        <v>3.1848065596758701</v>
      </c>
      <c r="M23" s="52">
        <v>0.80535881183987501</v>
      </c>
      <c r="N23" s="51">
        <v>70417874.620700002</v>
      </c>
      <c r="O23" s="51">
        <v>1130197308.6412001</v>
      </c>
      <c r="P23" s="51">
        <v>67774</v>
      </c>
      <c r="Q23" s="51">
        <v>59200</v>
      </c>
      <c r="R23" s="52">
        <v>14.4831081081081</v>
      </c>
      <c r="S23" s="51">
        <v>33.395282785433899</v>
      </c>
      <c r="T23" s="51">
        <v>30.533629643581101</v>
      </c>
      <c r="U23" s="53">
        <v>8.5690340166876293</v>
      </c>
    </row>
    <row r="24" spans="1:21" ht="12" thickBot="1">
      <c r="A24" s="75"/>
      <c r="B24" s="64" t="s">
        <v>22</v>
      </c>
      <c r="C24" s="65"/>
      <c r="D24" s="51">
        <v>228120.4877</v>
      </c>
      <c r="E24" s="51">
        <v>300111.03850000002</v>
      </c>
      <c r="F24" s="52">
        <v>76.012028361296004</v>
      </c>
      <c r="G24" s="51">
        <v>267948.70600000001</v>
      </c>
      <c r="H24" s="52">
        <v>-14.864120411165599</v>
      </c>
      <c r="I24" s="51">
        <v>39471.312599999997</v>
      </c>
      <c r="J24" s="52">
        <v>17.3028354436575</v>
      </c>
      <c r="K24" s="51">
        <v>38677.841099999998</v>
      </c>
      <c r="L24" s="52">
        <v>14.4347930159439</v>
      </c>
      <c r="M24" s="52">
        <v>2.0514885976922002E-2</v>
      </c>
      <c r="N24" s="51">
        <v>7920929.7833000002</v>
      </c>
      <c r="O24" s="51">
        <v>105731195.9526</v>
      </c>
      <c r="P24" s="51">
        <v>21387</v>
      </c>
      <c r="Q24" s="51">
        <v>21271</v>
      </c>
      <c r="R24" s="52">
        <v>0.54534342532086599</v>
      </c>
      <c r="S24" s="51">
        <v>10.6663154112311</v>
      </c>
      <c r="T24" s="51">
        <v>9.8687727234262592</v>
      </c>
      <c r="U24" s="53">
        <v>7.4772089241340502</v>
      </c>
    </row>
    <row r="25" spans="1:21" ht="12" thickBot="1">
      <c r="A25" s="75"/>
      <c r="B25" s="64" t="s">
        <v>23</v>
      </c>
      <c r="C25" s="65"/>
      <c r="D25" s="51">
        <v>318664.033</v>
      </c>
      <c r="E25" s="51">
        <v>388786.26409999997</v>
      </c>
      <c r="F25" s="52">
        <v>81.963809533671196</v>
      </c>
      <c r="G25" s="51">
        <v>420370.52590000001</v>
      </c>
      <c r="H25" s="52">
        <v>-24.1944871568361</v>
      </c>
      <c r="I25" s="51">
        <v>31205.9015</v>
      </c>
      <c r="J25" s="52">
        <v>9.7927278476388295</v>
      </c>
      <c r="K25" s="51">
        <v>35390.1826</v>
      </c>
      <c r="L25" s="52">
        <v>8.4188068428990697</v>
      </c>
      <c r="M25" s="52">
        <v>-0.11823282030762999</v>
      </c>
      <c r="N25" s="51">
        <v>11754496.2358</v>
      </c>
      <c r="O25" s="51">
        <v>122687255.5889</v>
      </c>
      <c r="P25" s="51">
        <v>16897</v>
      </c>
      <c r="Q25" s="51">
        <v>15868</v>
      </c>
      <c r="R25" s="52">
        <v>6.48474918074111</v>
      </c>
      <c r="S25" s="51">
        <v>18.8592077291827</v>
      </c>
      <c r="T25" s="51">
        <v>19.528374149231201</v>
      </c>
      <c r="U25" s="53">
        <v>-3.5482212702551399</v>
      </c>
    </row>
    <row r="26" spans="1:21" ht="12" thickBot="1">
      <c r="A26" s="75"/>
      <c r="B26" s="64" t="s">
        <v>24</v>
      </c>
      <c r="C26" s="65"/>
      <c r="D26" s="51">
        <v>582903.2916</v>
      </c>
      <c r="E26" s="51">
        <v>632949.73849999998</v>
      </c>
      <c r="F26" s="52">
        <v>92.093140441355899</v>
      </c>
      <c r="G26" s="51">
        <v>622658.09389999998</v>
      </c>
      <c r="H26" s="52">
        <v>-6.3846921271025296</v>
      </c>
      <c r="I26" s="51">
        <v>124507.8612</v>
      </c>
      <c r="J26" s="52">
        <v>21.359951641076002</v>
      </c>
      <c r="K26" s="51">
        <v>117574.348</v>
      </c>
      <c r="L26" s="52">
        <v>18.882649908809</v>
      </c>
      <c r="M26" s="52">
        <v>5.8971308945723999E-2</v>
      </c>
      <c r="N26" s="51">
        <v>18440156.496399999</v>
      </c>
      <c r="O26" s="51">
        <v>237075015.68650001</v>
      </c>
      <c r="P26" s="51">
        <v>41055</v>
      </c>
      <c r="Q26" s="51">
        <v>40298</v>
      </c>
      <c r="R26" s="52">
        <v>1.8785051367313601</v>
      </c>
      <c r="S26" s="51">
        <v>14.1981072122762</v>
      </c>
      <c r="T26" s="51">
        <v>13.318169182093399</v>
      </c>
      <c r="U26" s="53">
        <v>6.1975727963371297</v>
      </c>
    </row>
    <row r="27" spans="1:21" ht="12" thickBot="1">
      <c r="A27" s="75"/>
      <c r="B27" s="64" t="s">
        <v>25</v>
      </c>
      <c r="C27" s="65"/>
      <c r="D27" s="51">
        <v>231292.6306</v>
      </c>
      <c r="E27" s="51">
        <v>277687.26850000001</v>
      </c>
      <c r="F27" s="52">
        <v>83.292486490067503</v>
      </c>
      <c r="G27" s="51">
        <v>263712.21539999999</v>
      </c>
      <c r="H27" s="52">
        <v>-12.293546869198201</v>
      </c>
      <c r="I27" s="51">
        <v>59311.013400000003</v>
      </c>
      <c r="J27" s="52">
        <v>25.643278493629602</v>
      </c>
      <c r="K27" s="51">
        <v>44851.313499999997</v>
      </c>
      <c r="L27" s="52">
        <v>17.007673850818499</v>
      </c>
      <c r="M27" s="52">
        <v>0.322391893829374</v>
      </c>
      <c r="N27" s="51">
        <v>7504399.6189000001</v>
      </c>
      <c r="O27" s="51">
        <v>96709073.961999997</v>
      </c>
      <c r="P27" s="51">
        <v>29483</v>
      </c>
      <c r="Q27" s="51">
        <v>26206</v>
      </c>
      <c r="R27" s="52">
        <v>12.5047699000229</v>
      </c>
      <c r="S27" s="51">
        <v>7.8449489739850096</v>
      </c>
      <c r="T27" s="51">
        <v>7.9807808173700696</v>
      </c>
      <c r="U27" s="53">
        <v>-1.73145604688441</v>
      </c>
    </row>
    <row r="28" spans="1:21" ht="12" thickBot="1">
      <c r="A28" s="75"/>
      <c r="B28" s="64" t="s">
        <v>26</v>
      </c>
      <c r="C28" s="65"/>
      <c r="D28" s="51">
        <v>1627105.5271999999</v>
      </c>
      <c r="E28" s="51">
        <v>1864255.7726</v>
      </c>
      <c r="F28" s="52">
        <v>87.279092875262705</v>
      </c>
      <c r="G28" s="51">
        <v>1922974.0877</v>
      </c>
      <c r="H28" s="52">
        <v>-15.3859879024099</v>
      </c>
      <c r="I28" s="51">
        <v>-56259.99</v>
      </c>
      <c r="J28" s="52">
        <v>-3.4576730924646801</v>
      </c>
      <c r="K28" s="51">
        <v>-125937.26609999999</v>
      </c>
      <c r="L28" s="52">
        <v>-6.5490880457275997</v>
      </c>
      <c r="M28" s="52">
        <v>-0.55326972116953099</v>
      </c>
      <c r="N28" s="51">
        <v>39086523.817500003</v>
      </c>
      <c r="O28" s="51">
        <v>374914226.98519999</v>
      </c>
      <c r="P28" s="51">
        <v>49019</v>
      </c>
      <c r="Q28" s="51">
        <v>40681</v>
      </c>
      <c r="R28" s="52">
        <v>20.496054669255901</v>
      </c>
      <c r="S28" s="51">
        <v>33.193364352598003</v>
      </c>
      <c r="T28" s="51">
        <v>26.180175332464799</v>
      </c>
      <c r="U28" s="53">
        <v>21.1282862009264</v>
      </c>
    </row>
    <row r="29" spans="1:21" ht="12" thickBot="1">
      <c r="A29" s="75"/>
      <c r="B29" s="64" t="s">
        <v>27</v>
      </c>
      <c r="C29" s="65"/>
      <c r="D29" s="51">
        <v>731646.4791</v>
      </c>
      <c r="E29" s="51">
        <v>759118.52110000001</v>
      </c>
      <c r="F29" s="52">
        <v>96.381060238104595</v>
      </c>
      <c r="G29" s="51">
        <v>728282.84730000002</v>
      </c>
      <c r="H29" s="52">
        <v>0.46185789112982401</v>
      </c>
      <c r="I29" s="51">
        <v>121254.77740000001</v>
      </c>
      <c r="J29" s="52">
        <v>16.572864199272299</v>
      </c>
      <c r="K29" s="51">
        <v>80442.113299999997</v>
      </c>
      <c r="L29" s="52">
        <v>11.045449387999099</v>
      </c>
      <c r="M29" s="52">
        <v>0.50735444937645602</v>
      </c>
      <c r="N29" s="51">
        <v>21393282.887200002</v>
      </c>
      <c r="O29" s="51">
        <v>257433606.17340001</v>
      </c>
      <c r="P29" s="51">
        <v>109632</v>
      </c>
      <c r="Q29" s="51">
        <v>98657</v>
      </c>
      <c r="R29" s="52">
        <v>11.1244007014201</v>
      </c>
      <c r="S29" s="51">
        <v>6.6736580478327499</v>
      </c>
      <c r="T29" s="51">
        <v>6.5213461497917002</v>
      </c>
      <c r="U29" s="53">
        <v>2.2822850219380002</v>
      </c>
    </row>
    <row r="30" spans="1:21" ht="12" thickBot="1">
      <c r="A30" s="75"/>
      <c r="B30" s="64" t="s">
        <v>28</v>
      </c>
      <c r="C30" s="65"/>
      <c r="D30" s="51">
        <v>782332.08389999997</v>
      </c>
      <c r="E30" s="51">
        <v>866039.36589999998</v>
      </c>
      <c r="F30" s="52">
        <v>90.334471469087305</v>
      </c>
      <c r="G30" s="51">
        <v>794592.56799999997</v>
      </c>
      <c r="H30" s="52">
        <v>-1.54299002957702</v>
      </c>
      <c r="I30" s="51">
        <v>91016.228199999998</v>
      </c>
      <c r="J30" s="52">
        <v>11.633963386274001</v>
      </c>
      <c r="K30" s="51">
        <v>84234.804799999998</v>
      </c>
      <c r="L30" s="52">
        <v>10.6010058729872</v>
      </c>
      <c r="M30" s="52">
        <v>8.0506192376194996E-2</v>
      </c>
      <c r="N30" s="51">
        <v>24100652.0792</v>
      </c>
      <c r="O30" s="51">
        <v>434200115.06999999</v>
      </c>
      <c r="P30" s="51">
        <v>61383</v>
      </c>
      <c r="Q30" s="51">
        <v>52495</v>
      </c>
      <c r="R30" s="52">
        <v>16.931136298695101</v>
      </c>
      <c r="S30" s="51">
        <v>12.745093656224</v>
      </c>
      <c r="T30" s="51">
        <v>11.6066170816268</v>
      </c>
      <c r="U30" s="53">
        <v>8.9326654264423002</v>
      </c>
    </row>
    <row r="31" spans="1:21" ht="12" thickBot="1">
      <c r="A31" s="75"/>
      <c r="B31" s="64" t="s">
        <v>29</v>
      </c>
      <c r="C31" s="65"/>
      <c r="D31" s="51">
        <v>488895.21409999998</v>
      </c>
      <c r="E31" s="51">
        <v>1332091.9021999999</v>
      </c>
      <c r="F31" s="52">
        <v>36.701312671638597</v>
      </c>
      <c r="G31" s="51">
        <v>450680.26059999998</v>
      </c>
      <c r="H31" s="52">
        <v>8.4793936723839494</v>
      </c>
      <c r="I31" s="51">
        <v>38001.358200000002</v>
      </c>
      <c r="J31" s="52">
        <v>7.7729045210549099</v>
      </c>
      <c r="K31" s="51">
        <v>41329.084900000002</v>
      </c>
      <c r="L31" s="52">
        <v>9.1703783176520197</v>
      </c>
      <c r="M31" s="52">
        <v>-8.0517792930856993E-2</v>
      </c>
      <c r="N31" s="51">
        <v>22685682.259100001</v>
      </c>
      <c r="O31" s="51">
        <v>438841307.70130002</v>
      </c>
      <c r="P31" s="51">
        <v>21592</v>
      </c>
      <c r="Q31" s="51">
        <v>23575</v>
      </c>
      <c r="R31" s="52">
        <v>-8.4114528101802808</v>
      </c>
      <c r="S31" s="51">
        <v>22.642423772693601</v>
      </c>
      <c r="T31" s="51">
        <v>24.935729238600199</v>
      </c>
      <c r="U31" s="53">
        <v>-10.128356791344499</v>
      </c>
    </row>
    <row r="32" spans="1:21" ht="12" thickBot="1">
      <c r="A32" s="75"/>
      <c r="B32" s="64" t="s">
        <v>30</v>
      </c>
      <c r="C32" s="65"/>
      <c r="D32" s="51">
        <v>102163.21219999999</v>
      </c>
      <c r="E32" s="51">
        <v>116315.9575</v>
      </c>
      <c r="F32" s="52">
        <v>87.832498993098199</v>
      </c>
      <c r="G32" s="51">
        <v>110254.51790000001</v>
      </c>
      <c r="H32" s="52">
        <v>-7.3387520567082403</v>
      </c>
      <c r="I32" s="51">
        <v>26433.940200000001</v>
      </c>
      <c r="J32" s="52">
        <v>25.874225791032799</v>
      </c>
      <c r="K32" s="51">
        <v>31745.2012</v>
      </c>
      <c r="L32" s="52">
        <v>28.792653402913299</v>
      </c>
      <c r="M32" s="52">
        <v>-0.16730909867410099</v>
      </c>
      <c r="N32" s="51">
        <v>3273052.5775000001</v>
      </c>
      <c r="O32" s="51">
        <v>44911840.259400003</v>
      </c>
      <c r="P32" s="51">
        <v>22964</v>
      </c>
      <c r="Q32" s="51">
        <v>20913</v>
      </c>
      <c r="R32" s="52">
        <v>9.8072968966671503</v>
      </c>
      <c r="S32" s="51">
        <v>4.4488421964814497</v>
      </c>
      <c r="T32" s="51">
        <v>4.6177002582125901</v>
      </c>
      <c r="U32" s="53">
        <v>-3.7955507135023598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44.999899999999997</v>
      </c>
      <c r="O33" s="51">
        <v>359.43400000000003</v>
      </c>
      <c r="P33" s="54"/>
      <c r="Q33" s="51">
        <v>1</v>
      </c>
      <c r="R33" s="54"/>
      <c r="S33" s="54"/>
      <c r="T33" s="51">
        <v>2.2124000000000001</v>
      </c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404120.09950000001</v>
      </c>
      <c r="E35" s="51">
        <v>349050.93369999999</v>
      </c>
      <c r="F35" s="52">
        <v>115.77682810249399</v>
      </c>
      <c r="G35" s="51">
        <v>393388.56849999999</v>
      </c>
      <c r="H35" s="52">
        <v>2.72797225423189</v>
      </c>
      <c r="I35" s="51">
        <v>2592.9404</v>
      </c>
      <c r="J35" s="52">
        <v>0.64162619063197601</v>
      </c>
      <c r="K35" s="51">
        <v>-1952.3791000000001</v>
      </c>
      <c r="L35" s="52">
        <v>-0.49629787348535997</v>
      </c>
      <c r="M35" s="52">
        <v>-2.32809268445867</v>
      </c>
      <c r="N35" s="51">
        <v>7581830.7298999997</v>
      </c>
      <c r="O35" s="51">
        <v>74386643.336400002</v>
      </c>
      <c r="P35" s="51">
        <v>24343</v>
      </c>
      <c r="Q35" s="51">
        <v>9499</v>
      </c>
      <c r="R35" s="52">
        <v>156.26908095588999</v>
      </c>
      <c r="S35" s="51">
        <v>16.601080372180899</v>
      </c>
      <c r="T35" s="51">
        <v>17.149849594694199</v>
      </c>
      <c r="U35" s="53">
        <v>-3.3056235510603398</v>
      </c>
    </row>
    <row r="36" spans="1:21" ht="12" customHeight="1" thickBot="1">
      <c r="A36" s="75"/>
      <c r="B36" s="64" t="s">
        <v>69</v>
      </c>
      <c r="C36" s="65"/>
      <c r="D36" s="51">
        <v>49464.99</v>
      </c>
      <c r="E36" s="54"/>
      <c r="F36" s="54"/>
      <c r="G36" s="51">
        <v>3066.67</v>
      </c>
      <c r="H36" s="52">
        <v>1512.9870511010299</v>
      </c>
      <c r="I36" s="51">
        <v>2346.81</v>
      </c>
      <c r="J36" s="52">
        <v>4.74438587776931</v>
      </c>
      <c r="K36" s="51">
        <v>160.69</v>
      </c>
      <c r="L36" s="52">
        <v>5.2398856088199901</v>
      </c>
      <c r="M36" s="52">
        <v>13.6045802476819</v>
      </c>
      <c r="N36" s="51">
        <v>4401221.59</v>
      </c>
      <c r="O36" s="51">
        <v>37092070.979999997</v>
      </c>
      <c r="P36" s="51">
        <v>40</v>
      </c>
      <c r="Q36" s="51">
        <v>36</v>
      </c>
      <c r="R36" s="52">
        <v>11.1111111111111</v>
      </c>
      <c r="S36" s="51">
        <v>1236.6247499999999</v>
      </c>
      <c r="T36" s="51">
        <v>1964.1511111111099</v>
      </c>
      <c r="U36" s="53">
        <v>-58.831618978280297</v>
      </c>
    </row>
    <row r="37" spans="1:21" ht="12" thickBot="1">
      <c r="A37" s="75"/>
      <c r="B37" s="64" t="s">
        <v>36</v>
      </c>
      <c r="C37" s="65"/>
      <c r="D37" s="51">
        <v>414468.55</v>
      </c>
      <c r="E37" s="51">
        <v>294769.36690000002</v>
      </c>
      <c r="F37" s="52">
        <v>140.607741692714</v>
      </c>
      <c r="G37" s="51">
        <v>825860.3</v>
      </c>
      <c r="H37" s="52">
        <v>-49.813721521666601</v>
      </c>
      <c r="I37" s="51">
        <v>-31693.35</v>
      </c>
      <c r="J37" s="52">
        <v>-7.6467442463366604</v>
      </c>
      <c r="K37" s="51">
        <v>-100312.26</v>
      </c>
      <c r="L37" s="52">
        <v>-12.1463957039708</v>
      </c>
      <c r="M37" s="52">
        <v>-0.68405307586530295</v>
      </c>
      <c r="N37" s="51">
        <v>12302490.880000001</v>
      </c>
      <c r="O37" s="51">
        <v>175847508.56</v>
      </c>
      <c r="P37" s="51">
        <v>186</v>
      </c>
      <c r="Q37" s="51">
        <v>158</v>
      </c>
      <c r="R37" s="52">
        <v>17.721518987341799</v>
      </c>
      <c r="S37" s="51">
        <v>2228.32553763441</v>
      </c>
      <c r="T37" s="51">
        <v>2677.6106962025301</v>
      </c>
      <c r="U37" s="53">
        <v>-20.1624561124531</v>
      </c>
    </row>
    <row r="38" spans="1:21" ht="12" thickBot="1">
      <c r="A38" s="75"/>
      <c r="B38" s="64" t="s">
        <v>37</v>
      </c>
      <c r="C38" s="65"/>
      <c r="D38" s="51">
        <v>182311.97</v>
      </c>
      <c r="E38" s="51">
        <v>156011.77650000001</v>
      </c>
      <c r="F38" s="52">
        <v>116.85782579368301</v>
      </c>
      <c r="G38" s="51">
        <v>441286.34</v>
      </c>
      <c r="H38" s="52">
        <v>-58.686242134755403</v>
      </c>
      <c r="I38" s="51">
        <v>-12531.56</v>
      </c>
      <c r="J38" s="52">
        <v>-6.8736901915984996</v>
      </c>
      <c r="K38" s="51">
        <v>-45684.02</v>
      </c>
      <c r="L38" s="52">
        <v>-10.352466382712</v>
      </c>
      <c r="M38" s="52">
        <v>-0.725690514976572</v>
      </c>
      <c r="N38" s="51">
        <v>5372018.04</v>
      </c>
      <c r="O38" s="51">
        <v>147964899.25999999</v>
      </c>
      <c r="P38" s="51">
        <v>72</v>
      </c>
      <c r="Q38" s="51">
        <v>58</v>
      </c>
      <c r="R38" s="52">
        <v>24.137931034482801</v>
      </c>
      <c r="S38" s="51">
        <v>2532.11069444444</v>
      </c>
      <c r="T38" s="51">
        <v>3057.2946551724099</v>
      </c>
      <c r="U38" s="53">
        <v>-20.740955831048201</v>
      </c>
    </row>
    <row r="39" spans="1:21" ht="12" thickBot="1">
      <c r="A39" s="75"/>
      <c r="B39" s="64" t="s">
        <v>38</v>
      </c>
      <c r="C39" s="65"/>
      <c r="D39" s="51">
        <v>169343.68</v>
      </c>
      <c r="E39" s="51">
        <v>170646.6257</v>
      </c>
      <c r="F39" s="52">
        <v>99.236465593939997</v>
      </c>
      <c r="G39" s="51">
        <v>378078.8</v>
      </c>
      <c r="H39" s="52">
        <v>-55.209421951191104</v>
      </c>
      <c r="I39" s="51">
        <v>-18419.63</v>
      </c>
      <c r="J39" s="52">
        <v>-10.877069637319799</v>
      </c>
      <c r="K39" s="51">
        <v>-70940.009999999995</v>
      </c>
      <c r="L39" s="52">
        <v>-18.763286912675301</v>
      </c>
      <c r="M39" s="52">
        <v>-0.74034920491271405</v>
      </c>
      <c r="N39" s="51">
        <v>5605229.2599999998</v>
      </c>
      <c r="O39" s="51">
        <v>113515491.66</v>
      </c>
      <c r="P39" s="51">
        <v>84</v>
      </c>
      <c r="Q39" s="51">
        <v>107</v>
      </c>
      <c r="R39" s="52">
        <v>-21.495327102803699</v>
      </c>
      <c r="S39" s="51">
        <v>2015.9961904761899</v>
      </c>
      <c r="T39" s="51">
        <v>1984.8315887850499</v>
      </c>
      <c r="U39" s="53">
        <v>1.54586610026195</v>
      </c>
    </row>
    <row r="40" spans="1:21" ht="12" thickBot="1">
      <c r="A40" s="75"/>
      <c r="B40" s="64" t="s">
        <v>72</v>
      </c>
      <c r="C40" s="65"/>
      <c r="D40" s="51">
        <v>6.8</v>
      </c>
      <c r="E40" s="54"/>
      <c r="F40" s="54"/>
      <c r="G40" s="51">
        <v>4.5</v>
      </c>
      <c r="H40" s="52">
        <v>51.1111111111111</v>
      </c>
      <c r="I40" s="51">
        <v>-437.68</v>
      </c>
      <c r="J40" s="52">
        <v>-6436.4705882353001</v>
      </c>
      <c r="K40" s="51">
        <v>-10.9</v>
      </c>
      <c r="L40" s="52">
        <v>-242.222222222222</v>
      </c>
      <c r="M40" s="52">
        <v>39.154128440367003</v>
      </c>
      <c r="N40" s="51">
        <v>397.35</v>
      </c>
      <c r="O40" s="51">
        <v>5024.2700000000004</v>
      </c>
      <c r="P40" s="51">
        <v>8</v>
      </c>
      <c r="Q40" s="51">
        <v>3</v>
      </c>
      <c r="R40" s="52">
        <v>166.666666666667</v>
      </c>
      <c r="S40" s="51">
        <v>0.85</v>
      </c>
      <c r="T40" s="51">
        <v>0.59666666666666701</v>
      </c>
      <c r="U40" s="53">
        <v>29.803921568627398</v>
      </c>
    </row>
    <row r="41" spans="1:21" ht="12" customHeight="1" thickBot="1">
      <c r="A41" s="75"/>
      <c r="B41" s="64" t="s">
        <v>33</v>
      </c>
      <c r="C41" s="65"/>
      <c r="D41" s="51">
        <v>79855.555099999998</v>
      </c>
      <c r="E41" s="51">
        <v>83769.959799999997</v>
      </c>
      <c r="F41" s="52">
        <v>95.327197590466099</v>
      </c>
      <c r="G41" s="51">
        <v>202376.92290000001</v>
      </c>
      <c r="H41" s="52">
        <v>-60.541175369358299</v>
      </c>
      <c r="I41" s="51">
        <v>4310.3577999999998</v>
      </c>
      <c r="J41" s="52">
        <v>5.3976931155287904</v>
      </c>
      <c r="K41" s="51">
        <v>9797.8217000000004</v>
      </c>
      <c r="L41" s="52">
        <v>4.8413729982649096</v>
      </c>
      <c r="M41" s="52">
        <v>-0.56006978571573696</v>
      </c>
      <c r="N41" s="51">
        <v>2770692.1905</v>
      </c>
      <c r="O41" s="51">
        <v>66736748.437200002</v>
      </c>
      <c r="P41" s="51">
        <v>150</v>
      </c>
      <c r="Q41" s="51">
        <v>131</v>
      </c>
      <c r="R41" s="52">
        <v>14.503816793893099</v>
      </c>
      <c r="S41" s="51">
        <v>532.37036733333298</v>
      </c>
      <c r="T41" s="51">
        <v>430.85731297709901</v>
      </c>
      <c r="U41" s="53">
        <v>19.068126361863001</v>
      </c>
    </row>
    <row r="42" spans="1:21" ht="12" thickBot="1">
      <c r="A42" s="75"/>
      <c r="B42" s="64" t="s">
        <v>34</v>
      </c>
      <c r="C42" s="65"/>
      <c r="D42" s="51">
        <v>439063.4927</v>
      </c>
      <c r="E42" s="51">
        <v>259992.73670000001</v>
      </c>
      <c r="F42" s="52">
        <v>168.87529177656401</v>
      </c>
      <c r="G42" s="51">
        <v>488697.37349999999</v>
      </c>
      <c r="H42" s="52">
        <v>-10.1563633224642</v>
      </c>
      <c r="I42" s="51">
        <v>14277.6325</v>
      </c>
      <c r="J42" s="52">
        <v>3.2518377723004002</v>
      </c>
      <c r="K42" s="51">
        <v>27552.189900000001</v>
      </c>
      <c r="L42" s="52">
        <v>5.6378837689824399</v>
      </c>
      <c r="M42" s="52">
        <v>-0.48179681717423101</v>
      </c>
      <c r="N42" s="51">
        <v>13623435.595899999</v>
      </c>
      <c r="O42" s="51">
        <v>177985312.4393</v>
      </c>
      <c r="P42" s="51">
        <v>2005</v>
      </c>
      <c r="Q42" s="51">
        <v>1970</v>
      </c>
      <c r="R42" s="52">
        <v>1.7766497461928901</v>
      </c>
      <c r="S42" s="51">
        <v>218.98428563591</v>
      </c>
      <c r="T42" s="51">
        <v>219.05697543147201</v>
      </c>
      <c r="U42" s="53">
        <v>-3.3194069314523997E-2</v>
      </c>
    </row>
    <row r="43" spans="1:21" ht="12" thickBot="1">
      <c r="A43" s="75"/>
      <c r="B43" s="64" t="s">
        <v>39</v>
      </c>
      <c r="C43" s="65"/>
      <c r="D43" s="51">
        <v>187206.88</v>
      </c>
      <c r="E43" s="51">
        <v>126944.359</v>
      </c>
      <c r="F43" s="52">
        <v>147.47160210561199</v>
      </c>
      <c r="G43" s="51">
        <v>372219.34</v>
      </c>
      <c r="H43" s="52">
        <v>-49.705224881651802</v>
      </c>
      <c r="I43" s="51">
        <v>-22277.7</v>
      </c>
      <c r="J43" s="52">
        <v>-11.9000434172077</v>
      </c>
      <c r="K43" s="51">
        <v>-61190.92</v>
      </c>
      <c r="L43" s="52">
        <v>-16.4394789373384</v>
      </c>
      <c r="M43" s="52">
        <v>-0.63593127869298305</v>
      </c>
      <c r="N43" s="51">
        <v>6389880.4400000004</v>
      </c>
      <c r="O43" s="51">
        <v>84514907.780000001</v>
      </c>
      <c r="P43" s="51">
        <v>124</v>
      </c>
      <c r="Q43" s="51">
        <v>155</v>
      </c>
      <c r="R43" s="52">
        <v>-20</v>
      </c>
      <c r="S43" s="51">
        <v>1509.7329032258101</v>
      </c>
      <c r="T43" s="51">
        <v>1308.2937419354801</v>
      </c>
      <c r="U43" s="53">
        <v>13.3427019348862</v>
      </c>
    </row>
    <row r="44" spans="1:21" ht="12" thickBot="1">
      <c r="A44" s="75"/>
      <c r="B44" s="64" t="s">
        <v>40</v>
      </c>
      <c r="C44" s="65"/>
      <c r="D44" s="51">
        <v>140085.49</v>
      </c>
      <c r="E44" s="51">
        <v>26864.181199999999</v>
      </c>
      <c r="F44" s="52">
        <v>521.45825311809597</v>
      </c>
      <c r="G44" s="51">
        <v>128030.82</v>
      </c>
      <c r="H44" s="52">
        <v>9.4154438751544305</v>
      </c>
      <c r="I44" s="51">
        <v>11544.48</v>
      </c>
      <c r="J44" s="52">
        <v>8.2410248199153209</v>
      </c>
      <c r="K44" s="51">
        <v>17650.759999999998</v>
      </c>
      <c r="L44" s="52">
        <v>13.7863367586023</v>
      </c>
      <c r="M44" s="52">
        <v>-0.34594997609168099</v>
      </c>
      <c r="N44" s="51">
        <v>3402209.92</v>
      </c>
      <c r="O44" s="51">
        <v>34741859.619999997</v>
      </c>
      <c r="P44" s="51">
        <v>111</v>
      </c>
      <c r="Q44" s="51">
        <v>66</v>
      </c>
      <c r="R44" s="52">
        <v>68.181818181818201</v>
      </c>
      <c r="S44" s="51">
        <v>1262.0314414414399</v>
      </c>
      <c r="T44" s="51">
        <v>1697.35848484849</v>
      </c>
      <c r="U44" s="53">
        <v>-34.494151976897697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-3799.2307000000001</v>
      </c>
      <c r="O45" s="51">
        <v>-3807.7777000000001</v>
      </c>
      <c r="P45" s="54"/>
      <c r="Q45" s="51">
        <v>1</v>
      </c>
      <c r="R45" s="54"/>
      <c r="S45" s="54"/>
      <c r="T45" s="51">
        <v>-3371.8802999999998</v>
      </c>
      <c r="U45" s="55"/>
    </row>
    <row r="46" spans="1:21" ht="12" thickBot="1">
      <c r="A46" s="76"/>
      <c r="B46" s="64" t="s">
        <v>35</v>
      </c>
      <c r="C46" s="65"/>
      <c r="D46" s="56">
        <v>40117.4853</v>
      </c>
      <c r="E46" s="57"/>
      <c r="F46" s="57"/>
      <c r="G46" s="56">
        <v>24264.104299999999</v>
      </c>
      <c r="H46" s="58">
        <v>65.336765800170099</v>
      </c>
      <c r="I46" s="56">
        <v>6227.1725999999999</v>
      </c>
      <c r="J46" s="58">
        <v>15.5223403297415</v>
      </c>
      <c r="K46" s="56">
        <v>3307.3130000000001</v>
      </c>
      <c r="L46" s="58">
        <v>13.630476357620999</v>
      </c>
      <c r="M46" s="58">
        <v>0.88284949141493396</v>
      </c>
      <c r="N46" s="56">
        <v>894547.29249999998</v>
      </c>
      <c r="O46" s="56">
        <v>9633630.3117999993</v>
      </c>
      <c r="P46" s="56">
        <v>29</v>
      </c>
      <c r="Q46" s="56">
        <v>18</v>
      </c>
      <c r="R46" s="58">
        <v>61.1111111111111</v>
      </c>
      <c r="S46" s="56">
        <v>1383.36156206897</v>
      </c>
      <c r="T46" s="56">
        <v>2666.5646777777802</v>
      </c>
      <c r="U46" s="59">
        <v>-92.759778129850901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5:C25"/>
    <mergeCell ref="B26:C26"/>
    <mergeCell ref="B27:C27"/>
    <mergeCell ref="B28:C28"/>
    <mergeCell ref="B24:C24"/>
    <mergeCell ref="B19:C19"/>
    <mergeCell ref="B20:C20"/>
    <mergeCell ref="B21:C21"/>
    <mergeCell ref="B22:C22"/>
    <mergeCell ref="B23:C23"/>
    <mergeCell ref="B17:C17"/>
    <mergeCell ref="B18:C18"/>
    <mergeCell ref="B29:C29"/>
    <mergeCell ref="B30:C30"/>
    <mergeCell ref="B43:C43"/>
    <mergeCell ref="B44:C44"/>
    <mergeCell ref="B45:C45"/>
    <mergeCell ref="B31:C31"/>
    <mergeCell ref="B32:C32"/>
    <mergeCell ref="B33:C33"/>
    <mergeCell ref="B34:C34"/>
    <mergeCell ref="B35:C35"/>
    <mergeCell ref="B36:C36"/>
    <mergeCell ref="B46:C46"/>
    <mergeCell ref="B37:C37"/>
    <mergeCell ref="B38:C38"/>
    <mergeCell ref="B39:C39"/>
    <mergeCell ref="B40:C40"/>
    <mergeCell ref="B41:C41"/>
    <mergeCell ref="B42:C42"/>
  </mergeCells>
  <phoneticPr fontId="1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H32" sqref="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87132</v>
      </c>
      <c r="D2" s="37">
        <v>598432.88208803395</v>
      </c>
      <c r="E2" s="37">
        <v>462984.73710341897</v>
      </c>
      <c r="F2" s="37">
        <v>135448.14498461501</v>
      </c>
      <c r="G2" s="37">
        <v>462984.73710341897</v>
      </c>
      <c r="H2" s="37">
        <v>0.22633807238668699</v>
      </c>
    </row>
    <row r="3" spans="1:8">
      <c r="A3" s="37">
        <v>2</v>
      </c>
      <c r="B3" s="37">
        <v>13</v>
      </c>
      <c r="C3" s="37">
        <v>6233</v>
      </c>
      <c r="D3" s="37">
        <v>58092.957947008501</v>
      </c>
      <c r="E3" s="37">
        <v>44112.868350427401</v>
      </c>
      <c r="F3" s="37">
        <v>13980.0895965812</v>
      </c>
      <c r="G3" s="37">
        <v>44112.868350427401</v>
      </c>
      <c r="H3" s="37">
        <v>0.240650331651792</v>
      </c>
    </row>
    <row r="4" spans="1:8">
      <c r="A4" s="37">
        <v>3</v>
      </c>
      <c r="B4" s="37">
        <v>14</v>
      </c>
      <c r="C4" s="37">
        <v>94337</v>
      </c>
      <c r="D4" s="37">
        <v>97101.544780319193</v>
      </c>
      <c r="E4" s="37">
        <v>71076.508077808103</v>
      </c>
      <c r="F4" s="37">
        <v>26025.036702511101</v>
      </c>
      <c r="G4" s="37">
        <v>71076.508077808103</v>
      </c>
      <c r="H4" s="37">
        <v>0.26801877108535899</v>
      </c>
    </row>
    <row r="5" spans="1:8">
      <c r="A5" s="37">
        <v>4</v>
      </c>
      <c r="B5" s="37">
        <v>15</v>
      </c>
      <c r="C5" s="37">
        <v>3604</v>
      </c>
      <c r="D5" s="37">
        <v>57791.565999409999</v>
      </c>
      <c r="E5" s="37">
        <v>46584.587453203203</v>
      </c>
      <c r="F5" s="37">
        <v>11206.978546206799</v>
      </c>
      <c r="G5" s="37">
        <v>46584.587453203203</v>
      </c>
      <c r="H5" s="37">
        <v>0.193920658705134</v>
      </c>
    </row>
    <row r="6" spans="1:8">
      <c r="A6" s="37">
        <v>5</v>
      </c>
      <c r="B6" s="37">
        <v>16</v>
      </c>
      <c r="C6" s="37">
        <v>3936</v>
      </c>
      <c r="D6" s="37">
        <v>201358.21081709399</v>
      </c>
      <c r="E6" s="37">
        <v>174709.85847008499</v>
      </c>
      <c r="F6" s="37">
        <v>26648.352347008498</v>
      </c>
      <c r="G6" s="37">
        <v>174709.85847008499</v>
      </c>
      <c r="H6" s="37">
        <v>0.13234301317473901</v>
      </c>
    </row>
    <row r="7" spans="1:8">
      <c r="A7" s="37">
        <v>6</v>
      </c>
      <c r="B7" s="37">
        <v>17</v>
      </c>
      <c r="C7" s="37">
        <v>14502</v>
      </c>
      <c r="D7" s="37">
        <v>240005.62687948701</v>
      </c>
      <c r="E7" s="37">
        <v>179086.713845299</v>
      </c>
      <c r="F7" s="37">
        <v>60918.913034188001</v>
      </c>
      <c r="G7" s="37">
        <v>179086.713845299</v>
      </c>
      <c r="H7" s="37">
        <v>0.253822853348255</v>
      </c>
    </row>
    <row r="8" spans="1:8">
      <c r="A8" s="37">
        <v>7</v>
      </c>
      <c r="B8" s="37">
        <v>18</v>
      </c>
      <c r="C8" s="37">
        <v>76184</v>
      </c>
      <c r="D8" s="37">
        <v>121555.205709402</v>
      </c>
      <c r="E8" s="37">
        <v>97683.444778632504</v>
      </c>
      <c r="F8" s="37">
        <v>23871.7609307692</v>
      </c>
      <c r="G8" s="37">
        <v>97683.444778632504</v>
      </c>
      <c r="H8" s="37">
        <v>0.19638616702141701</v>
      </c>
    </row>
    <row r="9" spans="1:8">
      <c r="A9" s="37">
        <v>8</v>
      </c>
      <c r="B9" s="37">
        <v>19</v>
      </c>
      <c r="C9" s="37">
        <v>9748</v>
      </c>
      <c r="D9" s="37">
        <v>87940.856015384605</v>
      </c>
      <c r="E9" s="37">
        <v>79399.642716239294</v>
      </c>
      <c r="F9" s="37">
        <v>8541.2132991453</v>
      </c>
      <c r="G9" s="37">
        <v>79399.642716239294</v>
      </c>
      <c r="H9" s="37">
        <v>9.7124518524712503E-2</v>
      </c>
    </row>
    <row r="10" spans="1:8">
      <c r="A10" s="37">
        <v>9</v>
      </c>
      <c r="B10" s="37">
        <v>21</v>
      </c>
      <c r="C10" s="37">
        <v>180846</v>
      </c>
      <c r="D10" s="37">
        <v>619535.25361452997</v>
      </c>
      <c r="E10" s="37">
        <v>640363.351632479</v>
      </c>
      <c r="F10" s="37">
        <v>-20828.098017948701</v>
      </c>
      <c r="G10" s="37">
        <v>640363.351632479</v>
      </c>
      <c r="H10" s="37">
        <v>-3.3618906908738699E-2</v>
      </c>
    </row>
    <row r="11" spans="1:8">
      <c r="A11" s="37">
        <v>10</v>
      </c>
      <c r="B11" s="37">
        <v>22</v>
      </c>
      <c r="C11" s="37">
        <v>22505</v>
      </c>
      <c r="D11" s="37">
        <v>503749.68490170903</v>
      </c>
      <c r="E11" s="37">
        <v>443694.71024359</v>
      </c>
      <c r="F11" s="37">
        <v>60054.974658119703</v>
      </c>
      <c r="G11" s="37">
        <v>443694.71024359</v>
      </c>
      <c r="H11" s="37">
        <v>0.11921590515701801</v>
      </c>
    </row>
    <row r="12" spans="1:8">
      <c r="A12" s="37">
        <v>11</v>
      </c>
      <c r="B12" s="37">
        <v>23</v>
      </c>
      <c r="C12" s="37">
        <v>144397.05900000001</v>
      </c>
      <c r="D12" s="37">
        <v>1473090.1083042701</v>
      </c>
      <c r="E12" s="37">
        <v>1274857.76792479</v>
      </c>
      <c r="F12" s="37">
        <v>198232.340379487</v>
      </c>
      <c r="G12" s="37">
        <v>1274857.76792479</v>
      </c>
      <c r="H12" s="37">
        <v>0.13456905267504601</v>
      </c>
    </row>
    <row r="13" spans="1:8">
      <c r="A13" s="37">
        <v>12</v>
      </c>
      <c r="B13" s="37">
        <v>24</v>
      </c>
      <c r="C13" s="37">
        <v>24101</v>
      </c>
      <c r="D13" s="37">
        <v>534019.45032136701</v>
      </c>
      <c r="E13" s="37">
        <v>486861.37461965799</v>
      </c>
      <c r="F13" s="37">
        <v>47158.0757017094</v>
      </c>
      <c r="G13" s="37">
        <v>486861.37461965799</v>
      </c>
      <c r="H13" s="37">
        <v>8.8307786679549097E-2</v>
      </c>
    </row>
    <row r="14" spans="1:8">
      <c r="A14" s="37">
        <v>13</v>
      </c>
      <c r="B14" s="37">
        <v>25</v>
      </c>
      <c r="C14" s="37">
        <v>129927</v>
      </c>
      <c r="D14" s="37">
        <v>964687.7561</v>
      </c>
      <c r="E14" s="37">
        <v>877428.46259999997</v>
      </c>
      <c r="F14" s="37">
        <v>87259.2935</v>
      </c>
      <c r="G14" s="37">
        <v>877428.46259999997</v>
      </c>
      <c r="H14" s="37">
        <v>9.0453406242832698E-2</v>
      </c>
    </row>
    <row r="15" spans="1:8">
      <c r="A15" s="37">
        <v>14</v>
      </c>
      <c r="B15" s="37">
        <v>26</v>
      </c>
      <c r="C15" s="37">
        <v>60891</v>
      </c>
      <c r="D15" s="37">
        <v>356439.82468069001</v>
      </c>
      <c r="E15" s="37">
        <v>314400.87106051698</v>
      </c>
      <c r="F15" s="37">
        <v>42038.953620172499</v>
      </c>
      <c r="G15" s="37">
        <v>314400.87106051698</v>
      </c>
      <c r="H15" s="37">
        <v>0.117941236386345</v>
      </c>
    </row>
    <row r="16" spans="1:8">
      <c r="A16" s="37">
        <v>15</v>
      </c>
      <c r="B16" s="37">
        <v>27</v>
      </c>
      <c r="C16" s="37">
        <v>114440.696</v>
      </c>
      <c r="D16" s="37">
        <v>950917.39910000004</v>
      </c>
      <c r="E16" s="37">
        <v>852925.83900000004</v>
      </c>
      <c r="F16" s="37">
        <v>97991.560100000002</v>
      </c>
      <c r="G16" s="37">
        <v>852925.83900000004</v>
      </c>
      <c r="H16" s="37">
        <v>0.10304949745660801</v>
      </c>
    </row>
    <row r="17" spans="1:8">
      <c r="A17" s="37">
        <v>16</v>
      </c>
      <c r="B17" s="37">
        <v>29</v>
      </c>
      <c r="C17" s="37">
        <v>159133</v>
      </c>
      <c r="D17" s="37">
        <v>2263333.4650888899</v>
      </c>
      <c r="E17" s="37">
        <v>2091356.88581624</v>
      </c>
      <c r="F17" s="37">
        <v>171976.57927265001</v>
      </c>
      <c r="G17" s="37">
        <v>2091356.88581624</v>
      </c>
      <c r="H17" s="37">
        <v>7.5983756669234501E-2</v>
      </c>
    </row>
    <row r="18" spans="1:8">
      <c r="A18" s="37">
        <v>17</v>
      </c>
      <c r="B18" s="37">
        <v>31</v>
      </c>
      <c r="C18" s="37">
        <v>22040.482</v>
      </c>
      <c r="D18" s="37">
        <v>228120.48135719699</v>
      </c>
      <c r="E18" s="37">
        <v>188649.178248829</v>
      </c>
      <c r="F18" s="37">
        <v>39471.3031083678</v>
      </c>
      <c r="G18" s="37">
        <v>188649.178248829</v>
      </c>
      <c r="H18" s="37">
        <v>0.17302831763958401</v>
      </c>
    </row>
    <row r="19" spans="1:8">
      <c r="A19" s="37">
        <v>18</v>
      </c>
      <c r="B19" s="37">
        <v>32</v>
      </c>
      <c r="C19" s="37">
        <v>23628.121999999999</v>
      </c>
      <c r="D19" s="37">
        <v>318664.03317488101</v>
      </c>
      <c r="E19" s="37">
        <v>287458.12994095398</v>
      </c>
      <c r="F19" s="37">
        <v>31205.903233926801</v>
      </c>
      <c r="G19" s="37">
        <v>287458.12994095398</v>
      </c>
      <c r="H19" s="37">
        <v>9.7927283863884204E-2</v>
      </c>
    </row>
    <row r="20" spans="1:8">
      <c r="A20" s="37">
        <v>19</v>
      </c>
      <c r="B20" s="37">
        <v>33</v>
      </c>
      <c r="C20" s="37">
        <v>34871.258000000002</v>
      </c>
      <c r="D20" s="37">
        <v>582903.22289027297</v>
      </c>
      <c r="E20" s="37">
        <v>458395.43298091198</v>
      </c>
      <c r="F20" s="37">
        <v>124507.789909361</v>
      </c>
      <c r="G20" s="37">
        <v>458395.43298091198</v>
      </c>
      <c r="H20" s="37">
        <v>0.21359941928610399</v>
      </c>
    </row>
    <row r="21" spans="1:8">
      <c r="A21" s="37">
        <v>20</v>
      </c>
      <c r="B21" s="37">
        <v>34</v>
      </c>
      <c r="C21" s="37">
        <v>32809.951999999997</v>
      </c>
      <c r="D21" s="37">
        <v>231292.48732209401</v>
      </c>
      <c r="E21" s="37">
        <v>171981.632654202</v>
      </c>
      <c r="F21" s="37">
        <v>59310.854667891101</v>
      </c>
      <c r="G21" s="37">
        <v>171981.632654202</v>
      </c>
      <c r="H21" s="37">
        <v>0.25643225750474102</v>
      </c>
    </row>
    <row r="22" spans="1:8">
      <c r="A22" s="37">
        <v>21</v>
      </c>
      <c r="B22" s="37">
        <v>35</v>
      </c>
      <c r="C22" s="37">
        <v>64462.949000000001</v>
      </c>
      <c r="D22" s="37">
        <v>1627105.52731416</v>
      </c>
      <c r="E22" s="37">
        <v>1683365.5092442499</v>
      </c>
      <c r="F22" s="37">
        <v>-56259.981930088499</v>
      </c>
      <c r="G22" s="37">
        <v>1683365.5092442499</v>
      </c>
      <c r="H22" s="37">
        <v>-3.4576725962547801E-2</v>
      </c>
    </row>
    <row r="23" spans="1:8">
      <c r="A23" s="37">
        <v>22</v>
      </c>
      <c r="B23" s="37">
        <v>36</v>
      </c>
      <c r="C23" s="37">
        <v>167635.68299999999</v>
      </c>
      <c r="D23" s="37">
        <v>731646.47893982299</v>
      </c>
      <c r="E23" s="37">
        <v>610391.69549551106</v>
      </c>
      <c r="F23" s="37">
        <v>121254.78344431199</v>
      </c>
      <c r="G23" s="37">
        <v>610391.69549551106</v>
      </c>
      <c r="H23" s="37">
        <v>0.16572865029025199</v>
      </c>
    </row>
    <row r="24" spans="1:8">
      <c r="A24" s="37">
        <v>23</v>
      </c>
      <c r="B24" s="37">
        <v>37</v>
      </c>
      <c r="C24" s="37">
        <v>100222.67200000001</v>
      </c>
      <c r="D24" s="37">
        <v>782332.24667966901</v>
      </c>
      <c r="E24" s="37">
        <v>691315.85852027498</v>
      </c>
      <c r="F24" s="37">
        <v>91016.388159393304</v>
      </c>
      <c r="G24" s="37">
        <v>691315.85852027498</v>
      </c>
      <c r="H24" s="37">
        <v>0.11633981412076499</v>
      </c>
    </row>
    <row r="25" spans="1:8">
      <c r="A25" s="37">
        <v>24</v>
      </c>
      <c r="B25" s="37">
        <v>38</v>
      </c>
      <c r="C25" s="37">
        <v>92265.244000000006</v>
      </c>
      <c r="D25" s="37">
        <v>488895.20218407101</v>
      </c>
      <c r="E25" s="37">
        <v>450893.83092389401</v>
      </c>
      <c r="F25" s="37">
        <v>38001.371260177002</v>
      </c>
      <c r="G25" s="37">
        <v>450893.83092389401</v>
      </c>
      <c r="H25" s="37">
        <v>7.7729073818706307E-2</v>
      </c>
    </row>
    <row r="26" spans="1:8">
      <c r="A26" s="37">
        <v>25</v>
      </c>
      <c r="B26" s="37">
        <v>39</v>
      </c>
      <c r="C26" s="37">
        <v>84789.505999999994</v>
      </c>
      <c r="D26" s="37">
        <v>102163.185946925</v>
      </c>
      <c r="E26" s="37">
        <v>75729.266882701893</v>
      </c>
      <c r="F26" s="37">
        <v>26433.919064223399</v>
      </c>
      <c r="G26" s="37">
        <v>75729.266882701893</v>
      </c>
      <c r="H26" s="37">
        <v>0.25874211751732301</v>
      </c>
    </row>
    <row r="27" spans="1:8">
      <c r="A27" s="37">
        <v>26</v>
      </c>
      <c r="B27" s="37">
        <v>42</v>
      </c>
      <c r="C27" s="37">
        <v>29881.838</v>
      </c>
      <c r="D27" s="37">
        <v>404120.09950000001</v>
      </c>
      <c r="E27" s="37">
        <v>401527.16580000002</v>
      </c>
      <c r="F27" s="37">
        <v>2592.9337</v>
      </c>
      <c r="G27" s="37">
        <v>401527.16580000002</v>
      </c>
      <c r="H27" s="37">
        <v>6.4162453270899499E-3</v>
      </c>
    </row>
    <row r="28" spans="1:8">
      <c r="A28" s="37">
        <v>27</v>
      </c>
      <c r="B28" s="37">
        <v>75</v>
      </c>
      <c r="C28" s="37">
        <v>158</v>
      </c>
      <c r="D28" s="37">
        <v>79855.555555555606</v>
      </c>
      <c r="E28" s="37">
        <v>75545.196581196593</v>
      </c>
      <c r="F28" s="37">
        <v>4310.35897435897</v>
      </c>
      <c r="G28" s="37">
        <v>75545.196581196593</v>
      </c>
      <c r="H28" s="37">
        <v>5.3976945553403002E-2</v>
      </c>
    </row>
    <row r="29" spans="1:8">
      <c r="A29" s="37">
        <v>28</v>
      </c>
      <c r="B29" s="37">
        <v>76</v>
      </c>
      <c r="C29" s="37">
        <v>2453</v>
      </c>
      <c r="D29" s="37">
        <v>439063.48487435898</v>
      </c>
      <c r="E29" s="37">
        <v>424785.855728205</v>
      </c>
      <c r="F29" s="37">
        <v>14277.6291461538</v>
      </c>
      <c r="G29" s="37">
        <v>424785.855728205</v>
      </c>
      <c r="H29" s="37">
        <v>3.2518370663958698E-2</v>
      </c>
    </row>
    <row r="30" spans="1:8">
      <c r="A30" s="37">
        <v>29</v>
      </c>
      <c r="B30" s="37">
        <v>99</v>
      </c>
      <c r="C30" s="37">
        <v>27</v>
      </c>
      <c r="D30" s="37">
        <v>40117.485061644402</v>
      </c>
      <c r="E30" s="37">
        <v>33890.312109522703</v>
      </c>
      <c r="F30" s="37">
        <v>6227.1729521216203</v>
      </c>
      <c r="G30" s="37">
        <v>33890.312109522703</v>
      </c>
      <c r="H30" s="37">
        <v>0.15522341299692599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40</v>
      </c>
      <c r="D32" s="34">
        <v>49464.99</v>
      </c>
      <c r="E32" s="34">
        <v>47118.18</v>
      </c>
      <c r="F32" s="30"/>
      <c r="G32" s="30"/>
      <c r="H32" s="30"/>
    </row>
    <row r="33" spans="1:8">
      <c r="A33" s="30"/>
      <c r="B33" s="33">
        <v>71</v>
      </c>
      <c r="C33" s="34">
        <v>148</v>
      </c>
      <c r="D33" s="34">
        <v>414468.55</v>
      </c>
      <c r="E33" s="34">
        <v>446161.9</v>
      </c>
      <c r="F33" s="30"/>
      <c r="G33" s="30"/>
      <c r="H33" s="30"/>
    </row>
    <row r="34" spans="1:8">
      <c r="A34" s="30"/>
      <c r="B34" s="33">
        <v>72</v>
      </c>
      <c r="C34" s="34">
        <v>60</v>
      </c>
      <c r="D34" s="34">
        <v>182311.97</v>
      </c>
      <c r="E34" s="34">
        <v>194843.53</v>
      </c>
      <c r="F34" s="30"/>
      <c r="G34" s="30"/>
      <c r="H34" s="30"/>
    </row>
    <row r="35" spans="1:8">
      <c r="A35" s="30"/>
      <c r="B35" s="33">
        <v>73</v>
      </c>
      <c r="C35" s="34">
        <v>68</v>
      </c>
      <c r="D35" s="34">
        <v>169343.68</v>
      </c>
      <c r="E35" s="34">
        <v>187763.31</v>
      </c>
      <c r="F35" s="30"/>
      <c r="G35" s="30"/>
      <c r="H35" s="30"/>
    </row>
    <row r="36" spans="1:8">
      <c r="A36" s="30"/>
      <c r="B36" s="33">
        <v>74</v>
      </c>
      <c r="C36" s="34">
        <v>8</v>
      </c>
      <c r="D36" s="34">
        <v>6.8</v>
      </c>
      <c r="E36" s="34">
        <v>444.48</v>
      </c>
      <c r="F36" s="30"/>
      <c r="G36" s="30"/>
      <c r="H36" s="30"/>
    </row>
    <row r="37" spans="1:8">
      <c r="A37" s="30"/>
      <c r="B37" s="33">
        <v>77</v>
      </c>
      <c r="C37" s="34">
        <v>110</v>
      </c>
      <c r="D37" s="34">
        <v>187206.88</v>
      </c>
      <c r="E37" s="34">
        <v>209484.58</v>
      </c>
      <c r="F37" s="30"/>
      <c r="G37" s="30"/>
      <c r="H37" s="30"/>
    </row>
    <row r="38" spans="1:8">
      <c r="A38" s="30"/>
      <c r="B38" s="33">
        <v>78</v>
      </c>
      <c r="C38" s="34">
        <v>129</v>
      </c>
      <c r="D38" s="34">
        <v>140085.49</v>
      </c>
      <c r="E38" s="34">
        <v>128541.01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2015-12-31T00:33:40Z</dcterms:modified>
</cp:coreProperties>
</file>