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3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<sst xmlns="http://schemas.openxmlformats.org/spreadsheetml/2006/main" count="118" uniqueCount="76">
  <si>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</si>
  <si>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</si>
  <si>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</si>
  <si>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</si>
  <si>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</si>
  <si>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</si>
  <si>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</si>
  <si>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</si>
  <si>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</si>
  <si>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</si>
  <si>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</si>
  <si>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</si>
  <si>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</si>
  <si>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</si>
  <si>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</si>
  <si>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</si>
  <si>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</si>
  <si>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</si>
  <si>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</si>
  <si>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</si>
  <si>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</si>
  <si>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</si>
  <si>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</si>
  <si>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</si>
  <si>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</si>
  <si>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</si>
  <si>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</si>
  <si>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</si>
  <si>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</si>
  <si>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</si>
  <si>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</si>
  <si>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</si>
  <si>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</si>
  <si>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</si>
  <si>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</si>
  <si>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</si>
  <si>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</si>
  <si>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</si>
  <si>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</si>
  <si>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</si>
  <si>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</si>
  <si>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3" type="noConversion"/>
  </si>
  <si>
    <t>COST</t>
    <phoneticPr fontId="13" type="noConversion"/>
  </si>
  <si>
    <t>成本</t>
    <phoneticPr fontId="13" type="noConversion"/>
  </si>
  <si>
    <t>销售金额差异</t>
    <phoneticPr fontId="13" type="noConversion"/>
  </si>
  <si>
    <t>销售成本差异</t>
    <phoneticPr fontId="1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</si>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</sst>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3">
    <xf numFmtId="0" fontId="0" fillId="0" borderId="0"/>
    <xf numFmtId="0" fontId="28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2" fillId="3" borderId="0" applyNumberFormat="0" applyBorder="0" applyAlignment="0" applyProtection="0"/>
    <xf numFmtId="0" fontId="41" fillId="4" borderId="0" applyNumberFormat="0" applyBorder="0" applyAlignment="0" applyProtection="0"/>
    <xf numFmtId="0" fontId="43" fillId="5" borderId="4" applyNumberFormat="0" applyAlignment="0" applyProtection="0"/>
    <xf numFmtId="0" fontId="42" fillId="6" borderId="5" applyNumberFormat="0" applyAlignment="0" applyProtection="0"/>
    <xf numFmtId="0" fontId="36" fillId="6" borderId="4" applyNumberFormat="0" applyAlignment="0" applyProtection="0"/>
    <xf numFmtId="0" fontId="40" fillId="0" borderId="6" applyNumberFormat="0" applyFill="0" applyAlignment="0" applyProtection="0"/>
    <xf numFmtId="0" fontId="37" fillId="7" borderId="7" applyNumberFormat="0" applyAlignment="0" applyProtection="0"/>
    <xf numFmtId="0" fontId="39" fillId="0" borderId="0" applyNumberFormat="0" applyFill="0" applyBorder="0" applyAlignment="0" applyProtection="0"/>
    <xf numFmtId="0" fontId="9" fillId="8" borderId="8" applyNumberFormat="0" applyFont="0" applyAlignment="0" applyProtection="0">
      <alignment vertical="center"/>
    </xf>
    <xf numFmtId="0" fontId="38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26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3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2" fillId="3" borderId="0" applyNumberFormat="0" applyBorder="0" applyAlignment="0" applyProtection="0"/>
    <xf numFmtId="0" fontId="41" fillId="4" borderId="0" applyNumberFormat="0" applyBorder="0" applyAlignment="0" applyProtection="0"/>
    <xf numFmtId="0" fontId="43" fillId="5" borderId="4" applyNumberFormat="0" applyAlignment="0" applyProtection="0"/>
    <xf numFmtId="0" fontId="42" fillId="6" borderId="5" applyNumberFormat="0" applyAlignment="0" applyProtection="0"/>
    <xf numFmtId="0" fontId="36" fillId="6" borderId="4" applyNumberFormat="0" applyAlignment="0" applyProtection="0"/>
    <xf numFmtId="0" fontId="40" fillId="0" borderId="6" applyNumberFormat="0" applyFill="0" applyAlignment="0" applyProtection="0"/>
    <xf numFmtId="0" fontId="37" fillId="7" borderId="7" applyNumberFormat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26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7" fillId="38" borderId="21">
      <alignment vertical="center"/>
    </xf>
    <xf numFmtId="0" fontId="46" fillId="0" borderId="0"/>
    <xf numFmtId="18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10" fillId="0" borderId="0" xfId="0" applyFont="1"/>
    <xf numFmtId="177" fontId="10" fillId="0" borderId="0" xfId="0" applyNumberFormat="1" applyFont="1"/>
    <xf numFmtId="0" fontId="0" fillId="0" borderId="0" xfId="0" applyAlignment="1"/>
    <xf numFmtId="0" fontId="10" fillId="0" borderId="0" xfId="0" applyNumberFormat="1" applyFont="1"/>
    <xf numFmtId="0" fontId="11" fillId="0" borderId="18" xfId="0" applyFont="1" applyBorder="1" applyAlignment="1">
      <alignment wrapText="1"/>
    </xf>
    <xf numFmtId="0" fontId="11" fillId="0" borderId="18" xfId="0" applyNumberFormat="1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0" borderId="18" xfId="0" applyFont="1" applyBorder="1" applyAlignment="1">
      <alignment horizontal="right" vertical="center" wrapText="1"/>
    </xf>
    <xf numFmtId="49" fontId="11" fillId="36" borderId="18" xfId="0" applyNumberFormat="1" applyFont="1" applyFill="1" applyBorder="1" applyAlignment="1">
      <alignment vertical="center" wrapText="1"/>
    </xf>
    <xf numFmtId="49" fontId="14" fillId="37" borderId="18" xfId="0" applyNumberFormat="1" applyFont="1" applyFill="1" applyBorder="1" applyAlignment="1">
      <alignment horizontal="center" vertical="center" wrapText="1"/>
    </xf>
    <xf numFmtId="0" fontId="11" fillId="33" borderId="18" xfId="0" applyFont="1" applyFill="1" applyBorder="1" applyAlignment="1">
      <alignment vertical="center" wrapText="1"/>
    </xf>
    <xf numFmtId="0" fontId="11" fillId="33" borderId="18" xfId="0" applyNumberFormat="1" applyFont="1" applyFill="1" applyBorder="1" applyAlignment="1">
      <alignment vertical="center" wrapText="1"/>
    </xf>
    <xf numFmtId="0" fontId="11" fillId="36" borderId="18" xfId="0" applyFont="1" applyFill="1" applyBorder="1" applyAlignment="1">
      <alignment vertical="center" wrapText="1"/>
    </xf>
    <xf numFmtId="0" fontId="11" fillId="37" borderId="18" xfId="0" applyFont="1" applyFill="1" applyBorder="1" applyAlignment="1">
      <alignment vertical="center" wrapText="1"/>
    </xf>
    <xf numFmtId="4" fontId="11" fillId="36" borderId="18" xfId="0" applyNumberFormat="1" applyFont="1" applyFill="1" applyBorder="1" applyAlignment="1">
      <alignment horizontal="right" vertical="top" wrapText="1"/>
    </xf>
    <xf numFmtId="4" fontId="11" fillId="37" borderId="18" xfId="0" applyNumberFormat="1" applyFont="1" applyFill="1" applyBorder="1" applyAlignment="1">
      <alignment horizontal="right" vertical="top" wrapText="1"/>
    </xf>
    <xf numFmtId="177" fontId="10" fillId="36" borderId="18" xfId="0" applyNumberFormat="1" applyFont="1" applyFill="1" applyBorder="1" applyAlignment="1">
      <alignment horizontal="center" vertical="center"/>
    </xf>
    <xf numFmtId="177" fontId="10" fillId="37" borderId="18" xfId="0" applyNumberFormat="1" applyFont="1" applyFill="1" applyBorder="1" applyAlignment="1">
      <alignment horizontal="center" vertical="center"/>
    </xf>
    <xf numFmtId="177" fontId="15" fillId="0" borderId="18" xfId="0" applyNumberFormat="1" applyFont="1" applyBorder="1"/>
    <xf numFmtId="177" fontId="10" fillId="36" borderId="18" xfId="0" applyNumberFormat="1" applyFont="1" applyFill="1" applyBorder="1"/>
    <xf numFmtId="177" fontId="10" fillId="37" borderId="18" xfId="0" applyNumberFormat="1" applyFont="1" applyFill="1" applyBorder="1"/>
    <xf numFmtId="177" fontId="10" fillId="0" borderId="18" xfId="0" applyNumberFormat="1" applyFont="1" applyBorder="1"/>
    <xf numFmtId="49" fontId="11" fillId="0" borderId="18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4" fontId="11" fillId="0" borderId="18" xfId="0" applyNumberFormat="1" applyFont="1" applyFill="1" applyBorder="1" applyAlignment="1">
      <alignment horizontal="right" vertical="top" wrapText="1"/>
    </xf>
    <xf numFmtId="0" fontId="10" fillId="0" borderId="0" xfId="0" applyFont="1" applyFill="1"/>
    <xf numFmtId="176" fontId="1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1" fillId="0" borderId="0" xfId="0" applyNumberFormat="1" applyFont="1" applyAlignment="1"/>
    <xf numFmtId="1" fontId="21" fillId="0" borderId="0" xfId="0" applyNumberFormat="1" applyFont="1" applyAlignment="1"/>
    <xf numFmtId="0" fontId="10" fillId="0" borderId="0" xfId="0" applyFont="1"/>
    <xf numFmtId="1" fontId="45" fillId="0" borderId="0" xfId="0" applyNumberFormat="1" applyFont="1" applyAlignment="1"/>
    <xf numFmtId="0" fontId="45" fillId="0" borderId="0" xfId="0" applyNumberFormat="1" applyFont="1" applyAlignment="1"/>
    <xf numFmtId="0" fontId="10" fillId="0" borderId="0" xfId="0" applyFont="1"/>
    <xf numFmtId="0" fontId="10" fillId="0" borderId="0" xfId="0" applyFont="1"/>
    <xf numFmtId="0" fontId="46" fillId="0" borderId="0" xfId="110"/>
    <xf numFmtId="0" fontId="47" fillId="0" borderId="0" xfId="110" applyNumberFormat="1" applyFont="1"/>
    <xf numFmtId="0" fontId="11" fillId="33" borderId="18" xfId="0" applyFont="1" applyFill="1" applyBorder="1" applyAlignment="1">
      <alignment vertical="center" wrapText="1"/>
    </xf>
    <xf numFmtId="49" fontId="11" fillId="33" borderId="18" xfId="0" applyNumberFormat="1" applyFont="1" applyFill="1" applyBorder="1" applyAlignment="1">
      <alignment horizontal="left" vertical="top" wrapText="1"/>
    </xf>
    <xf numFmtId="49" fontId="12" fillId="33" borderId="18" xfId="0" applyNumberFormat="1" applyFont="1" applyFill="1" applyBorder="1" applyAlignment="1">
      <alignment horizontal="left" vertical="top" wrapText="1"/>
    </xf>
    <xf numFmtId="14" fontId="11" fillId="33" borderId="18" xfId="0" applyNumberFormat="1" applyFont="1" applyFill="1" applyBorder="1" applyAlignment="1">
      <alignment vertical="center" wrapText="1"/>
    </xf>
    <xf numFmtId="49" fontId="11" fillId="33" borderId="13" xfId="0" applyNumberFormat="1" applyFont="1" applyFill="1" applyBorder="1" applyAlignment="1">
      <alignment horizontal="left" vertical="top" wrapText="1"/>
    </xf>
    <xf numFmtId="49" fontId="11" fillId="33" borderId="15" xfId="0" applyNumberFormat="1" applyFont="1" applyFill="1" applyBorder="1" applyAlignment="1">
      <alignment horizontal="left" vertical="top" wrapText="1"/>
    </xf>
    <xf numFmtId="14" fontId="11" fillId="33" borderId="16" xfId="62" applyNumberFormat="1" applyFont="1" applyFill="1" applyBorder="1" applyAlignment="1">
      <alignment vertical="center" wrapText="1"/>
    </xf>
    <xf numFmtId="14" fontId="11" fillId="33" borderId="12" xfId="62" applyNumberFormat="1" applyFont="1" applyFill="1" applyBorder="1" applyAlignment="1">
      <alignment vertical="center" wrapText="1"/>
    </xf>
    <xf numFmtId="0" fontId="10" fillId="0" borderId="19" xfId="62" applyFont="1" applyBorder="1" applyAlignment="1">
      <alignment wrapText="1"/>
    </xf>
    <xf numFmtId="49" fontId="11" fillId="33" borderId="15" xfId="62" applyNumberFormat="1" applyFont="1" applyFill="1" applyBorder="1" applyAlignment="1">
      <alignment horizontal="left" vertical="top" wrapText="1"/>
    </xf>
    <xf numFmtId="0" fontId="10" fillId="0" borderId="0" xfId="62" applyFont="1" applyAlignment="1">
      <alignment wrapText="1"/>
    </xf>
    <xf numFmtId="14" fontId="11" fillId="33" borderId="17" xfId="62" applyNumberFormat="1" applyFont="1" applyFill="1" applyBorder="1" applyAlignment="1">
      <alignment vertical="center" wrapText="1"/>
    </xf>
    <xf numFmtId="49" fontId="12" fillId="33" borderId="15" xfId="62" applyNumberFormat="1" applyFont="1" applyFill="1" applyBorder="1" applyAlignment="1">
      <alignment horizontal="left" vertical="top" wrapText="1"/>
    </xf>
    <xf numFmtId="49" fontId="12" fillId="33" borderId="14" xfId="62" applyNumberFormat="1" applyFont="1" applyFill="1" applyBorder="1" applyAlignment="1">
      <alignment horizontal="left" vertical="top" wrapText="1"/>
    </xf>
    <xf numFmtId="49" fontId="12" fillId="33" borderId="13" xfId="62" applyNumberFormat="1" applyFont="1" applyFill="1" applyBorder="1" applyAlignment="1">
      <alignment horizontal="left" vertical="top" wrapText="1"/>
    </xf>
    <xf numFmtId="0" fontId="11" fillId="33" borderId="15" xfId="62" applyFont="1" applyFill="1" applyBorder="1" applyAlignment="1">
      <alignment vertical="center" wrapText="1"/>
    </xf>
    <xf numFmtId="0" fontId="11" fillId="33" borderId="13" xfId="62" applyFont="1" applyFill="1" applyBorder="1" applyAlignment="1">
      <alignment vertical="center" wrapText="1"/>
    </xf>
    <xf numFmtId="0" fontId="10" fillId="0" borderId="0" xfId="62" applyFont="1" applyAlignment="1">
      <alignment horizontal="right" vertical="center" wrapText="1"/>
    </xf>
    <xf numFmtId="49" fontId="11" fillId="33" borderId="13" xfId="62" applyNumberFormat="1" applyFont="1" applyFill="1" applyBorder="1" applyAlignment="1">
      <alignment horizontal="left" vertical="top" wrapText="1"/>
    </xf>
    <xf numFmtId="0" fontId="24" fillId="0" borderId="0" xfId="62"/>
    <xf numFmtId="0" fontId="16" fillId="0" borderId="0" xfId="62" applyFont="1" applyAlignment="1">
      <alignment horizontal="left" wrapText="1"/>
    </xf>
    <xf numFmtId="0" fontId="22" fillId="0" borderId="19" xfId="62" applyFont="1" applyBorder="1" applyAlignment="1">
      <alignment horizontal="left" vertical="center" wrapText="1"/>
    </xf>
    <xf numFmtId="0" fontId="11" fillId="0" borderId="10" xfId="62" applyFont="1" applyBorder="1" applyAlignment="1">
      <alignment wrapText="1"/>
    </xf>
    <xf numFmtId="0" fontId="10" fillId="0" borderId="11" xfId="62" applyFont="1" applyBorder="1" applyAlignment="1">
      <alignment wrapText="1"/>
    </xf>
    <xf numFmtId="0" fontId="10" fillId="0" borderId="11" xfId="62" applyFont="1" applyBorder="1" applyAlignment="1">
      <alignment horizontal="right" vertical="center" wrapText="1"/>
    </xf>
    <xf numFmtId="49" fontId="11" fillId="33" borderId="10" xfId="62" applyNumberFormat="1" applyFont="1" applyFill="1" applyBorder="1" applyAlignment="1">
      <alignment vertical="center" wrapText="1"/>
    </xf>
    <xf numFmtId="49" fontId="11" fillId="33" borderId="12" xfId="62" applyNumberFormat="1" applyFont="1" applyFill="1" applyBorder="1" applyAlignment="1">
      <alignment vertical="center" wrapText="1"/>
    </xf>
    <xf numFmtId="0" fontId="11" fillId="33" borderId="10" xfId="62" applyFont="1" applyFill="1" applyBorder="1" applyAlignment="1">
      <alignment vertical="center" wrapText="1"/>
    </xf>
    <xf numFmtId="0" fontId="11" fillId="33" borderId="12" xfId="62" applyFont="1" applyFill="1" applyBorder="1" applyAlignment="1">
      <alignment vertical="center" wrapText="1"/>
    </xf>
    <xf numFmtId="4" fontId="12" fillId="34" borderId="10" xfId="62" applyNumberFormat="1" applyFont="1" applyFill="1" applyBorder="1" applyAlignment="1">
      <alignment horizontal="right" vertical="top" wrapText="1"/>
    </xf>
    <xf numFmtId="176" fontId="12" fillId="34" borderId="10" xfId="62" applyNumberFormat="1" applyFont="1" applyFill="1" applyBorder="1" applyAlignment="1">
      <alignment horizontal="right" vertical="top" wrapText="1"/>
    </xf>
    <xf numFmtId="176" fontId="12" fillId="34" borderId="12" xfId="62" applyNumberFormat="1" applyFont="1" applyFill="1" applyBorder="1" applyAlignment="1">
      <alignment horizontal="right" vertical="top" wrapText="1"/>
    </xf>
    <xf numFmtId="4" fontId="11" fillId="35" borderId="10" xfId="62" applyNumberFormat="1" applyFont="1" applyFill="1" applyBorder="1" applyAlignment="1">
      <alignment horizontal="right" vertical="top" wrapText="1"/>
    </xf>
    <xf numFmtId="176" fontId="11" fillId="35" borderId="10" xfId="62" applyNumberFormat="1" applyFont="1" applyFill="1" applyBorder="1" applyAlignment="1">
      <alignment horizontal="right" vertical="top" wrapText="1"/>
    </xf>
    <xf numFmtId="176" fontId="11" fillId="35" borderId="12" xfId="62" applyNumberFormat="1" applyFont="1" applyFill="1" applyBorder="1" applyAlignment="1">
      <alignment horizontal="right" vertical="top" wrapText="1"/>
    </xf>
    <xf numFmtId="0" fontId="11" fillId="35" borderId="10" xfId="62" applyFont="1" applyFill="1" applyBorder="1" applyAlignment="1">
      <alignment horizontal="right" vertical="top" wrapText="1"/>
    </xf>
    <xf numFmtId="0" fontId="11" fillId="35" borderId="12" xfId="62" applyFont="1" applyFill="1" applyBorder="1" applyAlignment="1">
      <alignment horizontal="right" vertical="top" wrapText="1"/>
    </xf>
    <xf numFmtId="4" fontId="11" fillId="35" borderId="13" xfId="62" applyNumberFormat="1" applyFont="1" applyFill="1" applyBorder="1" applyAlignment="1">
      <alignment horizontal="right" vertical="top" wrapText="1"/>
    </xf>
    <xf numFmtId="0" fontId="11" fillId="35" borderId="13" xfId="62" applyFont="1" applyFill="1" applyBorder="1" applyAlignment="1">
      <alignment horizontal="right" vertical="top" wrapText="1"/>
    </xf>
    <xf numFmtId="176" fontId="11" fillId="35" borderId="13" xfId="62" applyNumberFormat="1" applyFont="1" applyFill="1" applyBorder="1" applyAlignment="1">
      <alignment horizontal="right" vertical="top" wrapText="1"/>
    </xf>
    <xf numFmtId="176" fontId="11" fillId="35" borderId="20" xfId="62" applyNumberFormat="1" applyFont="1" applyFill="1" applyBorder="1" applyAlignment="1">
      <alignment horizontal="right" vertical="top" wrapText="1"/>
    </xf>
  </cellXfs>
  <cellStyles count="123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 x14ac:dyDescent="0.2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24156945.24840001</v>
      </c>
      <c r="F3" s="25">
        <f>RA!I7</f>
        <v>1125289.5951</v>
      </c>
      <c r="G3" s="16">
        <f>SUM(G4:G40)</f>
        <v>23031655.653299998</v>
      </c>
      <c r="H3" s="27">
        <f>RA!J7</f>
        <v>4.6582445898226004</v>
      </c>
      <c r="I3" s="20">
        <f>SUM(I4:I40)</f>
        <v>24156951.030964583</v>
      </c>
      <c r="J3" s="21">
        <f>SUM(J4:J40)</f>
        <v>23031655.613939065</v>
      </c>
      <c r="K3" s="22">
        <f>E3-I3</f>
        <v>-5.7825645729899406</v>
      </c>
      <c r="L3" s="22">
        <f>G3-J3</f>
        <v>3.9360933005809784E-2</v>
      </c>
    </row>
    <row r="4" spans="1:13" x14ac:dyDescent="0.2">
      <c r="A4" s="42">
        <f>RA!A8</f>
        <v>42369</v>
      </c>
      <c r="B4" s="12">
        <v>12</v>
      </c>
      <c r="C4" s="40" t="s">
        <v>6</v>
      </c>
      <c r="D4" s="40"/>
      <c r="E4" s="15">
        <f>VLOOKUP(C4,RA!B8:D36,3,0)</f>
        <v>625217.31909999996</v>
      </c>
      <c r="F4" s="25">
        <f>VLOOKUP(C4,RA!B8:I39,8,0)</f>
        <v>137313.57139999999</v>
      </c>
      <c r="G4" s="16">
        <f t="shared" ref="G4:G40" si="0">E4-F4</f>
        <v>487903.74769999995</v>
      </c>
      <c r="H4" s="27">
        <f>RA!J8</f>
        <v>21.962534818719199</v>
      </c>
      <c r="I4" s="20">
        <f>VLOOKUP(B4,RMS!B:D,3,FALSE)</f>
        <v>625218.16398461501</v>
      </c>
      <c r="J4" s="21">
        <f>VLOOKUP(B4,RMS!B:E,4,FALSE)</f>
        <v>487903.76031623897</v>
      </c>
      <c r="K4" s="22">
        <f t="shared" ref="K4:K40" si="1">E4-I4</f>
        <v>-0.84488461504224688</v>
      </c>
      <c r="L4" s="22">
        <f t="shared" ref="L4:L40" si="2">G4-J4</f>
        <v>-1.261623902246356E-2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77938.350999999995</v>
      </c>
      <c r="F5" s="25">
        <f>VLOOKUP(C5,RA!B9:I40,8,0)</f>
        <v>18719.905599999998</v>
      </c>
      <c r="G5" s="16">
        <f t="shared" si="0"/>
        <v>59218.445399999997</v>
      </c>
      <c r="H5" s="27">
        <f>RA!J9</f>
        <v>24.018862806065801</v>
      </c>
      <c r="I5" s="20">
        <f>VLOOKUP(B5,RMS!B:D,3,FALSE)</f>
        <v>77938.397684615396</v>
      </c>
      <c r="J5" s="21">
        <f>VLOOKUP(B5,RMS!B:E,4,FALSE)</f>
        <v>59218.4457794872</v>
      </c>
      <c r="K5" s="22">
        <f t="shared" si="1"/>
        <v>-4.6684615401318297E-2</v>
      </c>
      <c r="L5" s="22">
        <f t="shared" si="2"/>
        <v>-3.7948720273561776E-4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149060.75090000001</v>
      </c>
      <c r="F6" s="25">
        <f>VLOOKUP(C6,RA!B10:I41,8,0)</f>
        <v>37211.593099999998</v>
      </c>
      <c r="G6" s="16">
        <f t="shared" si="0"/>
        <v>111849.15780000002</v>
      </c>
      <c r="H6" s="27">
        <f>RA!J10</f>
        <v>24.9640451126964</v>
      </c>
      <c r="I6" s="20">
        <f>VLOOKUP(B6,RMS!B:D,3,FALSE)</f>
        <v>149062.7332086</v>
      </c>
      <c r="J6" s="21">
        <f>VLOOKUP(B6,RMS!B:E,4,FALSE)</f>
        <v>111849.158198807</v>
      </c>
      <c r="K6" s="22">
        <f>E6-I6</f>
        <v>-1.9823085999814793</v>
      </c>
      <c r="L6" s="22">
        <f t="shared" si="2"/>
        <v>-3.9880698022898287E-4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57921.162100000001</v>
      </c>
      <c r="F7" s="25">
        <f>VLOOKUP(C7,RA!B11:I42,8,0)</f>
        <v>10718.2516</v>
      </c>
      <c r="G7" s="16">
        <f t="shared" si="0"/>
        <v>47202.910499999998</v>
      </c>
      <c r="H7" s="27">
        <f>RA!J11</f>
        <v>18.504897366346199</v>
      </c>
      <c r="I7" s="20">
        <f>VLOOKUP(B7,RMS!B:D,3,FALSE)</f>
        <v>57921.209693722099</v>
      </c>
      <c r="J7" s="21">
        <f>VLOOKUP(B7,RMS!B:E,4,FALSE)</f>
        <v>47202.9099727555</v>
      </c>
      <c r="K7" s="22">
        <f t="shared" si="1"/>
        <v>-4.7593722098099533E-2</v>
      </c>
      <c r="L7" s="22">
        <f t="shared" si="2"/>
        <v>5.2724449778907001E-4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454854.81559999997</v>
      </c>
      <c r="F8" s="25">
        <f>VLOOKUP(C8,RA!B12:I43,8,0)</f>
        <v>3983.3822</v>
      </c>
      <c r="G8" s="16">
        <f t="shared" si="0"/>
        <v>450871.43339999998</v>
      </c>
      <c r="H8" s="27">
        <f>RA!J12</f>
        <v>0.87574805484811902</v>
      </c>
      <c r="I8" s="20">
        <f>VLOOKUP(B8,RMS!B:D,3,FALSE)</f>
        <v>454854.857854701</v>
      </c>
      <c r="J8" s="21">
        <f>VLOOKUP(B8,RMS!B:E,4,FALSE)</f>
        <v>450871.43432906002</v>
      </c>
      <c r="K8" s="22">
        <f t="shared" si="1"/>
        <v>-4.2254701023921371E-2</v>
      </c>
      <c r="L8" s="22">
        <f t="shared" si="2"/>
        <v>-9.2906004283577204E-4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409840.1151</v>
      </c>
      <c r="F9" s="25">
        <f>VLOOKUP(C9,RA!B13:I44,8,0)</f>
        <v>-1798.5135</v>
      </c>
      <c r="G9" s="16">
        <f t="shared" si="0"/>
        <v>411638.6286</v>
      </c>
      <c r="H9" s="27">
        <f>RA!J13</f>
        <v>-0.43883295795999999</v>
      </c>
      <c r="I9" s="20">
        <f>VLOOKUP(B9,RMS!B:D,3,FALSE)</f>
        <v>409840.28111538501</v>
      </c>
      <c r="J9" s="21">
        <f>VLOOKUP(B9,RMS!B:E,4,FALSE)</f>
        <v>411638.62690512801</v>
      </c>
      <c r="K9" s="22">
        <f t="shared" si="1"/>
        <v>-0.16601538500981405</v>
      </c>
      <c r="L9" s="22">
        <f t="shared" si="2"/>
        <v>1.6948719858191907E-3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157292.9952</v>
      </c>
      <c r="F10" s="25">
        <f>VLOOKUP(C10,RA!B14:I44,8,0)</f>
        <v>29170.5527</v>
      </c>
      <c r="G10" s="16">
        <f t="shared" si="0"/>
        <v>128122.4425</v>
      </c>
      <c r="H10" s="27">
        <f>RA!J14</f>
        <v>18.5453603085816</v>
      </c>
      <c r="I10" s="20">
        <f>VLOOKUP(B10,RMS!B:D,3,FALSE)</f>
        <v>157292.99297350401</v>
      </c>
      <c r="J10" s="21">
        <f>VLOOKUP(B10,RMS!B:E,4,FALSE)</f>
        <v>128122.444664957</v>
      </c>
      <c r="K10" s="22">
        <f t="shared" si="1"/>
        <v>2.2264959989115596E-3</v>
      </c>
      <c r="L10" s="22">
        <f t="shared" si="2"/>
        <v>-2.1649569971486926E-3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96204.4859</v>
      </c>
      <c r="F11" s="25">
        <f>VLOOKUP(C11,RA!B15:I45,8,0)</f>
        <v>6497.0293000000001</v>
      </c>
      <c r="G11" s="16">
        <f t="shared" si="0"/>
        <v>89707.456600000005</v>
      </c>
      <c r="H11" s="27">
        <f>RA!J15</f>
        <v>6.75335379553231</v>
      </c>
      <c r="I11" s="20">
        <f>VLOOKUP(B11,RMS!B:D,3,FALSE)</f>
        <v>96204.599817948707</v>
      </c>
      <c r="J11" s="21">
        <f>VLOOKUP(B11,RMS!B:E,4,FALSE)</f>
        <v>89707.457908547003</v>
      </c>
      <c r="K11" s="22">
        <f t="shared" si="1"/>
        <v>-0.1139179487072397</v>
      </c>
      <c r="L11" s="22">
        <f t="shared" si="2"/>
        <v>-1.3085469981888309E-3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880819.95449999999</v>
      </c>
      <c r="F12" s="25">
        <f>VLOOKUP(C12,RA!B16:I46,8,0)</f>
        <v>-77892.976699999999</v>
      </c>
      <c r="G12" s="16">
        <f t="shared" si="0"/>
        <v>958712.93119999999</v>
      </c>
      <c r="H12" s="27">
        <f>RA!J16</f>
        <v>-8.8432347952671204</v>
      </c>
      <c r="I12" s="20">
        <f>VLOOKUP(B12,RMS!B:D,3,FALSE)</f>
        <v>880819.64940598304</v>
      </c>
      <c r="J12" s="21">
        <f>VLOOKUP(B12,RMS!B:E,4,FALSE)</f>
        <v>958712.93129572598</v>
      </c>
      <c r="K12" s="22">
        <f t="shared" si="1"/>
        <v>0.30509401694871485</v>
      </c>
      <c r="L12" s="22">
        <f t="shared" si="2"/>
        <v>-9.5725990831851959E-5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615183.31189999997</v>
      </c>
      <c r="F13" s="25">
        <f>VLOOKUP(C13,RA!B17:I47,8,0)</f>
        <v>63600.1054</v>
      </c>
      <c r="G13" s="16">
        <f t="shared" si="0"/>
        <v>551583.20649999997</v>
      </c>
      <c r="H13" s="27">
        <f>RA!J17</f>
        <v>10.338399005585901</v>
      </c>
      <c r="I13" s="20">
        <f>VLOOKUP(B13,RMS!B:D,3,FALSE)</f>
        <v>615183.23846153799</v>
      </c>
      <c r="J13" s="21">
        <f>VLOOKUP(B13,RMS!B:E,4,FALSE)</f>
        <v>551583.20686923095</v>
      </c>
      <c r="K13" s="22">
        <f t="shared" si="1"/>
        <v>7.3438461986370385E-2</v>
      </c>
      <c r="L13" s="22">
        <f t="shared" si="2"/>
        <v>-3.6923098377883434E-4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2078163.3768</v>
      </c>
      <c r="F14" s="25">
        <f>VLOOKUP(C14,RA!B18:I48,8,0)</f>
        <v>285456.27010000002</v>
      </c>
      <c r="G14" s="16">
        <f t="shared" si="0"/>
        <v>1792707.1066999999</v>
      </c>
      <c r="H14" s="27">
        <f>RA!J18</f>
        <v>13.7359879057994</v>
      </c>
      <c r="I14" s="20">
        <f>VLOOKUP(B14,RMS!B:D,3,FALSE)</f>
        <v>2078163.63046667</v>
      </c>
      <c r="J14" s="21">
        <f>VLOOKUP(B14,RMS!B:E,4,FALSE)</f>
        <v>1792707.11651453</v>
      </c>
      <c r="K14" s="22">
        <f t="shared" si="1"/>
        <v>-0.25366667006164789</v>
      </c>
      <c r="L14" s="22">
        <f t="shared" si="2"/>
        <v>-9.8145301453769207E-3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729390.87809999997</v>
      </c>
      <c r="F15" s="25">
        <f>VLOOKUP(C15,RA!B19:I49,8,0)</f>
        <v>37674.105100000001</v>
      </c>
      <c r="G15" s="16">
        <f t="shared" si="0"/>
        <v>691716.77299999993</v>
      </c>
      <c r="H15" s="27">
        <f>RA!J19</f>
        <v>5.1651461830915402</v>
      </c>
      <c r="I15" s="20">
        <f>VLOOKUP(B15,RMS!B:D,3,FALSE)</f>
        <v>729390.73415384605</v>
      </c>
      <c r="J15" s="21">
        <f>VLOOKUP(B15,RMS!B:E,4,FALSE)</f>
        <v>691716.77314444399</v>
      </c>
      <c r="K15" s="22">
        <f t="shared" si="1"/>
        <v>0.1439461539266631</v>
      </c>
      <c r="L15" s="22">
        <f t="shared" si="2"/>
        <v>-1.4444405678659678E-4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1125248.5882999999</v>
      </c>
      <c r="F16" s="25">
        <f>VLOOKUP(C16,RA!B20:I50,8,0)</f>
        <v>72459.124800000005</v>
      </c>
      <c r="G16" s="16">
        <f t="shared" si="0"/>
        <v>1052789.4634999998</v>
      </c>
      <c r="H16" s="27">
        <f>RA!J20</f>
        <v>6.4393881986085999</v>
      </c>
      <c r="I16" s="20">
        <f>VLOOKUP(B16,RMS!B:D,3,FALSE)</f>
        <v>1125248.6953</v>
      </c>
      <c r="J16" s="21">
        <f>VLOOKUP(B16,RMS!B:E,4,FALSE)</f>
        <v>1052789.4635000001</v>
      </c>
      <c r="K16" s="22">
        <f t="shared" si="1"/>
        <v>-0.10700000007636845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402143.37540000002</v>
      </c>
      <c r="F17" s="25">
        <f>VLOOKUP(C17,RA!B21:I51,8,0)</f>
        <v>41357.194799999997</v>
      </c>
      <c r="G17" s="16">
        <f t="shared" si="0"/>
        <v>360786.18060000002</v>
      </c>
      <c r="H17" s="27">
        <f>RA!J21</f>
        <v>10.284191492365901</v>
      </c>
      <c r="I17" s="20">
        <f>VLOOKUP(B17,RMS!B:D,3,FALSE)</f>
        <v>402143.01937555399</v>
      </c>
      <c r="J17" s="21">
        <f>VLOOKUP(B17,RMS!B:E,4,FALSE)</f>
        <v>360786.180381666</v>
      </c>
      <c r="K17" s="22">
        <f t="shared" si="1"/>
        <v>0.35602444602409378</v>
      </c>
      <c r="L17" s="22">
        <f t="shared" si="2"/>
        <v>2.1833402570337057E-4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1214441.1727</v>
      </c>
      <c r="F18" s="25">
        <f>VLOOKUP(C18,RA!B22:I52,8,0)</f>
        <v>120760.2577</v>
      </c>
      <c r="G18" s="16">
        <f t="shared" si="0"/>
        <v>1093680.915</v>
      </c>
      <c r="H18" s="27">
        <f>RA!J22</f>
        <v>9.9436893622043794</v>
      </c>
      <c r="I18" s="20">
        <f>VLOOKUP(B18,RMS!B:D,3,FALSE)</f>
        <v>1214442.7563</v>
      </c>
      <c r="J18" s="21">
        <f>VLOOKUP(B18,RMS!B:E,4,FALSE)</f>
        <v>1093680.915</v>
      </c>
      <c r="K18" s="22">
        <f t="shared" si="1"/>
        <v>-1.583600000012666</v>
      </c>
      <c r="L18" s="22">
        <f t="shared" si="2"/>
        <v>0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2703235.5410000002</v>
      </c>
      <c r="F19" s="25">
        <f>VLOOKUP(C19,RA!B23:I53,8,0)</f>
        <v>178837.9987</v>
      </c>
      <c r="G19" s="16">
        <f t="shared" si="0"/>
        <v>2524397.5423000003</v>
      </c>
      <c r="H19" s="27">
        <f>RA!J23</f>
        <v>6.6157016651920397</v>
      </c>
      <c r="I19" s="20">
        <f>VLOOKUP(B19,RMS!B:D,3,FALSE)</f>
        <v>2703237.3157564099</v>
      </c>
      <c r="J19" s="21">
        <f>VLOOKUP(B19,RMS!B:E,4,FALSE)</f>
        <v>2524397.5636076899</v>
      </c>
      <c r="K19" s="22">
        <f t="shared" si="1"/>
        <v>-1.7747564096935093</v>
      </c>
      <c r="L19" s="22">
        <f t="shared" si="2"/>
        <v>-2.1307689603418112E-2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312744.8284</v>
      </c>
      <c r="F20" s="25">
        <f>VLOOKUP(C20,RA!B24:I54,8,0)</f>
        <v>54147.2981</v>
      </c>
      <c r="G20" s="16">
        <f t="shared" si="0"/>
        <v>258597.53029999998</v>
      </c>
      <c r="H20" s="27">
        <f>RA!J24</f>
        <v>17.3135710595175</v>
      </c>
      <c r="I20" s="20">
        <f>VLOOKUP(B20,RMS!B:D,3,FALSE)</f>
        <v>312744.82957202202</v>
      </c>
      <c r="J20" s="21">
        <f>VLOOKUP(B20,RMS!B:E,4,FALSE)</f>
        <v>258597.52763875099</v>
      </c>
      <c r="K20" s="22">
        <f t="shared" si="1"/>
        <v>-1.1720220209099352E-3</v>
      </c>
      <c r="L20" s="22">
        <f t="shared" si="2"/>
        <v>2.6612489891704172E-3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461355.93650000001</v>
      </c>
      <c r="F21" s="25">
        <f>VLOOKUP(C21,RA!B25:I55,8,0)</f>
        <v>38263.167699999998</v>
      </c>
      <c r="G21" s="16">
        <f t="shared" si="0"/>
        <v>423092.76880000002</v>
      </c>
      <c r="H21" s="27">
        <f>RA!J25</f>
        <v>8.2936328922690699</v>
      </c>
      <c r="I21" s="20">
        <f>VLOOKUP(B21,RMS!B:D,3,FALSE)</f>
        <v>461355.93721288902</v>
      </c>
      <c r="J21" s="21">
        <f>VLOOKUP(B21,RMS!B:E,4,FALSE)</f>
        <v>423092.751134853</v>
      </c>
      <c r="K21" s="22">
        <f t="shared" si="1"/>
        <v>-7.1288901381194592E-4</v>
      </c>
      <c r="L21" s="22">
        <f t="shared" si="2"/>
        <v>1.7665147024672478E-2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656035.8959</v>
      </c>
      <c r="F22" s="25">
        <f>VLOOKUP(C22,RA!B26:I56,8,0)</f>
        <v>137245.5387</v>
      </c>
      <c r="G22" s="16">
        <f t="shared" si="0"/>
        <v>518790.35719999997</v>
      </c>
      <c r="H22" s="27">
        <f>RA!J26</f>
        <v>20.9204312687366</v>
      </c>
      <c r="I22" s="20">
        <f>VLOOKUP(B22,RMS!B:D,3,FALSE)</f>
        <v>656035.81774988305</v>
      </c>
      <c r="J22" s="21">
        <f>VLOOKUP(B22,RMS!B:E,4,FALSE)</f>
        <v>518790.34230642999</v>
      </c>
      <c r="K22" s="22">
        <f t="shared" si="1"/>
        <v>7.8150116954930127E-2</v>
      </c>
      <c r="L22" s="22">
        <f t="shared" si="2"/>
        <v>1.4893569983541965E-2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275258.45880000002</v>
      </c>
      <c r="F23" s="25">
        <f>VLOOKUP(C23,RA!B27:I57,8,0)</f>
        <v>71247.5769</v>
      </c>
      <c r="G23" s="16">
        <f t="shared" si="0"/>
        <v>204010.88190000004</v>
      </c>
      <c r="H23" s="27">
        <f>RA!J27</f>
        <v>25.883882809853201</v>
      </c>
      <c r="I23" s="20">
        <f>VLOOKUP(B23,RMS!B:D,3,FALSE)</f>
        <v>275258.30751399999</v>
      </c>
      <c r="J23" s="21">
        <f>VLOOKUP(B23,RMS!B:E,4,FALSE)</f>
        <v>204010.903712236</v>
      </c>
      <c r="K23" s="22">
        <f t="shared" si="1"/>
        <v>0.1512860000366345</v>
      </c>
      <c r="L23" s="22">
        <f t="shared" si="2"/>
        <v>-2.1812235965626314E-2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1961659.5033</v>
      </c>
      <c r="F24" s="25">
        <f>VLOOKUP(C24,RA!B28:I58,8,0)</f>
        <v>-54713.929300000003</v>
      </c>
      <c r="G24" s="16">
        <f t="shared" si="0"/>
        <v>2016373.4325999999</v>
      </c>
      <c r="H24" s="27">
        <f>RA!J28</f>
        <v>-2.7891654595487898</v>
      </c>
      <c r="I24" s="20">
        <f>VLOOKUP(B24,RMS!B:D,3,FALSE)</f>
        <v>1961659.5037203501</v>
      </c>
      <c r="J24" s="21">
        <f>VLOOKUP(B24,RMS!B:E,4,FALSE)</f>
        <v>2016373.42457611</v>
      </c>
      <c r="K24" s="22">
        <f t="shared" si="1"/>
        <v>-4.2035011574625969E-4</v>
      </c>
      <c r="L24" s="22">
        <f t="shared" si="2"/>
        <v>8.0238899681717157E-3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794191.47270000004</v>
      </c>
      <c r="F25" s="25">
        <f>VLOOKUP(C25,RA!B29:I59,8,0)</f>
        <v>139587.20060000001</v>
      </c>
      <c r="G25" s="16">
        <f t="shared" si="0"/>
        <v>654604.27210000006</v>
      </c>
      <c r="H25" s="27">
        <f>RA!J29</f>
        <v>17.5760135179301</v>
      </c>
      <c r="I25" s="20">
        <f>VLOOKUP(B25,RMS!B:D,3,FALSE)</f>
        <v>794191.471965487</v>
      </c>
      <c r="J25" s="21">
        <f>VLOOKUP(B25,RMS!B:E,4,FALSE)</f>
        <v>654604.233017714</v>
      </c>
      <c r="K25" s="22">
        <f t="shared" si="1"/>
        <v>7.3451304342597723E-4</v>
      </c>
      <c r="L25" s="22">
        <f t="shared" si="2"/>
        <v>3.9082286064513028E-2</v>
      </c>
      <c r="M25" s="32"/>
    </row>
    <row r="26" spans="1:13" x14ac:dyDescent="0.2">
      <c r="A26" s="42"/>
      <c r="B26" s="12">
        <v>37</v>
      </c>
      <c r="C26" s="40" t="s">
        <v>73</v>
      </c>
      <c r="D26" s="40"/>
      <c r="E26" s="15">
        <f>VLOOKUP(C26,RA!B30:D56,3,0)</f>
        <v>988975.71939999994</v>
      </c>
      <c r="F26" s="25">
        <f>VLOOKUP(C26,RA!B30:I60,8,0)</f>
        <v>121317.4004</v>
      </c>
      <c r="G26" s="16">
        <f t="shared" si="0"/>
        <v>867658.3189999999</v>
      </c>
      <c r="H26" s="27">
        <f>RA!J30</f>
        <v>12.266974610216099</v>
      </c>
      <c r="I26" s="20">
        <f>VLOOKUP(B26,RMS!B:D,3,FALSE)</f>
        <v>988975.69725632702</v>
      </c>
      <c r="J26" s="21">
        <f>VLOOKUP(B26,RMS!B:E,4,FALSE)</f>
        <v>867658.30776698003</v>
      </c>
      <c r="K26" s="22">
        <f t="shared" si="1"/>
        <v>2.2143672918900847E-2</v>
      </c>
      <c r="L26" s="22">
        <f t="shared" si="2"/>
        <v>1.1233019875362515E-2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527260.86490000004</v>
      </c>
      <c r="F27" s="25">
        <f>VLOOKUP(C27,RA!B31:I61,8,0)</f>
        <v>31384.354200000002</v>
      </c>
      <c r="G27" s="16">
        <f t="shared" si="0"/>
        <v>495876.51070000004</v>
      </c>
      <c r="H27" s="27">
        <f>RA!J31</f>
        <v>5.9523390202594202</v>
      </c>
      <c r="I27" s="20">
        <f>VLOOKUP(B27,RMS!B:D,3,FALSE)</f>
        <v>527260.84149557503</v>
      </c>
      <c r="J27" s="21">
        <f>VLOOKUP(B27,RMS!B:E,4,FALSE)</f>
        <v>495876.499583186</v>
      </c>
      <c r="K27" s="22">
        <f t="shared" si="1"/>
        <v>2.3404425010085106E-2</v>
      </c>
      <c r="L27" s="22">
        <f t="shared" si="2"/>
        <v>1.1116814042907208E-2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117568.0126</v>
      </c>
      <c r="F28" s="25">
        <f>VLOOKUP(C28,RA!B32:I62,8,0)</f>
        <v>30223.45</v>
      </c>
      <c r="G28" s="16">
        <f t="shared" si="0"/>
        <v>87344.562600000005</v>
      </c>
      <c r="H28" s="27">
        <f>RA!J32</f>
        <v>25.7072049885106</v>
      </c>
      <c r="I28" s="20">
        <f>VLOOKUP(B28,RMS!B:D,3,FALSE)</f>
        <v>117567.993741774</v>
      </c>
      <c r="J28" s="21">
        <f>VLOOKUP(B28,RMS!B:E,4,FALSE)</f>
        <v>87344.559517882997</v>
      </c>
      <c r="K28" s="22">
        <f t="shared" si="1"/>
        <v>1.8858226001611911E-2</v>
      </c>
      <c r="L28" s="22">
        <f t="shared" si="2"/>
        <v>3.0821170075796545E-3</v>
      </c>
      <c r="M28" s="32"/>
    </row>
    <row r="29" spans="1:13" x14ac:dyDescent="0.2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32</v>
      </c>
      <c r="D30" s="40"/>
      <c r="E30" s="15">
        <f>VLOOKUP(C30,RA!B34:D61,3,0)</f>
        <v>474653.04830000002</v>
      </c>
      <c r="F30" s="25">
        <f>VLOOKUP(C30,RA!B34:I65,8,0)</f>
        <v>8496.8274999999994</v>
      </c>
      <c r="G30" s="16">
        <f t="shared" si="0"/>
        <v>466156.22080000001</v>
      </c>
      <c r="H30" s="27">
        <f>RA!J34</f>
        <v>0</v>
      </c>
      <c r="I30" s="20">
        <f>VLOOKUP(B30,RMS!B:D,3,FALSE)</f>
        <v>474653.04700000002</v>
      </c>
      <c r="J30" s="21">
        <f>VLOOKUP(B30,RMS!B:E,4,FALSE)</f>
        <v>466156.22409999999</v>
      </c>
      <c r="K30" s="22">
        <f t="shared" si="1"/>
        <v>1.3000000035390258E-3</v>
      </c>
      <c r="L30" s="22">
        <f t="shared" si="2"/>
        <v>-3.2999999821186066E-3</v>
      </c>
      <c r="M30" s="32"/>
    </row>
    <row r="31" spans="1:13" s="35" customFormat="1" ht="12" thickBot="1" x14ac:dyDescent="0.25">
      <c r="A31" s="42"/>
      <c r="B31" s="12">
        <v>70</v>
      </c>
      <c r="C31" s="43" t="s">
        <v>69</v>
      </c>
      <c r="D31" s="44"/>
      <c r="E31" s="15">
        <f>VLOOKUP(C31,RA!B35:D62,3,0)</f>
        <v>608102.57999999996</v>
      </c>
      <c r="F31" s="25">
        <f>VLOOKUP(C31,RA!B35:I66,8,0)</f>
        <v>-9645.85</v>
      </c>
      <c r="G31" s="16">
        <f t="shared" si="0"/>
        <v>617748.42999999993</v>
      </c>
      <c r="H31" s="27">
        <f>RA!J35</f>
        <v>1.7901133323449501</v>
      </c>
      <c r="I31" s="20">
        <f>VLOOKUP(B31,RMS!B:D,3,FALSE)</f>
        <v>608102.57999999996</v>
      </c>
      <c r="J31" s="21">
        <f>VLOOKUP(B31,RMS!B:E,4,FALSE)</f>
        <v>617748.43000000005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36</v>
      </c>
      <c r="D32" s="40"/>
      <c r="E32" s="15">
        <f>VLOOKUP(C32,RA!B34:D62,3,0)</f>
        <v>1940534.85</v>
      </c>
      <c r="F32" s="25">
        <f>VLOOKUP(C32,RA!B34:I66,8,0)</f>
        <v>-188723.64</v>
      </c>
      <c r="G32" s="16">
        <f t="shared" si="0"/>
        <v>2129258.4900000002</v>
      </c>
      <c r="H32" s="27">
        <f>RA!J35</f>
        <v>1.7901133323449501</v>
      </c>
      <c r="I32" s="20">
        <f>VLOOKUP(B32,RMS!B:D,3,FALSE)</f>
        <v>1940534.85</v>
      </c>
      <c r="J32" s="21">
        <f>VLOOKUP(B32,RMS!B:E,4,FALSE)</f>
        <v>2129258.4900000002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37</v>
      </c>
      <c r="D33" s="40"/>
      <c r="E33" s="15">
        <f>VLOOKUP(C33,RA!B34:D63,3,0)</f>
        <v>521615.39</v>
      </c>
      <c r="F33" s="25">
        <f>VLOOKUP(C33,RA!B34:I67,8,0)</f>
        <v>-31886.39</v>
      </c>
      <c r="G33" s="16">
        <f t="shared" si="0"/>
        <v>553501.78</v>
      </c>
      <c r="H33" s="27">
        <f>RA!J34</f>
        <v>0</v>
      </c>
      <c r="I33" s="20">
        <f>VLOOKUP(B33,RMS!B:D,3,FALSE)</f>
        <v>521615.39</v>
      </c>
      <c r="J33" s="21">
        <f>VLOOKUP(B33,RMS!B:E,4,FALSE)</f>
        <v>553501.78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38</v>
      </c>
      <c r="D34" s="40"/>
      <c r="E34" s="15">
        <f>VLOOKUP(C34,RA!B35:D64,3,0)</f>
        <v>768252.43</v>
      </c>
      <c r="F34" s="25">
        <f>VLOOKUP(C34,RA!B35:I68,8,0)</f>
        <v>-152247.01999999999</v>
      </c>
      <c r="G34" s="16">
        <f t="shared" si="0"/>
        <v>920499.45000000007</v>
      </c>
      <c r="H34" s="27">
        <f>RA!J35</f>
        <v>1.7901133323449501</v>
      </c>
      <c r="I34" s="20">
        <f>VLOOKUP(B34,RMS!B:D,3,FALSE)</f>
        <v>768252.43</v>
      </c>
      <c r="J34" s="21">
        <f>VLOOKUP(B34,RMS!B:E,4,FALSE)</f>
        <v>920499.45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71</v>
      </c>
      <c r="D35" s="40"/>
      <c r="E35" s="15">
        <f>VLOOKUP(C35,RA!B36:D65,3,0)</f>
        <v>40.42</v>
      </c>
      <c r="F35" s="25">
        <f>VLOOKUP(C35,RA!B36:I69,8,0)</f>
        <v>-4066.41</v>
      </c>
      <c r="G35" s="16">
        <f t="shared" si="0"/>
        <v>4106.83</v>
      </c>
      <c r="H35" s="27">
        <f>RA!J36</f>
        <v>-1.5862208642495801</v>
      </c>
      <c r="I35" s="20">
        <f>VLOOKUP(B35,RMS!B:D,3,FALSE)</f>
        <v>40.42</v>
      </c>
      <c r="J35" s="21">
        <f>VLOOKUP(B35,RMS!B:E,4,FALSE)</f>
        <v>4106.83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33</v>
      </c>
      <c r="D36" s="40"/>
      <c r="E36" s="15">
        <f>VLOOKUP(C36,RA!B8:D65,3,0)</f>
        <v>67072.649300000005</v>
      </c>
      <c r="F36" s="25">
        <f>VLOOKUP(C36,RA!B8:I69,8,0)</f>
        <v>4190.9777000000004</v>
      </c>
      <c r="G36" s="16">
        <f t="shared" si="0"/>
        <v>62881.671600000001</v>
      </c>
      <c r="H36" s="27">
        <f>RA!J36</f>
        <v>-1.5862208642495801</v>
      </c>
      <c r="I36" s="20">
        <f>VLOOKUP(B36,RMS!B:D,3,FALSE)</f>
        <v>67072.649572649607</v>
      </c>
      <c r="J36" s="21">
        <f>VLOOKUP(B36,RMS!B:E,4,FALSE)</f>
        <v>62881.670940170901</v>
      </c>
      <c r="K36" s="22">
        <f t="shared" si="1"/>
        <v>-2.7264960226602852E-4</v>
      </c>
      <c r="L36" s="22">
        <f t="shared" si="2"/>
        <v>6.598291001864709E-4</v>
      </c>
      <c r="M36" s="32"/>
    </row>
    <row r="37" spans="1:13" x14ac:dyDescent="0.2">
      <c r="A37" s="42"/>
      <c r="B37" s="12">
        <v>76</v>
      </c>
      <c r="C37" s="40" t="s">
        <v>34</v>
      </c>
      <c r="D37" s="40"/>
      <c r="E37" s="15">
        <f>VLOOKUP(C37,RA!B8:D66,3,0)</f>
        <v>526278.55310000002</v>
      </c>
      <c r="F37" s="25">
        <f>VLOOKUP(C37,RA!B8:I70,8,0)</f>
        <v>13285.9028</v>
      </c>
      <c r="G37" s="16">
        <f t="shared" si="0"/>
        <v>512992.65030000004</v>
      </c>
      <c r="H37" s="27">
        <f>RA!J37</f>
        <v>-9.7253414438807901</v>
      </c>
      <c r="I37" s="20">
        <f>VLOOKUP(B37,RMS!B:D,3,FALSE)</f>
        <v>526278.54711367504</v>
      </c>
      <c r="J37" s="21">
        <f>VLOOKUP(B37,RMS!B:E,4,FALSE)</f>
        <v>512992.647299145</v>
      </c>
      <c r="K37" s="22">
        <f t="shared" si="1"/>
        <v>5.9863249771296978E-3</v>
      </c>
      <c r="L37" s="22">
        <f t="shared" si="2"/>
        <v>3.00085503840819E-3</v>
      </c>
      <c r="M37" s="32"/>
    </row>
    <row r="38" spans="1:13" x14ac:dyDescent="0.2">
      <c r="A38" s="42"/>
      <c r="B38" s="12">
        <v>77</v>
      </c>
      <c r="C38" s="40" t="s">
        <v>39</v>
      </c>
      <c r="D38" s="40"/>
      <c r="E38" s="15">
        <f>VLOOKUP(C38,RA!B9:D67,3,0)</f>
        <v>676545.54</v>
      </c>
      <c r="F38" s="25">
        <f>VLOOKUP(C38,RA!B9:I71,8,0)</f>
        <v>-93431.2</v>
      </c>
      <c r="G38" s="16">
        <f t="shared" si="0"/>
        <v>769976.74</v>
      </c>
      <c r="H38" s="27">
        <f>RA!J38</f>
        <v>-6.1130079003228799</v>
      </c>
      <c r="I38" s="20">
        <f>VLOOKUP(B38,RMS!B:D,3,FALSE)</f>
        <v>676545.54</v>
      </c>
      <c r="J38" s="21">
        <f>VLOOKUP(B38,RMS!B:E,4,FALSE)</f>
        <v>769976.74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40</v>
      </c>
      <c r="D39" s="40"/>
      <c r="E39" s="15">
        <f>VLOOKUP(C39,RA!B10:D68,3,0)</f>
        <v>612794.89</v>
      </c>
      <c r="F39" s="25">
        <f>VLOOKUP(C39,RA!B10:I72,8,0)</f>
        <v>32087.56</v>
      </c>
      <c r="G39" s="16">
        <f t="shared" si="0"/>
        <v>580707.32999999996</v>
      </c>
      <c r="H39" s="27">
        <f>RA!J39</f>
        <v>-19.817317076367701</v>
      </c>
      <c r="I39" s="20">
        <f>VLOOKUP(B39,RMS!B:D,3,FALSE)</f>
        <v>612794.89</v>
      </c>
      <c r="J39" s="21">
        <f>VLOOKUP(B39,RMS!B:E,4,FALSE)</f>
        <v>580707.32999999996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35</v>
      </c>
      <c r="D40" s="40"/>
      <c r="E40" s="15">
        <f>VLOOKUP(C40,RA!B8:D69,3,0)</f>
        <v>89048.011599999998</v>
      </c>
      <c r="F40" s="25">
        <f>VLOOKUP(C40,RA!B8:I73,8,0)</f>
        <v>14458.9275</v>
      </c>
      <c r="G40" s="16">
        <f t="shared" si="0"/>
        <v>74589.084099999993</v>
      </c>
      <c r="H40" s="27">
        <f>RA!J40</f>
        <v>-10060.3908955962</v>
      </c>
      <c r="I40" s="20">
        <f>VLOOKUP(B40,RMS!B:D,3,FALSE)</f>
        <v>89048.011496861101</v>
      </c>
      <c r="J40" s="21">
        <f>VLOOKUP(B40,RMS!B:E,4,FALSE)</f>
        <v>74589.083957340597</v>
      </c>
      <c r="K40" s="22">
        <f t="shared" si="1"/>
        <v>1.0313889652024955E-4</v>
      </c>
      <c r="L40" s="22">
        <f t="shared" si="2"/>
        <v>1.4265939535107464E-4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46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47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24156945.248399999</v>
      </c>
      <c r="E7" s="68">
        <v>27142217.640900001</v>
      </c>
      <c r="F7" s="69">
        <v>89.001368893300906</v>
      </c>
      <c r="G7" s="68">
        <v>28144656.7214</v>
      </c>
      <c r="H7" s="69">
        <v>-14.1686271482143</v>
      </c>
      <c r="I7" s="68">
        <v>1125289.5951</v>
      </c>
      <c r="J7" s="69">
        <v>4.6582445898226004</v>
      </c>
      <c r="K7" s="68">
        <v>1365866.9463</v>
      </c>
      <c r="L7" s="69">
        <v>4.8530240031723402</v>
      </c>
      <c r="M7" s="69">
        <v>-0.176135275732164</v>
      </c>
      <c r="N7" s="68">
        <v>534853831.64660001</v>
      </c>
      <c r="O7" s="68">
        <v>7831332898.7402</v>
      </c>
      <c r="P7" s="68">
        <v>977853</v>
      </c>
      <c r="Q7" s="68">
        <v>834135</v>
      </c>
      <c r="R7" s="69">
        <v>17.229585139096201</v>
      </c>
      <c r="S7" s="68">
        <v>24.704066202588699</v>
      </c>
      <c r="T7" s="68">
        <v>19.573827426136098</v>
      </c>
      <c r="U7" s="70">
        <v>20.766778773913298</v>
      </c>
      <c r="V7" s="58"/>
      <c r="W7" s="58"/>
    </row>
    <row r="8" spans="1:23" ht="12" customHeight="1" thickBot="1" x14ac:dyDescent="0.25">
      <c r="A8" s="46">
        <v>42369</v>
      </c>
      <c r="B8" s="57" t="s">
        <v>6</v>
      </c>
      <c r="C8" s="48"/>
      <c r="D8" s="71">
        <v>625217.31909999996</v>
      </c>
      <c r="E8" s="71">
        <v>850902.68680000002</v>
      </c>
      <c r="F8" s="72">
        <v>73.476947340625102</v>
      </c>
      <c r="G8" s="71">
        <v>809124.37289999996</v>
      </c>
      <c r="H8" s="72">
        <v>-22.72914522904</v>
      </c>
      <c r="I8" s="71">
        <v>137313.57139999999</v>
      </c>
      <c r="J8" s="72">
        <v>21.962534818719199</v>
      </c>
      <c r="K8" s="71">
        <v>151751.78460000001</v>
      </c>
      <c r="L8" s="72">
        <v>18.7550628410937</v>
      </c>
      <c r="M8" s="72">
        <v>-9.5143613882746003E-2</v>
      </c>
      <c r="N8" s="71">
        <v>18693583.190000001</v>
      </c>
      <c r="O8" s="71">
        <v>279309037.47350001</v>
      </c>
      <c r="P8" s="71">
        <v>23807</v>
      </c>
      <c r="Q8" s="71">
        <v>21997</v>
      </c>
      <c r="R8" s="72">
        <v>8.2283947811065108</v>
      </c>
      <c r="S8" s="71">
        <v>26.261911164783498</v>
      </c>
      <c r="T8" s="71">
        <v>27.205169036686801</v>
      </c>
      <c r="U8" s="73">
        <v>-3.5917335413434901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1">
        <v>77938.350999999995</v>
      </c>
      <c r="E9" s="71">
        <v>98097.376799999998</v>
      </c>
      <c r="F9" s="72">
        <v>79.449984844039193</v>
      </c>
      <c r="G9" s="71">
        <v>90635.996899999998</v>
      </c>
      <c r="H9" s="72">
        <v>-14.0094954921823</v>
      </c>
      <c r="I9" s="71">
        <v>18719.905599999998</v>
      </c>
      <c r="J9" s="72">
        <v>24.018862806065801</v>
      </c>
      <c r="K9" s="71">
        <v>20864.0376</v>
      </c>
      <c r="L9" s="72">
        <v>23.0195930023472</v>
      </c>
      <c r="M9" s="72">
        <v>-0.102766877682391</v>
      </c>
      <c r="N9" s="71">
        <v>2895575.4552000002</v>
      </c>
      <c r="O9" s="71">
        <v>44318607.299800001</v>
      </c>
      <c r="P9" s="71">
        <v>4574</v>
      </c>
      <c r="Q9" s="71">
        <v>3586</v>
      </c>
      <c r="R9" s="72">
        <v>27.5515895147797</v>
      </c>
      <c r="S9" s="71">
        <v>17.039429602098799</v>
      </c>
      <c r="T9" s="71">
        <v>16.199922532069198</v>
      </c>
      <c r="U9" s="73">
        <v>4.92684960490846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1">
        <v>149060.75090000001</v>
      </c>
      <c r="E10" s="71">
        <v>267822.22869999998</v>
      </c>
      <c r="F10" s="72">
        <v>55.656601628451803</v>
      </c>
      <c r="G10" s="71">
        <v>315065.78759999998</v>
      </c>
      <c r="H10" s="72">
        <v>-52.689007576651299</v>
      </c>
      <c r="I10" s="71">
        <v>37211.593099999998</v>
      </c>
      <c r="J10" s="72">
        <v>24.9640451126964</v>
      </c>
      <c r="K10" s="71">
        <v>43842.810599999997</v>
      </c>
      <c r="L10" s="72">
        <v>13.9154463370875</v>
      </c>
      <c r="M10" s="72">
        <v>-0.15124982657932101</v>
      </c>
      <c r="N10" s="71">
        <v>3672268.8265999998</v>
      </c>
      <c r="O10" s="71">
        <v>66798731.261100002</v>
      </c>
      <c r="P10" s="71">
        <v>90306</v>
      </c>
      <c r="Q10" s="71">
        <v>73858</v>
      </c>
      <c r="R10" s="72">
        <v>22.2697608925235</v>
      </c>
      <c r="S10" s="71">
        <v>1.6506184627820999</v>
      </c>
      <c r="T10" s="71">
        <v>1.3146826450756901</v>
      </c>
      <c r="U10" s="73">
        <v>20.352118026124302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1">
        <v>57921.162100000001</v>
      </c>
      <c r="E11" s="71">
        <v>89678.547399999996</v>
      </c>
      <c r="F11" s="72">
        <v>64.587533785142497</v>
      </c>
      <c r="G11" s="71">
        <v>66944.346300000005</v>
      </c>
      <c r="H11" s="72">
        <v>-13.4786351629518</v>
      </c>
      <c r="I11" s="71">
        <v>10718.2516</v>
      </c>
      <c r="J11" s="72">
        <v>18.504897366346199</v>
      </c>
      <c r="K11" s="71">
        <v>17910.296600000001</v>
      </c>
      <c r="L11" s="72">
        <v>26.754009247828002</v>
      </c>
      <c r="M11" s="72">
        <v>-0.40155923492634998</v>
      </c>
      <c r="N11" s="71">
        <v>2480653.2281999998</v>
      </c>
      <c r="O11" s="71">
        <v>24567609.0066</v>
      </c>
      <c r="P11" s="71">
        <v>2844</v>
      </c>
      <c r="Q11" s="71">
        <v>2912</v>
      </c>
      <c r="R11" s="72">
        <v>-2.3351648351648402</v>
      </c>
      <c r="S11" s="71">
        <v>20.3660907524613</v>
      </c>
      <c r="T11" s="71">
        <v>19.845989800824199</v>
      </c>
      <c r="U11" s="73">
        <v>2.5537593736504798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1">
        <v>454854.81559999997</v>
      </c>
      <c r="E12" s="71">
        <v>437462.06800000003</v>
      </c>
      <c r="F12" s="72">
        <v>103.97582987698</v>
      </c>
      <c r="G12" s="71">
        <v>319652.32040000003</v>
      </c>
      <c r="H12" s="72">
        <v>42.296735099815102</v>
      </c>
      <c r="I12" s="71">
        <v>3983.3822</v>
      </c>
      <c r="J12" s="72">
        <v>0.87574805484811902</v>
      </c>
      <c r="K12" s="71">
        <v>28644.489099999999</v>
      </c>
      <c r="L12" s="72">
        <v>8.9611391101917999</v>
      </c>
      <c r="M12" s="72">
        <v>-0.86093722299972897</v>
      </c>
      <c r="N12" s="71">
        <v>7721575.9294999996</v>
      </c>
      <c r="O12" s="71">
        <v>95243714.7535</v>
      </c>
      <c r="P12" s="71">
        <v>3494</v>
      </c>
      <c r="Q12" s="71">
        <v>2223</v>
      </c>
      <c r="R12" s="72">
        <v>57.174988753936098</v>
      </c>
      <c r="S12" s="71">
        <v>130.18168734974199</v>
      </c>
      <c r="T12" s="71">
        <v>90.579478542510103</v>
      </c>
      <c r="U12" s="73">
        <v>30.420721695547002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1">
        <v>409840.1151</v>
      </c>
      <c r="E13" s="71">
        <v>550075.53060000006</v>
      </c>
      <c r="F13" s="72">
        <v>74.506152755597597</v>
      </c>
      <c r="G13" s="71">
        <v>347473.91560000001</v>
      </c>
      <c r="H13" s="72">
        <v>17.9484550350519</v>
      </c>
      <c r="I13" s="71">
        <v>-1798.5135</v>
      </c>
      <c r="J13" s="72">
        <v>-0.43883295795999999</v>
      </c>
      <c r="K13" s="71">
        <v>67615.183399999994</v>
      </c>
      <c r="L13" s="72">
        <v>19.4590673902084</v>
      </c>
      <c r="M13" s="72">
        <v>-1.0265992549241501</v>
      </c>
      <c r="N13" s="71">
        <v>10263723.0934</v>
      </c>
      <c r="O13" s="71">
        <v>136265220.6992</v>
      </c>
      <c r="P13" s="71">
        <v>11262</v>
      </c>
      <c r="Q13" s="71">
        <v>7253</v>
      </c>
      <c r="R13" s="72">
        <v>55.273679856611103</v>
      </c>
      <c r="S13" s="71">
        <v>36.391414944059697</v>
      </c>
      <c r="T13" s="71">
        <v>33.090510437060502</v>
      </c>
      <c r="U13" s="73">
        <v>9.0705582953376602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1">
        <v>157292.9952</v>
      </c>
      <c r="E14" s="71">
        <v>231536.49859999999</v>
      </c>
      <c r="F14" s="72">
        <v>67.934427682495794</v>
      </c>
      <c r="G14" s="71">
        <v>250790.89660000001</v>
      </c>
      <c r="H14" s="72">
        <v>-37.281218205110903</v>
      </c>
      <c r="I14" s="71">
        <v>29170.5527</v>
      </c>
      <c r="J14" s="72">
        <v>18.5453603085816</v>
      </c>
      <c r="K14" s="71">
        <v>39972.638099999996</v>
      </c>
      <c r="L14" s="72">
        <v>15.938632000568401</v>
      </c>
      <c r="M14" s="72">
        <v>-0.27023698993737399</v>
      </c>
      <c r="N14" s="71">
        <v>5924376.9632000001</v>
      </c>
      <c r="O14" s="71">
        <v>67833895.146200001</v>
      </c>
      <c r="P14" s="71">
        <v>1962</v>
      </c>
      <c r="Q14" s="71">
        <v>1862</v>
      </c>
      <c r="R14" s="72">
        <v>5.3705692803437204</v>
      </c>
      <c r="S14" s="71">
        <v>80.169722324158997</v>
      </c>
      <c r="T14" s="71">
        <v>65.282063265306107</v>
      </c>
      <c r="U14" s="73">
        <v>18.570176654293501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1">
        <v>96204.4859</v>
      </c>
      <c r="E15" s="71">
        <v>243203.0171</v>
      </c>
      <c r="F15" s="72">
        <v>39.557274842705901</v>
      </c>
      <c r="G15" s="71">
        <v>242550.4474</v>
      </c>
      <c r="H15" s="72">
        <v>-60.336298311853803</v>
      </c>
      <c r="I15" s="71">
        <v>6497.0293000000001</v>
      </c>
      <c r="J15" s="72">
        <v>6.75335379553231</v>
      </c>
      <c r="K15" s="71">
        <v>14908.322</v>
      </c>
      <c r="L15" s="72">
        <v>6.1464829934591201</v>
      </c>
      <c r="M15" s="72">
        <v>-0.56420116898467798</v>
      </c>
      <c r="N15" s="71">
        <v>3527447.4929999998</v>
      </c>
      <c r="O15" s="71">
        <v>53274096.537500001</v>
      </c>
      <c r="P15" s="71">
        <v>3104</v>
      </c>
      <c r="Q15" s="71">
        <v>2837</v>
      </c>
      <c r="R15" s="72">
        <v>9.4113500176242599</v>
      </c>
      <c r="S15" s="71">
        <v>30.9937132409794</v>
      </c>
      <c r="T15" s="71">
        <v>30.997801127952101</v>
      </c>
      <c r="U15" s="73">
        <v>-1.3189406964245001E-2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1">
        <v>880819.95449999999</v>
      </c>
      <c r="E16" s="71">
        <v>1322498.2594999999</v>
      </c>
      <c r="F16" s="72">
        <v>66.602730716107999</v>
      </c>
      <c r="G16" s="71">
        <v>1068643.9298</v>
      </c>
      <c r="H16" s="72">
        <v>-17.575917484053999</v>
      </c>
      <c r="I16" s="71">
        <v>-77892.976699999999</v>
      </c>
      <c r="J16" s="72">
        <v>-8.8432347952671204</v>
      </c>
      <c r="K16" s="71">
        <v>37368.085500000001</v>
      </c>
      <c r="L16" s="72">
        <v>3.4967760970666402</v>
      </c>
      <c r="M16" s="72">
        <v>-3.0844786575967298</v>
      </c>
      <c r="N16" s="71">
        <v>18078338.099800002</v>
      </c>
      <c r="O16" s="71">
        <v>377733313.3836</v>
      </c>
      <c r="P16" s="71">
        <v>46206</v>
      </c>
      <c r="Q16" s="71">
        <v>32363</v>
      </c>
      <c r="R16" s="72">
        <v>42.774155671600298</v>
      </c>
      <c r="S16" s="71">
        <v>19.062891280353199</v>
      </c>
      <c r="T16" s="71">
        <v>19.143325726910401</v>
      </c>
      <c r="U16" s="73">
        <v>-0.421942534184506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1">
        <v>615183.31189999997</v>
      </c>
      <c r="E17" s="71">
        <v>797925.60349999997</v>
      </c>
      <c r="F17" s="72">
        <v>77.097828319028196</v>
      </c>
      <c r="G17" s="71">
        <v>684072.58219999995</v>
      </c>
      <c r="H17" s="72">
        <v>-10.0704621252981</v>
      </c>
      <c r="I17" s="71">
        <v>63600.1054</v>
      </c>
      <c r="J17" s="72">
        <v>10.338399005585901</v>
      </c>
      <c r="K17" s="71">
        <v>70474.037500000006</v>
      </c>
      <c r="L17" s="72">
        <v>10.302128653271399</v>
      </c>
      <c r="M17" s="72">
        <v>-9.7538502742942998E-2</v>
      </c>
      <c r="N17" s="71">
        <v>16162220.206900001</v>
      </c>
      <c r="O17" s="71">
        <v>356215022.57740003</v>
      </c>
      <c r="P17" s="71">
        <v>12713</v>
      </c>
      <c r="Q17" s="71">
        <v>9191</v>
      </c>
      <c r="R17" s="72">
        <v>38.320095745838302</v>
      </c>
      <c r="S17" s="71">
        <v>48.390097687406602</v>
      </c>
      <c r="T17" s="71">
        <v>54.8090225220324</v>
      </c>
      <c r="U17" s="73">
        <v>-13.264955313980201</v>
      </c>
    </row>
    <row r="18" spans="1:21" ht="12" customHeight="1" thickBot="1" x14ac:dyDescent="0.25">
      <c r="A18" s="45"/>
      <c r="B18" s="57" t="s">
        <v>16</v>
      </c>
      <c r="C18" s="48"/>
      <c r="D18" s="71">
        <v>2078163.3768</v>
      </c>
      <c r="E18" s="71">
        <v>2614292.4539999999</v>
      </c>
      <c r="F18" s="72">
        <v>79.492383249636205</v>
      </c>
      <c r="G18" s="71">
        <v>2366990.0351</v>
      </c>
      <c r="H18" s="72">
        <v>-12.2022760559614</v>
      </c>
      <c r="I18" s="71">
        <v>285456.27010000002</v>
      </c>
      <c r="J18" s="72">
        <v>13.7359879057994</v>
      </c>
      <c r="K18" s="71">
        <v>398144.40710000001</v>
      </c>
      <c r="L18" s="72">
        <v>16.820704827478501</v>
      </c>
      <c r="M18" s="72">
        <v>-0.283033329089806</v>
      </c>
      <c r="N18" s="71">
        <v>49053346.509900004</v>
      </c>
      <c r="O18" s="71">
        <v>791767638.05659997</v>
      </c>
      <c r="P18" s="71">
        <v>84188</v>
      </c>
      <c r="Q18" s="71">
        <v>63446</v>
      </c>
      <c r="R18" s="72">
        <v>32.692368313211198</v>
      </c>
      <c r="S18" s="71">
        <v>24.684793281702898</v>
      </c>
      <c r="T18" s="71">
        <v>23.2180113041011</v>
      </c>
      <c r="U18" s="73">
        <v>5.9420468337037002</v>
      </c>
    </row>
    <row r="19" spans="1:21" ht="12" customHeight="1" thickBot="1" x14ac:dyDescent="0.25">
      <c r="A19" s="45"/>
      <c r="B19" s="57" t="s">
        <v>17</v>
      </c>
      <c r="C19" s="48"/>
      <c r="D19" s="71">
        <v>729390.87809999997</v>
      </c>
      <c r="E19" s="71">
        <v>987737.18859999999</v>
      </c>
      <c r="F19" s="72">
        <v>73.844630587800907</v>
      </c>
      <c r="G19" s="71">
        <v>777085.84039999999</v>
      </c>
      <c r="H19" s="72">
        <v>-6.1376697168294001</v>
      </c>
      <c r="I19" s="71">
        <v>37674.105100000001</v>
      </c>
      <c r="J19" s="72">
        <v>5.1651461830915402</v>
      </c>
      <c r="K19" s="71">
        <v>52460.682200000003</v>
      </c>
      <c r="L19" s="72">
        <v>6.7509507280426302</v>
      </c>
      <c r="M19" s="72">
        <v>-0.281860175657418</v>
      </c>
      <c r="N19" s="71">
        <v>17841103.823600002</v>
      </c>
      <c r="O19" s="71">
        <v>254007101.19299999</v>
      </c>
      <c r="P19" s="71">
        <v>15038</v>
      </c>
      <c r="Q19" s="71">
        <v>12468</v>
      </c>
      <c r="R19" s="72">
        <v>20.612768687840902</v>
      </c>
      <c r="S19" s="71">
        <v>48.503183807687201</v>
      </c>
      <c r="T19" s="71">
        <v>42.831213097529698</v>
      </c>
      <c r="U19" s="73">
        <v>11.694017309557699</v>
      </c>
    </row>
    <row r="20" spans="1:21" ht="12" thickBot="1" x14ac:dyDescent="0.25">
      <c r="A20" s="45"/>
      <c r="B20" s="57" t="s">
        <v>18</v>
      </c>
      <c r="C20" s="48"/>
      <c r="D20" s="71">
        <v>1125248.5882999999</v>
      </c>
      <c r="E20" s="71">
        <v>2088239.0926999999</v>
      </c>
      <c r="F20" s="72">
        <v>53.885045646047402</v>
      </c>
      <c r="G20" s="71">
        <v>1541437.0604999999</v>
      </c>
      <c r="H20" s="72">
        <v>-27.0000302227715</v>
      </c>
      <c r="I20" s="71">
        <v>72459.124800000005</v>
      </c>
      <c r="J20" s="72">
        <v>6.4393881986085999</v>
      </c>
      <c r="K20" s="71">
        <v>112982.2369</v>
      </c>
      <c r="L20" s="72">
        <v>7.3296691636148701</v>
      </c>
      <c r="M20" s="72">
        <v>-0.35866799252582299</v>
      </c>
      <c r="N20" s="71">
        <v>31946365.163899999</v>
      </c>
      <c r="O20" s="71">
        <v>444314788.78539997</v>
      </c>
      <c r="P20" s="71">
        <v>49788</v>
      </c>
      <c r="Q20" s="71">
        <v>46517</v>
      </c>
      <c r="R20" s="72">
        <v>7.03183782273147</v>
      </c>
      <c r="S20" s="71">
        <v>22.600799154414702</v>
      </c>
      <c r="T20" s="71">
        <v>20.738389021218101</v>
      </c>
      <c r="U20" s="73">
        <v>8.2404614123251996</v>
      </c>
    </row>
    <row r="21" spans="1:21" ht="12" customHeight="1" thickBot="1" x14ac:dyDescent="0.25">
      <c r="A21" s="45"/>
      <c r="B21" s="57" t="s">
        <v>19</v>
      </c>
      <c r="C21" s="48"/>
      <c r="D21" s="71">
        <v>402143.37540000002</v>
      </c>
      <c r="E21" s="71">
        <v>566889.18830000004</v>
      </c>
      <c r="F21" s="72">
        <v>70.938621462504301</v>
      </c>
      <c r="G21" s="71">
        <v>506853.69270000001</v>
      </c>
      <c r="H21" s="72">
        <v>-20.6588841727107</v>
      </c>
      <c r="I21" s="71">
        <v>41357.194799999997</v>
      </c>
      <c r="J21" s="72">
        <v>10.284191492365901</v>
      </c>
      <c r="K21" s="71">
        <v>27249.659800000001</v>
      </c>
      <c r="L21" s="72">
        <v>5.3762377965210399</v>
      </c>
      <c r="M21" s="72">
        <v>0.51771416977469897</v>
      </c>
      <c r="N21" s="71">
        <v>10307753.6207</v>
      </c>
      <c r="O21" s="71">
        <v>155675626.75209999</v>
      </c>
      <c r="P21" s="71">
        <v>32142</v>
      </c>
      <c r="Q21" s="71">
        <v>28952</v>
      </c>
      <c r="R21" s="72">
        <v>11.0182370820669</v>
      </c>
      <c r="S21" s="71">
        <v>12.5114608736233</v>
      </c>
      <c r="T21" s="71">
        <v>12.3114171525283</v>
      </c>
      <c r="U21" s="73">
        <v>1.5988838003458701</v>
      </c>
    </row>
    <row r="22" spans="1:21" ht="12" customHeight="1" thickBot="1" x14ac:dyDescent="0.25">
      <c r="A22" s="45"/>
      <c r="B22" s="57" t="s">
        <v>20</v>
      </c>
      <c r="C22" s="48"/>
      <c r="D22" s="71">
        <v>1214441.1727</v>
      </c>
      <c r="E22" s="71">
        <v>1505972.9512</v>
      </c>
      <c r="F22" s="72">
        <v>80.641632489634105</v>
      </c>
      <c r="G22" s="71">
        <v>1427813.7975000001</v>
      </c>
      <c r="H22" s="72">
        <v>-14.9440091679741</v>
      </c>
      <c r="I22" s="71">
        <v>120760.2577</v>
      </c>
      <c r="J22" s="72">
        <v>9.9436893622043794</v>
      </c>
      <c r="K22" s="71">
        <v>145766.2574</v>
      </c>
      <c r="L22" s="72">
        <v>10.2090523046651</v>
      </c>
      <c r="M22" s="72">
        <v>-0.17154861588701301</v>
      </c>
      <c r="N22" s="71">
        <v>32285026.013300002</v>
      </c>
      <c r="O22" s="71">
        <v>503803675.88739997</v>
      </c>
      <c r="P22" s="71">
        <v>70822</v>
      </c>
      <c r="Q22" s="71">
        <v>56332</v>
      </c>
      <c r="R22" s="72">
        <v>25.7225023077469</v>
      </c>
      <c r="S22" s="71">
        <v>17.147795497161901</v>
      </c>
      <c r="T22" s="71">
        <v>16.880569113470099</v>
      </c>
      <c r="U22" s="73">
        <v>1.5583716503732801</v>
      </c>
    </row>
    <row r="23" spans="1:21" ht="12" thickBot="1" x14ac:dyDescent="0.25">
      <c r="A23" s="45"/>
      <c r="B23" s="57" t="s">
        <v>21</v>
      </c>
      <c r="C23" s="48"/>
      <c r="D23" s="71">
        <v>2703235.5410000002</v>
      </c>
      <c r="E23" s="71">
        <v>4235320.8623000002</v>
      </c>
      <c r="F23" s="72">
        <v>63.825991675445401</v>
      </c>
      <c r="G23" s="71">
        <v>3768939.7154999999</v>
      </c>
      <c r="H23" s="72">
        <v>-28.275967644619602</v>
      </c>
      <c r="I23" s="71">
        <v>178837.9987</v>
      </c>
      <c r="J23" s="72">
        <v>6.6157016651920397</v>
      </c>
      <c r="K23" s="71">
        <v>49192.093500000003</v>
      </c>
      <c r="L23" s="72">
        <v>1.3051971433157801</v>
      </c>
      <c r="M23" s="72">
        <v>2.6355029025142001</v>
      </c>
      <c r="N23" s="71">
        <v>73121110.161699995</v>
      </c>
      <c r="O23" s="71">
        <v>1132900544.1822</v>
      </c>
      <c r="P23" s="71">
        <v>77920</v>
      </c>
      <c r="Q23" s="71">
        <v>67774</v>
      </c>
      <c r="R23" s="72">
        <v>14.9703426092602</v>
      </c>
      <c r="S23" s="71">
        <v>34.6924479081109</v>
      </c>
      <c r="T23" s="71">
        <v>33.395282785433899</v>
      </c>
      <c r="U23" s="73">
        <v>3.73904178255947</v>
      </c>
    </row>
    <row r="24" spans="1:21" ht="12" thickBot="1" x14ac:dyDescent="0.25">
      <c r="A24" s="45"/>
      <c r="B24" s="57" t="s">
        <v>22</v>
      </c>
      <c r="C24" s="48"/>
      <c r="D24" s="71">
        <v>312744.8284</v>
      </c>
      <c r="E24" s="71">
        <v>421078.40539999999</v>
      </c>
      <c r="F24" s="72">
        <v>74.272350324617193</v>
      </c>
      <c r="G24" s="71">
        <v>379231.52309999999</v>
      </c>
      <c r="H24" s="72">
        <v>-17.531953608842802</v>
      </c>
      <c r="I24" s="71">
        <v>54147.2981</v>
      </c>
      <c r="J24" s="72">
        <v>17.3135710595175</v>
      </c>
      <c r="K24" s="71">
        <v>61012.549099999997</v>
      </c>
      <c r="L24" s="72">
        <v>16.088469808959299</v>
      </c>
      <c r="M24" s="72">
        <v>-0.112521950013067</v>
      </c>
      <c r="N24" s="71">
        <v>8233674.6117000002</v>
      </c>
      <c r="O24" s="71">
        <v>106043940.781</v>
      </c>
      <c r="P24" s="71">
        <v>26564</v>
      </c>
      <c r="Q24" s="71">
        <v>21387</v>
      </c>
      <c r="R24" s="72">
        <v>24.206293542806399</v>
      </c>
      <c r="S24" s="71">
        <v>11.773258108718601</v>
      </c>
      <c r="T24" s="71">
        <v>10.6663154112311</v>
      </c>
      <c r="U24" s="73">
        <v>9.4021781164188596</v>
      </c>
    </row>
    <row r="25" spans="1:21" ht="12" thickBot="1" x14ac:dyDescent="0.25">
      <c r="A25" s="45"/>
      <c r="B25" s="57" t="s">
        <v>23</v>
      </c>
      <c r="C25" s="48"/>
      <c r="D25" s="71">
        <v>461355.93650000001</v>
      </c>
      <c r="E25" s="71">
        <v>520779.04269999999</v>
      </c>
      <c r="F25" s="72">
        <v>88.5895742094539</v>
      </c>
      <c r="G25" s="71">
        <v>559905.17139999999</v>
      </c>
      <c r="H25" s="72">
        <v>-17.601058167329501</v>
      </c>
      <c r="I25" s="71">
        <v>38263.167699999998</v>
      </c>
      <c r="J25" s="72">
        <v>8.2936328922690699</v>
      </c>
      <c r="K25" s="71">
        <v>47132.012499999997</v>
      </c>
      <c r="L25" s="72">
        <v>8.4178562562924704</v>
      </c>
      <c r="M25" s="72">
        <v>-0.188170297205111</v>
      </c>
      <c r="N25" s="71">
        <v>12215852.1723</v>
      </c>
      <c r="O25" s="71">
        <v>123148611.5254</v>
      </c>
      <c r="P25" s="71">
        <v>22329</v>
      </c>
      <c r="Q25" s="71">
        <v>16897</v>
      </c>
      <c r="R25" s="72">
        <v>32.147718529916602</v>
      </c>
      <c r="S25" s="71">
        <v>20.6617374938421</v>
      </c>
      <c r="T25" s="71">
        <v>18.8592077291827</v>
      </c>
      <c r="U25" s="73">
        <v>8.7239989628007297</v>
      </c>
    </row>
    <row r="26" spans="1:21" ht="12" thickBot="1" x14ac:dyDescent="0.25">
      <c r="A26" s="45"/>
      <c r="B26" s="57" t="s">
        <v>24</v>
      </c>
      <c r="C26" s="48"/>
      <c r="D26" s="71">
        <v>656035.8959</v>
      </c>
      <c r="E26" s="71">
        <v>794544.14410000003</v>
      </c>
      <c r="F26" s="72">
        <v>82.567583031287498</v>
      </c>
      <c r="G26" s="71">
        <v>794730.33810000005</v>
      </c>
      <c r="H26" s="72">
        <v>-17.451761377523798</v>
      </c>
      <c r="I26" s="71">
        <v>137245.5387</v>
      </c>
      <c r="J26" s="72">
        <v>20.9204312687366</v>
      </c>
      <c r="K26" s="71">
        <v>142997.62030000001</v>
      </c>
      <c r="L26" s="72">
        <v>17.9932253048086</v>
      </c>
      <c r="M26" s="72">
        <v>-4.022501624805E-2</v>
      </c>
      <c r="N26" s="71">
        <v>19096192.392299999</v>
      </c>
      <c r="O26" s="71">
        <v>237731051.58239999</v>
      </c>
      <c r="P26" s="71">
        <v>45811</v>
      </c>
      <c r="Q26" s="71">
        <v>41055</v>
      </c>
      <c r="R26" s="72">
        <v>11.584459870904899</v>
      </c>
      <c r="S26" s="71">
        <v>14.320488439457799</v>
      </c>
      <c r="T26" s="71">
        <v>14.1981072122762</v>
      </c>
      <c r="U26" s="73">
        <v>0.854588359181635</v>
      </c>
    </row>
    <row r="27" spans="1:21" ht="12" thickBot="1" x14ac:dyDescent="0.25">
      <c r="A27" s="45"/>
      <c r="B27" s="57" t="s">
        <v>25</v>
      </c>
      <c r="C27" s="48"/>
      <c r="D27" s="71">
        <v>275258.45880000002</v>
      </c>
      <c r="E27" s="71">
        <v>368369.37719999999</v>
      </c>
      <c r="F27" s="72">
        <v>74.723491103483596</v>
      </c>
      <c r="G27" s="71">
        <v>355265.56329999998</v>
      </c>
      <c r="H27" s="72">
        <v>-22.520365823478102</v>
      </c>
      <c r="I27" s="71">
        <v>71247.5769</v>
      </c>
      <c r="J27" s="72">
        <v>25.883882809853201</v>
      </c>
      <c r="K27" s="71">
        <v>84047.763999999996</v>
      </c>
      <c r="L27" s="72">
        <v>23.657728944875799</v>
      </c>
      <c r="M27" s="72">
        <v>-0.15229658102504701</v>
      </c>
      <c r="N27" s="71">
        <v>7779658.0777000003</v>
      </c>
      <c r="O27" s="71">
        <v>96984332.4208</v>
      </c>
      <c r="P27" s="71">
        <v>33383</v>
      </c>
      <c r="Q27" s="71">
        <v>29483</v>
      </c>
      <c r="R27" s="72">
        <v>13.227961876335501</v>
      </c>
      <c r="S27" s="71">
        <v>8.2454680166551899</v>
      </c>
      <c r="T27" s="71">
        <v>7.8449489739850096</v>
      </c>
      <c r="U27" s="73">
        <v>4.8574446212290301</v>
      </c>
    </row>
    <row r="28" spans="1:21" ht="12" thickBot="1" x14ac:dyDescent="0.25">
      <c r="A28" s="45"/>
      <c r="B28" s="57" t="s">
        <v>26</v>
      </c>
      <c r="C28" s="48"/>
      <c r="D28" s="71">
        <v>1961659.5033</v>
      </c>
      <c r="E28" s="71">
        <v>1963813.8399</v>
      </c>
      <c r="F28" s="72">
        <v>99.890298328882906</v>
      </c>
      <c r="G28" s="71">
        <v>2002846.9125000001</v>
      </c>
      <c r="H28" s="72">
        <v>-2.0564432030698101</v>
      </c>
      <c r="I28" s="71">
        <v>-54713.929300000003</v>
      </c>
      <c r="J28" s="72">
        <v>-2.7891654595487898</v>
      </c>
      <c r="K28" s="71">
        <v>-90771.034599999999</v>
      </c>
      <c r="L28" s="72">
        <v>-4.5321004832414999</v>
      </c>
      <c r="M28" s="72">
        <v>-0.39723140161277798</v>
      </c>
      <c r="N28" s="71">
        <v>41048183.320799999</v>
      </c>
      <c r="O28" s="71">
        <v>376875886.4885</v>
      </c>
      <c r="P28" s="71">
        <v>55370</v>
      </c>
      <c r="Q28" s="71">
        <v>49019</v>
      </c>
      <c r="R28" s="72">
        <v>12.9562006568881</v>
      </c>
      <c r="S28" s="71">
        <v>35.428201251580298</v>
      </c>
      <c r="T28" s="71">
        <v>33.193364352598003</v>
      </c>
      <c r="U28" s="73">
        <v>6.3080732863416902</v>
      </c>
    </row>
    <row r="29" spans="1:21" ht="12" thickBot="1" x14ac:dyDescent="0.25">
      <c r="A29" s="45"/>
      <c r="B29" s="57" t="s">
        <v>27</v>
      </c>
      <c r="C29" s="48"/>
      <c r="D29" s="71">
        <v>794191.47270000004</v>
      </c>
      <c r="E29" s="71">
        <v>833386.08829999994</v>
      </c>
      <c r="F29" s="72">
        <v>95.296943859483903</v>
      </c>
      <c r="G29" s="71">
        <v>814870.45819999999</v>
      </c>
      <c r="H29" s="72">
        <v>-2.5377021944909801</v>
      </c>
      <c r="I29" s="71">
        <v>139587.20060000001</v>
      </c>
      <c r="J29" s="72">
        <v>17.5760135179301</v>
      </c>
      <c r="K29" s="71">
        <v>119526.11320000001</v>
      </c>
      <c r="L29" s="72">
        <v>14.6681122130781</v>
      </c>
      <c r="M29" s="72">
        <v>0.16783853220787301</v>
      </c>
      <c r="N29" s="71">
        <v>22187474.359900001</v>
      </c>
      <c r="O29" s="71">
        <v>258227797.64610001</v>
      </c>
      <c r="P29" s="71">
        <v>114665</v>
      </c>
      <c r="Q29" s="71">
        <v>109632</v>
      </c>
      <c r="R29" s="72">
        <v>4.5908129013426704</v>
      </c>
      <c r="S29" s="71">
        <v>6.9261890960624397</v>
      </c>
      <c r="T29" s="71">
        <v>6.6736580478327499</v>
      </c>
      <c r="U29" s="73">
        <v>3.6460316737996199</v>
      </c>
    </row>
    <row r="30" spans="1:21" ht="12" thickBot="1" x14ac:dyDescent="0.25">
      <c r="A30" s="45"/>
      <c r="B30" s="57" t="s">
        <v>28</v>
      </c>
      <c r="C30" s="48"/>
      <c r="D30" s="71">
        <v>988975.71939999994</v>
      </c>
      <c r="E30" s="71">
        <v>1273097.1783</v>
      </c>
      <c r="F30" s="72">
        <v>77.6826574009539</v>
      </c>
      <c r="G30" s="71">
        <v>1182491.7626</v>
      </c>
      <c r="H30" s="72">
        <v>-16.365107083241501</v>
      </c>
      <c r="I30" s="71">
        <v>121317.4004</v>
      </c>
      <c r="J30" s="72">
        <v>12.266974610216099</v>
      </c>
      <c r="K30" s="71">
        <v>141832.48250000001</v>
      </c>
      <c r="L30" s="72">
        <v>11.9943738287146</v>
      </c>
      <c r="M30" s="72">
        <v>-0.14464304465657199</v>
      </c>
      <c r="N30" s="71">
        <v>25089627.798599999</v>
      </c>
      <c r="O30" s="71">
        <v>435189090.78939998</v>
      </c>
      <c r="P30" s="71">
        <v>71514</v>
      </c>
      <c r="Q30" s="71">
        <v>61383</v>
      </c>
      <c r="R30" s="72">
        <v>16.5045696691266</v>
      </c>
      <c r="S30" s="71">
        <v>13.829120443549501</v>
      </c>
      <c r="T30" s="71">
        <v>12.745093656224</v>
      </c>
      <c r="U30" s="73">
        <v>7.8387254760740399</v>
      </c>
    </row>
    <row r="31" spans="1:21" ht="12" thickBot="1" x14ac:dyDescent="0.25">
      <c r="A31" s="45"/>
      <c r="B31" s="57" t="s">
        <v>29</v>
      </c>
      <c r="C31" s="48"/>
      <c r="D31" s="71">
        <v>527260.86490000004</v>
      </c>
      <c r="E31" s="71">
        <v>1803284.5878999999</v>
      </c>
      <c r="F31" s="72">
        <v>29.238915944710499</v>
      </c>
      <c r="G31" s="71">
        <v>543855.39850000001</v>
      </c>
      <c r="H31" s="72">
        <v>-3.0512768000040298</v>
      </c>
      <c r="I31" s="71">
        <v>31384.354200000002</v>
      </c>
      <c r="J31" s="72">
        <v>5.9523390202594202</v>
      </c>
      <c r="K31" s="71">
        <v>34634.538699999997</v>
      </c>
      <c r="L31" s="72">
        <v>6.3683359208210604</v>
      </c>
      <c r="M31" s="72">
        <v>-9.3842292174083006E-2</v>
      </c>
      <c r="N31" s="71">
        <v>23212943.124000002</v>
      </c>
      <c r="O31" s="71">
        <v>439368568.56620002</v>
      </c>
      <c r="P31" s="71">
        <v>21549</v>
      </c>
      <c r="Q31" s="71">
        <v>21592</v>
      </c>
      <c r="R31" s="72">
        <v>-0.199147832530566</v>
      </c>
      <c r="S31" s="71">
        <v>24.4679968861664</v>
      </c>
      <c r="T31" s="71">
        <v>22.642423772693601</v>
      </c>
      <c r="U31" s="73">
        <v>7.4610648430520197</v>
      </c>
    </row>
    <row r="32" spans="1:21" ht="12" thickBot="1" x14ac:dyDescent="0.25">
      <c r="A32" s="45"/>
      <c r="B32" s="57" t="s">
        <v>30</v>
      </c>
      <c r="C32" s="48"/>
      <c r="D32" s="71">
        <v>117568.0126</v>
      </c>
      <c r="E32" s="71">
        <v>145318.4657</v>
      </c>
      <c r="F32" s="72">
        <v>80.903697980620805</v>
      </c>
      <c r="G32" s="71">
        <v>136759.35399999999</v>
      </c>
      <c r="H32" s="72">
        <v>-14.0329277951985</v>
      </c>
      <c r="I32" s="71">
        <v>30223.45</v>
      </c>
      <c r="J32" s="72">
        <v>25.7072049885106</v>
      </c>
      <c r="K32" s="71">
        <v>36605.943899999998</v>
      </c>
      <c r="L32" s="72">
        <v>26.766683835023098</v>
      </c>
      <c r="M32" s="72">
        <v>-0.174356763410764</v>
      </c>
      <c r="N32" s="71">
        <v>3390620.5901000001</v>
      </c>
      <c r="O32" s="71">
        <v>45029408.272</v>
      </c>
      <c r="P32" s="71">
        <v>24533</v>
      </c>
      <c r="Q32" s="71">
        <v>22964</v>
      </c>
      <c r="R32" s="72">
        <v>6.8324333739766496</v>
      </c>
      <c r="S32" s="71">
        <v>4.7922395385806897</v>
      </c>
      <c r="T32" s="71">
        <v>4.4488421964814497</v>
      </c>
      <c r="U32" s="73">
        <v>7.1656965252814304</v>
      </c>
    </row>
    <row r="33" spans="1:21" ht="12" thickBot="1" x14ac:dyDescent="0.25">
      <c r="A33" s="45"/>
      <c r="B33" s="57" t="s">
        <v>31</v>
      </c>
      <c r="C33" s="48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44.999899999999997</v>
      </c>
      <c r="O33" s="71">
        <v>359.43400000000003</v>
      </c>
      <c r="P33" s="74"/>
      <c r="Q33" s="74"/>
      <c r="R33" s="74"/>
      <c r="S33" s="74"/>
      <c r="T33" s="74"/>
      <c r="U33" s="75"/>
    </row>
    <row r="34" spans="1:21" ht="12" thickBot="1" x14ac:dyDescent="0.25">
      <c r="A34" s="45"/>
      <c r="B34" s="57" t="s">
        <v>70</v>
      </c>
      <c r="C34" s="4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</row>
    <row r="35" spans="1:21" ht="12" thickBot="1" x14ac:dyDescent="0.25">
      <c r="A35" s="45"/>
      <c r="B35" s="57" t="s">
        <v>32</v>
      </c>
      <c r="C35" s="48"/>
      <c r="D35" s="71">
        <v>474653.04830000002</v>
      </c>
      <c r="E35" s="71">
        <v>376615.45939999999</v>
      </c>
      <c r="F35" s="72">
        <v>126.03121737386699</v>
      </c>
      <c r="G35" s="71">
        <v>446729.15669999999</v>
      </c>
      <c r="H35" s="72">
        <v>6.2507430243135698</v>
      </c>
      <c r="I35" s="71">
        <v>8496.8274999999994</v>
      </c>
      <c r="J35" s="72">
        <v>1.7901133323449501</v>
      </c>
      <c r="K35" s="71">
        <v>13927.367099999999</v>
      </c>
      <c r="L35" s="72">
        <v>3.1176310950648101</v>
      </c>
      <c r="M35" s="72">
        <v>-0.38991860852149102</v>
      </c>
      <c r="N35" s="71">
        <v>8056483.7781999996</v>
      </c>
      <c r="O35" s="71">
        <v>74861296.3847</v>
      </c>
      <c r="P35" s="71">
        <v>27667</v>
      </c>
      <c r="Q35" s="71">
        <v>24343</v>
      </c>
      <c r="R35" s="72">
        <v>13.6548494433718</v>
      </c>
      <c r="S35" s="71">
        <v>17.155927577981</v>
      </c>
      <c r="T35" s="71">
        <v>16.601080372180899</v>
      </c>
      <c r="U35" s="73">
        <v>3.2341428539964401</v>
      </c>
    </row>
    <row r="36" spans="1:21" ht="12" customHeight="1" thickBot="1" x14ac:dyDescent="0.25">
      <c r="A36" s="45"/>
      <c r="B36" s="57" t="s">
        <v>69</v>
      </c>
      <c r="C36" s="48"/>
      <c r="D36" s="71">
        <v>608102.57999999996</v>
      </c>
      <c r="E36" s="74"/>
      <c r="F36" s="74"/>
      <c r="G36" s="71">
        <v>976273.51</v>
      </c>
      <c r="H36" s="72">
        <v>-37.711863143761803</v>
      </c>
      <c r="I36" s="71">
        <v>-9645.85</v>
      </c>
      <c r="J36" s="72">
        <v>-1.5862208642495801</v>
      </c>
      <c r="K36" s="71">
        <v>4948.72</v>
      </c>
      <c r="L36" s="72">
        <v>0.50689893245182904</v>
      </c>
      <c r="M36" s="72">
        <v>-2.9491605910215202</v>
      </c>
      <c r="N36" s="71">
        <v>5009324.17</v>
      </c>
      <c r="O36" s="71">
        <v>37700173.560000002</v>
      </c>
      <c r="P36" s="71">
        <v>67</v>
      </c>
      <c r="Q36" s="71">
        <v>40</v>
      </c>
      <c r="R36" s="72">
        <v>67.5</v>
      </c>
      <c r="S36" s="71">
        <v>9076.1579104477605</v>
      </c>
      <c r="T36" s="71">
        <v>1236.6247499999999</v>
      </c>
      <c r="U36" s="73">
        <v>86.375019449843506</v>
      </c>
    </row>
    <row r="37" spans="1:21" ht="12" thickBot="1" x14ac:dyDescent="0.25">
      <c r="A37" s="45"/>
      <c r="B37" s="57" t="s">
        <v>36</v>
      </c>
      <c r="C37" s="48"/>
      <c r="D37" s="71">
        <v>1940534.85</v>
      </c>
      <c r="E37" s="71">
        <v>399405.56439999997</v>
      </c>
      <c r="F37" s="72">
        <v>485.85573736688798</v>
      </c>
      <c r="G37" s="71">
        <v>1566128.45</v>
      </c>
      <c r="H37" s="72">
        <v>23.906493748964198</v>
      </c>
      <c r="I37" s="71">
        <v>-188723.64</v>
      </c>
      <c r="J37" s="72">
        <v>-9.7253414438807901</v>
      </c>
      <c r="K37" s="71">
        <v>-240059.77</v>
      </c>
      <c r="L37" s="72">
        <v>-15.328229941803301</v>
      </c>
      <c r="M37" s="72">
        <v>-0.21384728478245199</v>
      </c>
      <c r="N37" s="71">
        <v>14243025.73</v>
      </c>
      <c r="O37" s="71">
        <v>177788043.41</v>
      </c>
      <c r="P37" s="71">
        <v>547</v>
      </c>
      <c r="Q37" s="71">
        <v>186</v>
      </c>
      <c r="R37" s="72">
        <v>194.08602150537601</v>
      </c>
      <c r="S37" s="71">
        <v>3547.5957038391198</v>
      </c>
      <c r="T37" s="71">
        <v>2228.32553763441</v>
      </c>
      <c r="U37" s="73">
        <v>37.187725894949999</v>
      </c>
    </row>
    <row r="38" spans="1:21" ht="12" thickBot="1" x14ac:dyDescent="0.25">
      <c r="A38" s="45"/>
      <c r="B38" s="57" t="s">
        <v>37</v>
      </c>
      <c r="C38" s="48"/>
      <c r="D38" s="71">
        <v>521615.39</v>
      </c>
      <c r="E38" s="71">
        <v>211392.2904</v>
      </c>
      <c r="F38" s="72">
        <v>246.752324322231</v>
      </c>
      <c r="G38" s="71">
        <v>969931.63</v>
      </c>
      <c r="H38" s="72">
        <v>-46.2214269680019</v>
      </c>
      <c r="I38" s="71">
        <v>-31886.39</v>
      </c>
      <c r="J38" s="72">
        <v>-6.1130079003228799</v>
      </c>
      <c r="K38" s="71">
        <v>-91218.98</v>
      </c>
      <c r="L38" s="72">
        <v>-9.40468144130943</v>
      </c>
      <c r="M38" s="72">
        <v>-0.65044127877772795</v>
      </c>
      <c r="N38" s="71">
        <v>5893633.4299999997</v>
      </c>
      <c r="O38" s="71">
        <v>148486514.65000001</v>
      </c>
      <c r="P38" s="71">
        <v>167</v>
      </c>
      <c r="Q38" s="71">
        <v>72</v>
      </c>
      <c r="R38" s="72">
        <v>131.944444444444</v>
      </c>
      <c r="S38" s="71">
        <v>3123.4454491018</v>
      </c>
      <c r="T38" s="71">
        <v>2532.11069444444</v>
      </c>
      <c r="U38" s="73">
        <v>18.932130056166098</v>
      </c>
    </row>
    <row r="39" spans="1:21" ht="12" thickBot="1" x14ac:dyDescent="0.25">
      <c r="A39" s="45"/>
      <c r="B39" s="57" t="s">
        <v>38</v>
      </c>
      <c r="C39" s="48"/>
      <c r="D39" s="71">
        <v>768252.43</v>
      </c>
      <c r="E39" s="71">
        <v>231222.16740000001</v>
      </c>
      <c r="F39" s="72">
        <v>332.257256576516</v>
      </c>
      <c r="G39" s="71">
        <v>762905.3</v>
      </c>
      <c r="H39" s="72">
        <v>0.70089039884766502</v>
      </c>
      <c r="I39" s="71">
        <v>-152247.01999999999</v>
      </c>
      <c r="J39" s="72">
        <v>-19.817317076367701</v>
      </c>
      <c r="K39" s="71">
        <v>-142773.41</v>
      </c>
      <c r="L39" s="72">
        <v>-18.714434150608199</v>
      </c>
      <c r="M39" s="72">
        <v>6.6354162165069994E-2</v>
      </c>
      <c r="N39" s="71">
        <v>6373481.6900000004</v>
      </c>
      <c r="O39" s="71">
        <v>114283744.09</v>
      </c>
      <c r="P39" s="71">
        <v>330</v>
      </c>
      <c r="Q39" s="71">
        <v>84</v>
      </c>
      <c r="R39" s="72">
        <v>292.857142857143</v>
      </c>
      <c r="S39" s="71">
        <v>2328.0376666666698</v>
      </c>
      <c r="T39" s="71">
        <v>2015.9961904761899</v>
      </c>
      <c r="U39" s="73">
        <v>13.4036266104433</v>
      </c>
    </row>
    <row r="40" spans="1:21" ht="12" thickBot="1" x14ac:dyDescent="0.25">
      <c r="A40" s="45"/>
      <c r="B40" s="57" t="s">
        <v>72</v>
      </c>
      <c r="C40" s="48"/>
      <c r="D40" s="71">
        <v>40.42</v>
      </c>
      <c r="E40" s="74"/>
      <c r="F40" s="74"/>
      <c r="G40" s="71">
        <v>13.1</v>
      </c>
      <c r="H40" s="72">
        <v>208.54961832061099</v>
      </c>
      <c r="I40" s="71">
        <v>-4066.41</v>
      </c>
      <c r="J40" s="72">
        <v>-10060.3908955962</v>
      </c>
      <c r="K40" s="71">
        <v>-9.86</v>
      </c>
      <c r="L40" s="72">
        <v>-75.267175572519093</v>
      </c>
      <c r="M40" s="72">
        <v>411.414807302231</v>
      </c>
      <c r="N40" s="71">
        <v>437.77</v>
      </c>
      <c r="O40" s="71">
        <v>5064.6899999999996</v>
      </c>
      <c r="P40" s="71">
        <v>6</v>
      </c>
      <c r="Q40" s="71">
        <v>8</v>
      </c>
      <c r="R40" s="72">
        <v>-25</v>
      </c>
      <c r="S40" s="71">
        <v>6.7366666666666699</v>
      </c>
      <c r="T40" s="71">
        <v>0.85</v>
      </c>
      <c r="U40" s="73">
        <v>87.382483918852103</v>
      </c>
    </row>
    <row r="41" spans="1:21" ht="12" customHeight="1" thickBot="1" x14ac:dyDescent="0.25">
      <c r="A41" s="45"/>
      <c r="B41" s="57" t="s">
        <v>33</v>
      </c>
      <c r="C41" s="48"/>
      <c r="D41" s="71">
        <v>67072.649300000005</v>
      </c>
      <c r="E41" s="71">
        <v>171518.11439999999</v>
      </c>
      <c r="F41" s="72">
        <v>39.105286071172003</v>
      </c>
      <c r="G41" s="71">
        <v>575009.83010000002</v>
      </c>
      <c r="H41" s="72">
        <v>-88.335390842216498</v>
      </c>
      <c r="I41" s="71">
        <v>4190.9777000000004</v>
      </c>
      <c r="J41" s="72">
        <v>6.2484153283624702</v>
      </c>
      <c r="K41" s="71">
        <v>24000.784500000002</v>
      </c>
      <c r="L41" s="72">
        <v>4.1739781206568303</v>
      </c>
      <c r="M41" s="72">
        <v>-0.82538163700440703</v>
      </c>
      <c r="N41" s="71">
        <v>2837764.8398000002</v>
      </c>
      <c r="O41" s="71">
        <v>66803821.086499996</v>
      </c>
      <c r="P41" s="71">
        <v>146</v>
      </c>
      <c r="Q41" s="71">
        <v>150</v>
      </c>
      <c r="R41" s="72">
        <v>-2.6666666666666599</v>
      </c>
      <c r="S41" s="71">
        <v>459.40170753424701</v>
      </c>
      <c r="T41" s="71">
        <v>532.37036733333298</v>
      </c>
      <c r="U41" s="73">
        <v>-15.8834106626927</v>
      </c>
    </row>
    <row r="42" spans="1:21" ht="12" thickBot="1" x14ac:dyDescent="0.25">
      <c r="A42" s="45"/>
      <c r="B42" s="57" t="s">
        <v>34</v>
      </c>
      <c r="C42" s="48"/>
      <c r="D42" s="71">
        <v>526278.55310000002</v>
      </c>
      <c r="E42" s="71">
        <v>532332.40410000004</v>
      </c>
      <c r="F42" s="72">
        <v>98.862768647301294</v>
      </c>
      <c r="G42" s="71">
        <v>673030.09920000006</v>
      </c>
      <c r="H42" s="72">
        <v>-21.8046037278922</v>
      </c>
      <c r="I42" s="71">
        <v>13285.9028</v>
      </c>
      <c r="J42" s="72">
        <v>2.5245001381379701</v>
      </c>
      <c r="K42" s="71">
        <v>38185.741300000002</v>
      </c>
      <c r="L42" s="72">
        <v>5.6737048380733102</v>
      </c>
      <c r="M42" s="72">
        <v>-0.65207162810795005</v>
      </c>
      <c r="N42" s="71">
        <v>14149714.149</v>
      </c>
      <c r="O42" s="71">
        <v>178511590.99239999</v>
      </c>
      <c r="P42" s="71">
        <v>2359</v>
      </c>
      <c r="Q42" s="71">
        <v>2005</v>
      </c>
      <c r="R42" s="72">
        <v>17.655860349127199</v>
      </c>
      <c r="S42" s="71">
        <v>223.09391822806299</v>
      </c>
      <c r="T42" s="71">
        <v>218.98428563591</v>
      </c>
      <c r="U42" s="73">
        <v>1.8421087516833801</v>
      </c>
    </row>
    <row r="43" spans="1:21" ht="12" thickBot="1" x14ac:dyDescent="0.25">
      <c r="A43" s="45"/>
      <c r="B43" s="57" t="s">
        <v>39</v>
      </c>
      <c r="C43" s="48"/>
      <c r="D43" s="71">
        <v>676545.54</v>
      </c>
      <c r="E43" s="71">
        <v>172006.6231</v>
      </c>
      <c r="F43" s="72">
        <v>393.32528469364502</v>
      </c>
      <c r="G43" s="71">
        <v>645698.21</v>
      </c>
      <c r="H43" s="72">
        <v>4.7773603089282402</v>
      </c>
      <c r="I43" s="71">
        <v>-93431.2</v>
      </c>
      <c r="J43" s="72">
        <v>-13.810038567396401</v>
      </c>
      <c r="K43" s="71">
        <v>-120889.83</v>
      </c>
      <c r="L43" s="72">
        <v>-18.7223424392024</v>
      </c>
      <c r="M43" s="72">
        <v>-0.22713763432374801</v>
      </c>
      <c r="N43" s="71">
        <v>7066425.9800000004</v>
      </c>
      <c r="O43" s="71">
        <v>85191453.319999993</v>
      </c>
      <c r="P43" s="71">
        <v>452</v>
      </c>
      <c r="Q43" s="71">
        <v>124</v>
      </c>
      <c r="R43" s="72">
        <v>264.51612903225799</v>
      </c>
      <c r="S43" s="71">
        <v>1496.7821681415901</v>
      </c>
      <c r="T43" s="71">
        <v>1509.7329032258101</v>
      </c>
      <c r="U43" s="73">
        <v>-0.86523846688346595</v>
      </c>
    </row>
    <row r="44" spans="1:21" ht="12" thickBot="1" x14ac:dyDescent="0.25">
      <c r="A44" s="45"/>
      <c r="B44" s="57" t="s">
        <v>40</v>
      </c>
      <c r="C44" s="48"/>
      <c r="D44" s="71">
        <v>612794.89</v>
      </c>
      <c r="E44" s="71">
        <v>36400.3341</v>
      </c>
      <c r="F44" s="72">
        <v>1683.4869930493301</v>
      </c>
      <c r="G44" s="71">
        <v>148393.28</v>
      </c>
      <c r="H44" s="72">
        <v>312.95326176495303</v>
      </c>
      <c r="I44" s="71">
        <v>32087.56</v>
      </c>
      <c r="J44" s="72">
        <v>5.2362642906503396</v>
      </c>
      <c r="K44" s="71">
        <v>20061.8</v>
      </c>
      <c r="L44" s="72">
        <v>13.519345350409401</v>
      </c>
      <c r="M44" s="72">
        <v>0.59943574355242302</v>
      </c>
      <c r="N44" s="71">
        <v>4015004.81</v>
      </c>
      <c r="O44" s="71">
        <v>35354654.509999998</v>
      </c>
      <c r="P44" s="71">
        <v>196</v>
      </c>
      <c r="Q44" s="71">
        <v>111</v>
      </c>
      <c r="R44" s="72">
        <v>76.576576576576599</v>
      </c>
      <c r="S44" s="71">
        <v>3126.5045408163301</v>
      </c>
      <c r="T44" s="71">
        <v>1262.0314414414399</v>
      </c>
      <c r="U44" s="73">
        <v>59.634428002080398</v>
      </c>
    </row>
    <row r="45" spans="1:21" ht="12" thickBot="1" x14ac:dyDescent="0.25">
      <c r="A45" s="45"/>
      <c r="B45" s="57" t="s">
        <v>75</v>
      </c>
      <c r="C45" s="48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1">
        <v>-3799.2307000000001</v>
      </c>
      <c r="O45" s="71">
        <v>-3807.7777000000001</v>
      </c>
      <c r="P45" s="74"/>
      <c r="Q45" s="74"/>
      <c r="R45" s="74"/>
      <c r="S45" s="74"/>
      <c r="T45" s="74"/>
      <c r="U45" s="75"/>
    </row>
    <row r="46" spans="1:21" ht="12" thickBot="1" x14ac:dyDescent="0.25">
      <c r="A46" s="50"/>
      <c r="B46" s="57" t="s">
        <v>35</v>
      </c>
      <c r="C46" s="48"/>
      <c r="D46" s="76">
        <v>89048.011599999998</v>
      </c>
      <c r="E46" s="77"/>
      <c r="F46" s="77"/>
      <c r="G46" s="76">
        <v>26512.936300000001</v>
      </c>
      <c r="H46" s="78">
        <v>235.86627521147099</v>
      </c>
      <c r="I46" s="76">
        <v>14458.9275</v>
      </c>
      <c r="J46" s="78">
        <v>16.237226682779699</v>
      </c>
      <c r="K46" s="76">
        <v>3529.3719000000001</v>
      </c>
      <c r="L46" s="78">
        <v>13.311886167810099</v>
      </c>
      <c r="M46" s="78">
        <v>3.0967423977053801</v>
      </c>
      <c r="N46" s="76">
        <v>983595.30409999995</v>
      </c>
      <c r="O46" s="76">
        <v>9722678.3234000001</v>
      </c>
      <c r="P46" s="76">
        <v>28</v>
      </c>
      <c r="Q46" s="76">
        <v>29</v>
      </c>
      <c r="R46" s="78">
        <v>-3.44827586206896</v>
      </c>
      <c r="S46" s="76">
        <v>3180.2861285714298</v>
      </c>
      <c r="T46" s="76">
        <v>1383.36156206897</v>
      </c>
      <c r="U46" s="79">
        <v>56.501977930823301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1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2">
      <c r="A2" s="37">
        <v>1</v>
      </c>
      <c r="B2" s="37">
        <v>12</v>
      </c>
      <c r="C2" s="37">
        <v>87379</v>
      </c>
      <c r="D2" s="37">
        <v>625218.16398461501</v>
      </c>
      <c r="E2" s="37">
        <v>487903.76031623897</v>
      </c>
      <c r="F2" s="37">
        <v>137314.40366837601</v>
      </c>
      <c r="G2" s="37">
        <v>487903.76031623897</v>
      </c>
      <c r="H2" s="37">
        <v>0.219626382562607</v>
      </c>
    </row>
    <row r="3" spans="1:8" x14ac:dyDescent="0.2">
      <c r="A3" s="37">
        <v>2</v>
      </c>
      <c r="B3" s="37">
        <v>13</v>
      </c>
      <c r="C3" s="37">
        <v>8101</v>
      </c>
      <c r="D3" s="37">
        <v>77938.397684615396</v>
      </c>
      <c r="E3" s="37">
        <v>59218.4457794872</v>
      </c>
      <c r="F3" s="37">
        <v>18719.9519051282</v>
      </c>
      <c r="G3" s="37">
        <v>59218.4457794872</v>
      </c>
      <c r="H3" s="37">
        <v>0.24018907831387701</v>
      </c>
    </row>
    <row r="4" spans="1:8" x14ac:dyDescent="0.2">
      <c r="A4" s="37">
        <v>3</v>
      </c>
      <c r="B4" s="37">
        <v>14</v>
      </c>
      <c r="C4" s="37">
        <v>115170</v>
      </c>
      <c r="D4" s="37">
        <v>149062.7332086</v>
      </c>
      <c r="E4" s="37">
        <v>111849.158198807</v>
      </c>
      <c r="F4" s="37">
        <v>37213.575009792999</v>
      </c>
      <c r="G4" s="37">
        <v>111849.158198807</v>
      </c>
      <c r="H4" s="37">
        <v>0.249650427097133</v>
      </c>
    </row>
    <row r="5" spans="1:8" x14ac:dyDescent="0.2">
      <c r="A5" s="37">
        <v>4</v>
      </c>
      <c r="B5" s="37">
        <v>15</v>
      </c>
      <c r="C5" s="37">
        <v>3617</v>
      </c>
      <c r="D5" s="37">
        <v>57921.209693722099</v>
      </c>
      <c r="E5" s="37">
        <v>47202.9099727555</v>
      </c>
      <c r="F5" s="37">
        <v>10718.299720966599</v>
      </c>
      <c r="G5" s="37">
        <v>47202.9099727555</v>
      </c>
      <c r="H5" s="37">
        <v>0.185049652409597</v>
      </c>
    </row>
    <row r="6" spans="1:8" x14ac:dyDescent="0.2">
      <c r="A6" s="37">
        <v>5</v>
      </c>
      <c r="B6" s="37">
        <v>16</v>
      </c>
      <c r="C6" s="37">
        <v>6320</v>
      </c>
      <c r="D6" s="37">
        <v>454854.857854701</v>
      </c>
      <c r="E6" s="37">
        <v>450871.43432906002</v>
      </c>
      <c r="F6" s="37">
        <v>3983.4235256410302</v>
      </c>
      <c r="G6" s="37">
        <v>450871.43432906002</v>
      </c>
      <c r="H6" s="37">
        <v>8.7575705895032892E-3</v>
      </c>
    </row>
    <row r="7" spans="1:8" x14ac:dyDescent="0.2">
      <c r="A7" s="37">
        <v>6</v>
      </c>
      <c r="B7" s="37">
        <v>17</v>
      </c>
      <c r="C7" s="37">
        <v>25582</v>
      </c>
      <c r="D7" s="37">
        <v>409840.28111538501</v>
      </c>
      <c r="E7" s="37">
        <v>411638.62690512801</v>
      </c>
      <c r="F7" s="37">
        <v>-1798.3457897435901</v>
      </c>
      <c r="G7" s="37">
        <v>411638.62690512801</v>
      </c>
      <c r="H7" s="37">
        <v>-4.3879185931879902E-3</v>
      </c>
    </row>
    <row r="8" spans="1:8" x14ac:dyDescent="0.2">
      <c r="A8" s="37">
        <v>7</v>
      </c>
      <c r="B8" s="37">
        <v>18</v>
      </c>
      <c r="C8" s="37">
        <v>103348</v>
      </c>
      <c r="D8" s="37">
        <v>157292.99297350401</v>
      </c>
      <c r="E8" s="37">
        <v>128122.444664957</v>
      </c>
      <c r="F8" s="37">
        <v>29170.548308547</v>
      </c>
      <c r="G8" s="37">
        <v>128122.444664957</v>
      </c>
      <c r="H8" s="37">
        <v>0.18545357779199201</v>
      </c>
    </row>
    <row r="9" spans="1:8" x14ac:dyDescent="0.2">
      <c r="A9" s="37">
        <v>8</v>
      </c>
      <c r="B9" s="37">
        <v>19</v>
      </c>
      <c r="C9" s="37">
        <v>15078</v>
      </c>
      <c r="D9" s="37">
        <v>96204.599817948707</v>
      </c>
      <c r="E9" s="37">
        <v>89707.457908547003</v>
      </c>
      <c r="F9" s="37">
        <v>6497.1419094017101</v>
      </c>
      <c r="G9" s="37">
        <v>89707.457908547003</v>
      </c>
      <c r="H9" s="37">
        <v>6.7534628507331995E-2</v>
      </c>
    </row>
    <row r="10" spans="1:8" x14ac:dyDescent="0.2">
      <c r="A10" s="37">
        <v>9</v>
      </c>
      <c r="B10" s="37">
        <v>21</v>
      </c>
      <c r="C10" s="37">
        <v>252484</v>
      </c>
      <c r="D10" s="37">
        <v>880819.64940598304</v>
      </c>
      <c r="E10" s="37">
        <v>958712.93129572598</v>
      </c>
      <c r="F10" s="37">
        <v>-77893.281889743594</v>
      </c>
      <c r="G10" s="37">
        <v>958712.93129572598</v>
      </c>
      <c r="H10" s="37">
        <v>-8.8432725067241799E-2</v>
      </c>
    </row>
    <row r="11" spans="1:8" x14ac:dyDescent="0.2">
      <c r="A11" s="37">
        <v>10</v>
      </c>
      <c r="B11" s="37">
        <v>22</v>
      </c>
      <c r="C11" s="37">
        <v>35277</v>
      </c>
      <c r="D11" s="37">
        <v>615183.23846153799</v>
      </c>
      <c r="E11" s="37">
        <v>551583.20686923095</v>
      </c>
      <c r="F11" s="37">
        <v>63600.0315923077</v>
      </c>
      <c r="G11" s="37">
        <v>551583.20686923095</v>
      </c>
      <c r="H11" s="37">
        <v>0.10338388242072399</v>
      </c>
    </row>
    <row r="12" spans="1:8" x14ac:dyDescent="0.2">
      <c r="A12" s="37">
        <v>11</v>
      </c>
      <c r="B12" s="37">
        <v>23</v>
      </c>
      <c r="C12" s="37">
        <v>208923.48499999999</v>
      </c>
      <c r="D12" s="37">
        <v>2078163.63046667</v>
      </c>
      <c r="E12" s="37">
        <v>1792707.11651453</v>
      </c>
      <c r="F12" s="37">
        <v>285456.51395213697</v>
      </c>
      <c r="G12" s="37">
        <v>1792707.11651453</v>
      </c>
      <c r="H12" s="37">
        <v>0.13735997963165</v>
      </c>
    </row>
    <row r="13" spans="1:8" x14ac:dyDescent="0.2">
      <c r="A13" s="37">
        <v>12</v>
      </c>
      <c r="B13" s="37">
        <v>24</v>
      </c>
      <c r="C13" s="37">
        <v>29092</v>
      </c>
      <c r="D13" s="37">
        <v>729390.73415384605</v>
      </c>
      <c r="E13" s="37">
        <v>691716.77314444399</v>
      </c>
      <c r="F13" s="37">
        <v>37673.961009401697</v>
      </c>
      <c r="G13" s="37">
        <v>691716.77314444399</v>
      </c>
      <c r="H13" s="37">
        <v>5.1651274475136601E-2</v>
      </c>
    </row>
    <row r="14" spans="1:8" x14ac:dyDescent="0.2">
      <c r="A14" s="37">
        <v>13</v>
      </c>
      <c r="B14" s="37">
        <v>25</v>
      </c>
      <c r="C14" s="37">
        <v>128982</v>
      </c>
      <c r="D14" s="37">
        <v>1125248.6953</v>
      </c>
      <c r="E14" s="37">
        <v>1052789.4635000001</v>
      </c>
      <c r="F14" s="37">
        <v>72459.231799999994</v>
      </c>
      <c r="G14" s="37">
        <v>1052789.4635000001</v>
      </c>
      <c r="H14" s="37">
        <v>6.4393970952956098E-2</v>
      </c>
    </row>
    <row r="15" spans="1:8" x14ac:dyDescent="0.2">
      <c r="A15" s="37">
        <v>14</v>
      </c>
      <c r="B15" s="37">
        <v>26</v>
      </c>
      <c r="C15" s="37">
        <v>70964</v>
      </c>
      <c r="D15" s="37">
        <v>402143.01937555399</v>
      </c>
      <c r="E15" s="37">
        <v>360786.180381666</v>
      </c>
      <c r="F15" s="37">
        <v>41356.838993888501</v>
      </c>
      <c r="G15" s="37">
        <v>360786.180381666</v>
      </c>
      <c r="H15" s="37">
        <v>0.102841121196402</v>
      </c>
    </row>
    <row r="16" spans="1:8" x14ac:dyDescent="0.2">
      <c r="A16" s="37">
        <v>15</v>
      </c>
      <c r="B16" s="37">
        <v>27</v>
      </c>
      <c r="C16" s="37">
        <v>149145.75200000001</v>
      </c>
      <c r="D16" s="37">
        <v>1214442.7563</v>
      </c>
      <c r="E16" s="37">
        <v>1093680.915</v>
      </c>
      <c r="F16" s="37">
        <v>120761.8413</v>
      </c>
      <c r="G16" s="37">
        <v>1093680.915</v>
      </c>
      <c r="H16" s="37">
        <v>9.9438067931600899E-2</v>
      </c>
    </row>
    <row r="17" spans="1:8" x14ac:dyDescent="0.2">
      <c r="A17" s="37">
        <v>16</v>
      </c>
      <c r="B17" s="37">
        <v>29</v>
      </c>
      <c r="C17" s="37">
        <v>190734</v>
      </c>
      <c r="D17" s="37">
        <v>2703237.3157564099</v>
      </c>
      <c r="E17" s="37">
        <v>2524397.5636076899</v>
      </c>
      <c r="F17" s="37">
        <v>178839.75214871799</v>
      </c>
      <c r="G17" s="37">
        <v>2524397.5636076899</v>
      </c>
      <c r="H17" s="37">
        <v>6.6157621865572599E-2</v>
      </c>
    </row>
    <row r="18" spans="1:8" x14ac:dyDescent="0.2">
      <c r="A18" s="37">
        <v>17</v>
      </c>
      <c r="B18" s="37">
        <v>31</v>
      </c>
      <c r="C18" s="37">
        <v>29763.445</v>
      </c>
      <c r="D18" s="37">
        <v>312744.82957202202</v>
      </c>
      <c r="E18" s="37">
        <v>258597.52763875099</v>
      </c>
      <c r="F18" s="37">
        <v>54147.301933270297</v>
      </c>
      <c r="G18" s="37">
        <v>258597.52763875099</v>
      </c>
      <c r="H18" s="37">
        <v>0.173135722203205</v>
      </c>
    </row>
    <row r="19" spans="1:8" x14ac:dyDescent="0.2">
      <c r="A19" s="37">
        <v>18</v>
      </c>
      <c r="B19" s="37">
        <v>32</v>
      </c>
      <c r="C19" s="37">
        <v>31083.186000000002</v>
      </c>
      <c r="D19" s="37">
        <v>461355.93721288902</v>
      </c>
      <c r="E19" s="37">
        <v>423092.751134853</v>
      </c>
      <c r="F19" s="37">
        <v>38263.186078036102</v>
      </c>
      <c r="G19" s="37">
        <v>423092.751134853</v>
      </c>
      <c r="H19" s="37">
        <v>8.2936368629368803E-2</v>
      </c>
    </row>
    <row r="20" spans="1:8" x14ac:dyDescent="0.2">
      <c r="A20" s="37">
        <v>19</v>
      </c>
      <c r="B20" s="37">
        <v>33</v>
      </c>
      <c r="C20" s="37">
        <v>38494.637999999999</v>
      </c>
      <c r="D20" s="37">
        <v>656035.81774988305</v>
      </c>
      <c r="E20" s="37">
        <v>518790.34230642999</v>
      </c>
      <c r="F20" s="37">
        <v>137245.475443453</v>
      </c>
      <c r="G20" s="37">
        <v>518790.34230642999</v>
      </c>
      <c r="H20" s="37">
        <v>0.209204241186384</v>
      </c>
    </row>
    <row r="21" spans="1:8" x14ac:dyDescent="0.2">
      <c r="A21" s="37">
        <v>20</v>
      </c>
      <c r="B21" s="37">
        <v>34</v>
      </c>
      <c r="C21" s="37">
        <v>36974.339</v>
      </c>
      <c r="D21" s="37">
        <v>275258.30751399999</v>
      </c>
      <c r="E21" s="37">
        <v>204010.903712236</v>
      </c>
      <c r="F21" s="37">
        <v>71247.403801764798</v>
      </c>
      <c r="G21" s="37">
        <v>204010.903712236</v>
      </c>
      <c r="H21" s="37">
        <v>0.25883834150270302</v>
      </c>
    </row>
    <row r="22" spans="1:8" x14ac:dyDescent="0.2">
      <c r="A22" s="37">
        <v>21</v>
      </c>
      <c r="B22" s="37">
        <v>35</v>
      </c>
      <c r="C22" s="37">
        <v>75679.186000000002</v>
      </c>
      <c r="D22" s="37">
        <v>1961659.5037203501</v>
      </c>
      <c r="E22" s="37">
        <v>2016373.42457611</v>
      </c>
      <c r="F22" s="37">
        <v>-54713.9208557522</v>
      </c>
      <c r="G22" s="37">
        <v>2016373.42457611</v>
      </c>
      <c r="H22" s="37">
        <v>-2.7891650284866201E-2</v>
      </c>
    </row>
    <row r="23" spans="1:8" x14ac:dyDescent="0.2">
      <c r="A23" s="37">
        <v>22</v>
      </c>
      <c r="B23" s="37">
        <v>36</v>
      </c>
      <c r="C23" s="37">
        <v>178049.87400000001</v>
      </c>
      <c r="D23" s="37">
        <v>794191.471965487</v>
      </c>
      <c r="E23" s="37">
        <v>654604.233017714</v>
      </c>
      <c r="F23" s="37">
        <v>139587.238947773</v>
      </c>
      <c r="G23" s="37">
        <v>654604.233017714</v>
      </c>
      <c r="H23" s="37">
        <v>0.17576018362715301</v>
      </c>
    </row>
    <row r="24" spans="1:8" x14ac:dyDescent="0.2">
      <c r="A24" s="37">
        <v>23</v>
      </c>
      <c r="B24" s="37">
        <v>37</v>
      </c>
      <c r="C24" s="37">
        <v>125198.92600000001</v>
      </c>
      <c r="D24" s="37">
        <v>988975.69725632702</v>
      </c>
      <c r="E24" s="37">
        <v>867658.30776698003</v>
      </c>
      <c r="F24" s="37">
        <v>121317.389489347</v>
      </c>
      <c r="G24" s="37">
        <v>867658.30776698003</v>
      </c>
      <c r="H24" s="37">
        <v>0.122669737816524</v>
      </c>
    </row>
    <row r="25" spans="1:8" x14ac:dyDescent="0.2">
      <c r="A25" s="37">
        <v>24</v>
      </c>
      <c r="B25" s="37">
        <v>38</v>
      </c>
      <c r="C25" s="37">
        <v>102140.27499999999</v>
      </c>
      <c r="D25" s="37">
        <v>527260.84149557503</v>
      </c>
      <c r="E25" s="37">
        <v>495876.499583186</v>
      </c>
      <c r="F25" s="37">
        <v>31384.341912389398</v>
      </c>
      <c r="G25" s="37">
        <v>495876.499583186</v>
      </c>
      <c r="H25" s="37">
        <v>5.9523369540145803E-2</v>
      </c>
    </row>
    <row r="26" spans="1:8" x14ac:dyDescent="0.2">
      <c r="A26" s="37">
        <v>25</v>
      </c>
      <c r="B26" s="37">
        <v>39</v>
      </c>
      <c r="C26" s="37">
        <v>93851.551000000007</v>
      </c>
      <c r="D26" s="37">
        <v>117567.993741774</v>
      </c>
      <c r="E26" s="37">
        <v>87344.559517882997</v>
      </c>
      <c r="F26" s="37">
        <v>30223.434223891501</v>
      </c>
      <c r="G26" s="37">
        <v>87344.559517882997</v>
      </c>
      <c r="H26" s="37">
        <v>0.25707195693305801</v>
      </c>
    </row>
    <row r="27" spans="1:8" x14ac:dyDescent="0.2">
      <c r="A27" s="37">
        <v>26</v>
      </c>
      <c r="B27" s="37">
        <v>42</v>
      </c>
      <c r="C27" s="37">
        <v>34600.065000000002</v>
      </c>
      <c r="D27" s="37">
        <v>474653.04700000002</v>
      </c>
      <c r="E27" s="37">
        <v>466156.22409999999</v>
      </c>
      <c r="F27" s="37">
        <v>8496.8228999999992</v>
      </c>
      <c r="G27" s="37">
        <v>466156.22409999999</v>
      </c>
      <c r="H27" s="37">
        <v>1.7901123681188499E-2</v>
      </c>
    </row>
    <row r="28" spans="1:8" x14ac:dyDescent="0.2">
      <c r="A28" s="37">
        <v>27</v>
      </c>
      <c r="B28" s="37">
        <v>75</v>
      </c>
      <c r="C28" s="37">
        <v>145</v>
      </c>
      <c r="D28" s="37">
        <v>67072.649572649607</v>
      </c>
      <c r="E28" s="37">
        <v>62881.670940170901</v>
      </c>
      <c r="F28" s="37">
        <v>4190.9786324786301</v>
      </c>
      <c r="G28" s="37">
        <v>62881.670940170901</v>
      </c>
      <c r="H28" s="37">
        <v>6.2484166932144002E-2</v>
      </c>
    </row>
    <row r="29" spans="1:8" x14ac:dyDescent="0.2">
      <c r="A29" s="37">
        <v>28</v>
      </c>
      <c r="B29" s="37">
        <v>76</v>
      </c>
      <c r="C29" s="37">
        <v>2453</v>
      </c>
      <c r="D29" s="37">
        <v>526278.54711367504</v>
      </c>
      <c r="E29" s="37">
        <v>512992.647299145</v>
      </c>
      <c r="F29" s="37">
        <v>13285.899814529899</v>
      </c>
      <c r="G29" s="37">
        <v>512992.647299145</v>
      </c>
      <c r="H29" s="37">
        <v>2.5244995995742502E-2</v>
      </c>
    </row>
    <row r="30" spans="1:8" x14ac:dyDescent="0.2">
      <c r="A30" s="37">
        <v>29</v>
      </c>
      <c r="B30" s="37">
        <v>99</v>
      </c>
      <c r="C30" s="37">
        <v>25</v>
      </c>
      <c r="D30" s="37">
        <v>89048.011496861101</v>
      </c>
      <c r="E30" s="37">
        <v>74589.083957340597</v>
      </c>
      <c r="F30" s="37">
        <v>14458.9275395205</v>
      </c>
      <c r="G30" s="37">
        <v>74589.083957340597</v>
      </c>
      <c r="H30" s="37">
        <v>0.16237226745967401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170</v>
      </c>
      <c r="D32" s="34">
        <v>608102.57999999996</v>
      </c>
      <c r="E32" s="34">
        <v>617748.43000000005</v>
      </c>
      <c r="F32" s="30"/>
      <c r="G32" s="30"/>
      <c r="H32" s="30"/>
    </row>
    <row r="33" spans="1:8" x14ac:dyDescent="0.2">
      <c r="A33" s="30"/>
      <c r="B33" s="33">
        <v>71</v>
      </c>
      <c r="C33" s="34">
        <v>646</v>
      </c>
      <c r="D33" s="34">
        <v>1940534.85</v>
      </c>
      <c r="E33" s="34">
        <v>2129258.4900000002</v>
      </c>
      <c r="F33" s="30"/>
      <c r="G33" s="30"/>
      <c r="H33" s="30"/>
    </row>
    <row r="34" spans="1:8" x14ac:dyDescent="0.2">
      <c r="A34" s="30"/>
      <c r="B34" s="33">
        <v>72</v>
      </c>
      <c r="C34" s="34">
        <v>153</v>
      </c>
      <c r="D34" s="34">
        <v>521615.39</v>
      </c>
      <c r="E34" s="34">
        <v>553501.78</v>
      </c>
      <c r="F34" s="30"/>
      <c r="G34" s="30"/>
      <c r="H34" s="30"/>
    </row>
    <row r="35" spans="1:8" x14ac:dyDescent="0.2">
      <c r="A35" s="30"/>
      <c r="B35" s="33">
        <v>73</v>
      </c>
      <c r="C35" s="34">
        <v>293</v>
      </c>
      <c r="D35" s="34">
        <v>768252.43</v>
      </c>
      <c r="E35" s="34">
        <v>920499.45</v>
      </c>
      <c r="F35" s="30"/>
      <c r="G35" s="30"/>
      <c r="H35" s="30"/>
    </row>
    <row r="36" spans="1:8" x14ac:dyDescent="0.2">
      <c r="A36" s="30"/>
      <c r="B36" s="33">
        <v>74</v>
      </c>
      <c r="C36" s="34">
        <v>68</v>
      </c>
      <c r="D36" s="34">
        <v>40.42</v>
      </c>
      <c r="E36" s="34">
        <v>4106.83</v>
      </c>
      <c r="F36" s="30"/>
      <c r="G36" s="30"/>
      <c r="H36" s="30"/>
    </row>
    <row r="37" spans="1:8" x14ac:dyDescent="0.2">
      <c r="A37" s="30"/>
      <c r="B37" s="33">
        <v>77</v>
      </c>
      <c r="C37" s="34">
        <v>423</v>
      </c>
      <c r="D37" s="34">
        <v>676545.54</v>
      </c>
      <c r="E37" s="34">
        <v>769976.74</v>
      </c>
      <c r="F37" s="30"/>
      <c r="G37" s="30"/>
      <c r="H37" s="30"/>
    </row>
    <row r="38" spans="1:8" x14ac:dyDescent="0.2">
      <c r="A38" s="30"/>
      <c r="B38" s="33">
        <v>78</v>
      </c>
      <c r="C38" s="34">
        <v>585</v>
      </c>
      <c r="D38" s="34">
        <v>612794.89</v>
      </c>
      <c r="E38" s="34">
        <v>580707.32999999996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2016-01-01T01:58:11Z</dcterms:modified>
</cp:coreProperties>
</file>