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79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<sst xmlns="http://schemas.openxmlformats.org/spreadsheetml/2006/main" count="117" uniqueCount="76">
  <si>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</si>
  <si>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</si>
  <si>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</si>
  <si>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</si>
  <si>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</si>
  <si>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</si>
  <si>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</si>
  <si>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</si>
  <si>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</si>
  <si>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</si>
  <si>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</si>
  <si>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</si>
  <si>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</si>
  <si>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</si>
  <si>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</si>
  <si>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</si>
  <si>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</si>
  <si>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</si>
  <si>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</si>
  <si>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</si>
  <si>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</si>
  <si>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</si>
  <si>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</si>
  <si>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</si>
  <si>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</si>
  <si>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</si>
  <si>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</si>
  <si>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</si>
  <si>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</si>
  <si>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</si>
  <si>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</si>
  <si>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</si>
  <si>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</si>
  <si>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</si>
  <si>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</si>
  <si>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</si>
  <si>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</si>
  <si>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</si>
  <si>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</si>
  <si>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</si>
  <si>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15" type="noConversion"/>
  </si>
  <si>
    <t>COST</t>
    <phoneticPr fontId="15" type="noConversion"/>
  </si>
  <si>
    <t>成本</t>
    <phoneticPr fontId="15" type="noConversion"/>
  </si>
  <si>
    <t>销售金额差异</t>
    <phoneticPr fontId="15" type="noConversion"/>
  </si>
  <si>
    <t>销售成本差异</t>
    <phoneticPr fontId="15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</si>
  <si>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</si>
  <si>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</si>
  <si>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</si>
  <si>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</si>
  <si>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</si>
  <si>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</si>
  <si>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</si>
  <si>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</si>
  <si>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</si>
  <si>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</si>
  <si>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</si>
  <si>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</si>
  <si>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</si>
  <si>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</si>
  <si>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</si>
  <si>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</si>
  <si>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</si>
  <si>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</si>
  <si>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</si>
  <si>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</si>
  <si>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</si>
  <si>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</si>
  <si>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</si>
  <si>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</si>
  <si>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15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</si>
  <si>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</si>
  <si>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15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</si>
  <si>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</si>
  <si>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</si>
  <si>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15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</si>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</sst>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5">
    <xf numFmtId="0" fontId="0" fillId="0" borderId="0"/>
    <xf numFmtId="0" fontId="30" fillId="0" borderId="0" applyNumberFormat="0" applyFill="0" applyBorder="0" applyAlignment="0" applyProtection="0"/>
    <xf numFmtId="0" fontId="31" fillId="0" borderId="1" applyNumberFormat="0" applyFill="0" applyAlignment="0" applyProtection="0"/>
    <xf numFmtId="0" fontId="32" fillId="0" borderId="2" applyNumberFormat="0" applyFill="0" applyAlignment="0" applyProtection="0"/>
    <xf numFmtId="0" fontId="33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36" fillId="2" borderId="0" applyNumberFormat="0" applyBorder="0" applyAlignment="0" applyProtection="0"/>
    <xf numFmtId="0" fontId="34" fillId="3" borderId="0" applyNumberFormat="0" applyBorder="0" applyAlignment="0" applyProtection="0"/>
    <xf numFmtId="0" fontId="43" fillId="4" borderId="0" applyNumberFormat="0" applyBorder="0" applyAlignment="0" applyProtection="0"/>
    <xf numFmtId="0" fontId="45" fillId="5" borderId="4" applyNumberFormat="0" applyAlignment="0" applyProtection="0"/>
    <xf numFmtId="0" fontId="44" fillId="6" borderId="5" applyNumberFormat="0" applyAlignment="0" applyProtection="0"/>
    <xf numFmtId="0" fontId="38" fillId="6" borderId="4" applyNumberFormat="0" applyAlignment="0" applyProtection="0"/>
    <xf numFmtId="0" fontId="42" fillId="0" borderId="6" applyNumberFormat="0" applyFill="0" applyAlignment="0" applyProtection="0"/>
    <xf numFmtId="0" fontId="39" fillId="7" borderId="7" applyNumberFormat="0" applyAlignment="0" applyProtection="0"/>
    <xf numFmtId="0" fontId="41" fillId="0" borderId="0" applyNumberFormat="0" applyFill="0" applyBorder="0" applyAlignment="0" applyProtection="0"/>
    <xf numFmtId="0" fontId="11" fillId="8" borderId="8" applyNumberFormat="0" applyFont="0" applyAlignment="0" applyProtection="0">
      <alignment vertical="center"/>
    </xf>
    <xf numFmtId="0" fontId="40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28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8" fillId="32" borderId="0" applyNumberFormat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5" fillId="0" borderId="0" applyNumberFormat="0" applyFill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6" fillId="0" borderId="0"/>
    <xf numFmtId="43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178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1" applyNumberFormat="0" applyFill="0" applyAlignment="0" applyProtection="0"/>
    <xf numFmtId="0" fontId="32" fillId="0" borderId="2" applyNumberFormat="0" applyFill="0" applyAlignment="0" applyProtection="0"/>
    <xf numFmtId="0" fontId="33" fillId="0" borderId="3" applyNumberFormat="0" applyFill="0" applyAlignment="0" applyProtection="0"/>
    <xf numFmtId="0" fontId="33" fillId="0" borderId="0" applyNumberFormat="0" applyFill="0" applyBorder="0" applyAlignment="0" applyProtection="0"/>
    <xf numFmtId="0" fontId="36" fillId="2" borderId="0" applyNumberFormat="0" applyBorder="0" applyAlignment="0" applyProtection="0"/>
    <xf numFmtId="0" fontId="34" fillId="3" borderId="0" applyNumberFormat="0" applyBorder="0" applyAlignment="0" applyProtection="0"/>
    <xf numFmtId="0" fontId="43" fillId="4" borderId="0" applyNumberFormat="0" applyBorder="0" applyAlignment="0" applyProtection="0"/>
    <xf numFmtId="0" fontId="45" fillId="5" borderId="4" applyNumberFormat="0" applyAlignment="0" applyProtection="0"/>
    <xf numFmtId="0" fontId="44" fillId="6" borderId="5" applyNumberFormat="0" applyAlignment="0" applyProtection="0"/>
    <xf numFmtId="0" fontId="38" fillId="6" borderId="4" applyNumberFormat="0" applyAlignment="0" applyProtection="0"/>
    <xf numFmtId="0" fontId="42" fillId="0" borderId="6" applyNumberFormat="0" applyFill="0" applyAlignment="0" applyProtection="0"/>
    <xf numFmtId="0" fontId="39" fillId="7" borderId="7" applyNumberFormat="0" applyAlignment="0" applyProtection="0"/>
    <xf numFmtId="0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28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8" fillId="32" borderId="0" applyNumberFormat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29" fillId="38" borderId="21">
      <alignment vertical="center"/>
    </xf>
    <xf numFmtId="0" fontId="48" fillId="0" borderId="0"/>
    <xf numFmtId="180" fontId="50" fillId="0" borderId="0" applyFont="0" applyFill="0" applyBorder="0" applyAlignment="0" applyProtection="0"/>
    <xf numFmtId="181" fontId="50" fillId="0" borderId="0" applyFont="0" applyFill="0" applyBorder="0" applyAlignment="0" applyProtection="0"/>
    <xf numFmtId="178" fontId="50" fillId="0" borderId="0" applyFont="0" applyFill="0" applyBorder="0" applyAlignment="0" applyProtection="0"/>
    <xf numFmtId="179" fontId="50" fillId="0" borderId="0" applyFont="0" applyFill="0" applyBorder="0" applyAlignment="0" applyProtection="0"/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8">
    <xf numFmtId="0" fontId="0" fillId="0" borderId="0" xfId="0"/>
    <xf numFmtId="0" fontId="12" fillId="0" borderId="0" xfId="0" applyFont="1"/>
    <xf numFmtId="177" fontId="12" fillId="0" borderId="0" xfId="0" applyNumberFormat="1" applyFont="1"/>
    <xf numFmtId="0" fontId="0" fillId="0" borderId="0" xfId="0" applyAlignment="1"/>
    <xf numFmtId="0" fontId="12" fillId="0" borderId="0" xfId="0" applyNumberFormat="1" applyFont="1"/>
    <xf numFmtId="0" fontId="13" fillId="0" borderId="18" xfId="0" applyFont="1" applyBorder="1" applyAlignment="1">
      <alignment wrapText="1"/>
    </xf>
    <xf numFmtId="0" fontId="13" fillId="0" borderId="18" xfId="0" applyNumberFormat="1" applyFont="1" applyBorder="1" applyAlignment="1">
      <alignment wrapText="1"/>
    </xf>
    <xf numFmtId="0" fontId="12" fillId="0" borderId="18" xfId="0" applyFont="1" applyBorder="1" applyAlignment="1">
      <alignment wrapText="1"/>
    </xf>
    <xf numFmtId="0" fontId="12" fillId="0" borderId="18" xfId="0" applyFont="1" applyBorder="1" applyAlignment="1">
      <alignment horizontal="right" vertical="center" wrapText="1"/>
    </xf>
    <xf numFmtId="49" fontId="13" fillId="36" borderId="18" xfId="0" applyNumberFormat="1" applyFont="1" applyFill="1" applyBorder="1" applyAlignment="1">
      <alignment vertical="center" wrapText="1"/>
    </xf>
    <xf numFmtId="49" fontId="16" fillId="37" borderId="18" xfId="0" applyNumberFormat="1" applyFont="1" applyFill="1" applyBorder="1" applyAlignment="1">
      <alignment horizontal="center" vertical="center" wrapText="1"/>
    </xf>
    <xf numFmtId="0" fontId="13" fillId="33" borderId="18" xfId="0" applyFont="1" applyFill="1" applyBorder="1" applyAlignment="1">
      <alignment vertical="center" wrapText="1"/>
    </xf>
    <xf numFmtId="0" fontId="13" fillId="33" borderId="18" xfId="0" applyNumberFormat="1" applyFont="1" applyFill="1" applyBorder="1" applyAlignment="1">
      <alignment vertical="center" wrapText="1"/>
    </xf>
    <xf numFmtId="0" fontId="13" fillId="36" borderId="18" xfId="0" applyFont="1" applyFill="1" applyBorder="1" applyAlignment="1">
      <alignment vertical="center" wrapText="1"/>
    </xf>
    <xf numFmtId="0" fontId="13" fillId="37" borderId="18" xfId="0" applyFont="1" applyFill="1" applyBorder="1" applyAlignment="1">
      <alignment vertical="center" wrapText="1"/>
    </xf>
    <xf numFmtId="4" fontId="13" fillId="36" borderId="18" xfId="0" applyNumberFormat="1" applyFont="1" applyFill="1" applyBorder="1" applyAlignment="1">
      <alignment horizontal="right" vertical="top" wrapText="1"/>
    </xf>
    <xf numFmtId="4" fontId="13" fillId="37" borderId="18" xfId="0" applyNumberFormat="1" applyFont="1" applyFill="1" applyBorder="1" applyAlignment="1">
      <alignment horizontal="right" vertical="top" wrapText="1"/>
    </xf>
    <xf numFmtId="177" fontId="12" fillId="36" borderId="18" xfId="0" applyNumberFormat="1" applyFont="1" applyFill="1" applyBorder="1" applyAlignment="1">
      <alignment horizontal="center" vertical="center"/>
    </xf>
    <xf numFmtId="177" fontId="12" fillId="37" borderId="18" xfId="0" applyNumberFormat="1" applyFont="1" applyFill="1" applyBorder="1" applyAlignment="1">
      <alignment horizontal="center" vertical="center"/>
    </xf>
    <xf numFmtId="177" fontId="17" fillId="0" borderId="18" xfId="0" applyNumberFormat="1" applyFont="1" applyBorder="1"/>
    <xf numFmtId="177" fontId="12" fillId="36" borderId="18" xfId="0" applyNumberFormat="1" applyFont="1" applyFill="1" applyBorder="1"/>
    <xf numFmtId="177" fontId="12" fillId="37" borderId="18" xfId="0" applyNumberFormat="1" applyFont="1" applyFill="1" applyBorder="1"/>
    <xf numFmtId="177" fontId="12" fillId="0" borderId="18" xfId="0" applyNumberFormat="1" applyFont="1" applyBorder="1"/>
    <xf numFmtId="49" fontId="13" fillId="0" borderId="18" xfId="0" applyNumberFormat="1" applyFont="1" applyFill="1" applyBorder="1" applyAlignment="1">
      <alignment vertical="center" wrapText="1"/>
    </xf>
    <xf numFmtId="0" fontId="13" fillId="0" borderId="18" xfId="0" applyFont="1" applyFill="1" applyBorder="1" applyAlignment="1">
      <alignment vertical="center" wrapText="1"/>
    </xf>
    <xf numFmtId="4" fontId="13" fillId="0" borderId="18" xfId="0" applyNumberFormat="1" applyFont="1" applyFill="1" applyBorder="1" applyAlignment="1">
      <alignment horizontal="right" vertical="top" wrapText="1"/>
    </xf>
    <xf numFmtId="0" fontId="12" fillId="0" borderId="0" xfId="0" applyFont="1" applyFill="1"/>
    <xf numFmtId="176" fontId="13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3" fillId="0" borderId="0" xfId="0" applyNumberFormat="1" applyFont="1" applyAlignment="1"/>
    <xf numFmtId="1" fontId="23" fillId="0" borderId="0" xfId="0" applyNumberFormat="1" applyFont="1" applyAlignment="1"/>
    <xf numFmtId="0" fontId="12" fillId="0" borderId="0" xfId="0" applyFont="1"/>
    <xf numFmtId="1" fontId="47" fillId="0" borderId="0" xfId="0" applyNumberFormat="1" applyFont="1" applyAlignment="1"/>
    <xf numFmtId="0" fontId="47" fillId="0" borderId="0" xfId="0" applyNumberFormat="1" applyFont="1" applyAlignment="1"/>
    <xf numFmtId="0" fontId="12" fillId="0" borderId="0" xfId="0" applyFont="1"/>
    <xf numFmtId="0" fontId="12" fillId="0" borderId="0" xfId="0" applyFont="1"/>
    <xf numFmtId="0" fontId="48" fillId="0" borderId="0" xfId="110"/>
    <xf numFmtId="0" fontId="49" fillId="0" borderId="0" xfId="110" applyNumberFormat="1" applyFont="1"/>
    <xf numFmtId="0" fontId="18" fillId="0" borderId="0" xfId="0" applyFont="1" applyAlignment="1">
      <alignment horizontal="left" wrapText="1"/>
    </xf>
    <xf numFmtId="0" fontId="24" fillId="0" borderId="19" xfId="0" applyFont="1" applyBorder="1" applyAlignment="1">
      <alignment horizontal="left" vertical="center" wrapText="1"/>
    </xf>
    <xf numFmtId="0" fontId="13" fillId="0" borderId="10" xfId="0" applyFont="1" applyBorder="1" applyAlignment="1">
      <alignment wrapText="1"/>
    </xf>
    <xf numFmtId="0" fontId="12" fillId="0" borderId="11" xfId="0" applyFont="1" applyBorder="1" applyAlignment="1">
      <alignment wrapText="1"/>
    </xf>
    <xf numFmtId="0" fontId="12" fillId="0" borderId="11" xfId="0" applyFont="1" applyBorder="1" applyAlignment="1">
      <alignment horizontal="right" vertical="center" wrapText="1"/>
    </xf>
    <xf numFmtId="49" fontId="13" fillId="33" borderId="10" xfId="0" applyNumberFormat="1" applyFont="1" applyFill="1" applyBorder="1" applyAlignment="1">
      <alignment vertical="center" wrapText="1"/>
    </xf>
    <xf numFmtId="49" fontId="13" fillId="33" borderId="12" xfId="0" applyNumberFormat="1" applyFont="1" applyFill="1" applyBorder="1" applyAlignment="1">
      <alignment vertical="center" wrapText="1"/>
    </xf>
    <xf numFmtId="0" fontId="13" fillId="33" borderId="10" xfId="0" applyFont="1" applyFill="1" applyBorder="1" applyAlignment="1">
      <alignment vertical="center" wrapText="1"/>
    </xf>
    <xf numFmtId="0" fontId="13" fillId="33" borderId="12" xfId="0" applyFont="1" applyFill="1" applyBorder="1" applyAlignment="1">
      <alignment vertical="center" wrapText="1"/>
    </xf>
    <xf numFmtId="4" fontId="14" fillId="34" borderId="10" xfId="0" applyNumberFormat="1" applyFont="1" applyFill="1" applyBorder="1" applyAlignment="1">
      <alignment horizontal="right" vertical="top" wrapText="1"/>
    </xf>
    <xf numFmtId="0" fontId="14" fillId="34" borderId="10" xfId="0" applyFont="1" applyFill="1" applyBorder="1" applyAlignment="1">
      <alignment horizontal="right" vertical="top" wrapText="1"/>
    </xf>
    <xf numFmtId="176" fontId="14" fillId="34" borderId="10" xfId="0" applyNumberFormat="1" applyFont="1" applyFill="1" applyBorder="1" applyAlignment="1">
      <alignment horizontal="right" vertical="top" wrapText="1"/>
    </xf>
    <xf numFmtId="176" fontId="14" fillId="34" borderId="12" xfId="0" applyNumberFormat="1" applyFont="1" applyFill="1" applyBorder="1" applyAlignment="1">
      <alignment horizontal="right" vertical="top" wrapText="1"/>
    </xf>
    <xf numFmtId="4" fontId="13" fillId="35" borderId="10" xfId="0" applyNumberFormat="1" applyFont="1" applyFill="1" applyBorder="1" applyAlignment="1">
      <alignment horizontal="right" vertical="top" wrapText="1"/>
    </xf>
    <xf numFmtId="0" fontId="13" fillId="35" borderId="10" xfId="0" applyFont="1" applyFill="1" applyBorder="1" applyAlignment="1">
      <alignment horizontal="right" vertical="top" wrapText="1"/>
    </xf>
    <xf numFmtId="176" fontId="13" fillId="35" borderId="10" xfId="0" applyNumberFormat="1" applyFont="1" applyFill="1" applyBorder="1" applyAlignment="1">
      <alignment horizontal="right" vertical="top" wrapText="1"/>
    </xf>
    <xf numFmtId="176" fontId="13" fillId="35" borderId="12" xfId="0" applyNumberFormat="1" applyFont="1" applyFill="1" applyBorder="1" applyAlignment="1">
      <alignment horizontal="right" vertical="top" wrapText="1"/>
    </xf>
    <xf numFmtId="0" fontId="13" fillId="35" borderId="12" xfId="0" applyFont="1" applyFill="1" applyBorder="1" applyAlignment="1">
      <alignment horizontal="right" vertical="top" wrapText="1"/>
    </xf>
    <xf numFmtId="4" fontId="13" fillId="35" borderId="13" xfId="0" applyNumberFormat="1" applyFont="1" applyFill="1" applyBorder="1" applyAlignment="1">
      <alignment horizontal="right" vertical="top" wrapText="1"/>
    </xf>
    <xf numFmtId="0" fontId="13" fillId="35" borderId="13" xfId="0" applyFont="1" applyFill="1" applyBorder="1" applyAlignment="1">
      <alignment horizontal="right" vertical="top" wrapText="1"/>
    </xf>
    <xf numFmtId="176" fontId="13" fillId="35" borderId="13" xfId="0" applyNumberFormat="1" applyFont="1" applyFill="1" applyBorder="1" applyAlignment="1">
      <alignment horizontal="right" vertical="top" wrapText="1"/>
    </xf>
    <xf numFmtId="176" fontId="13" fillId="35" borderId="20" xfId="0" applyNumberFormat="1" applyFont="1" applyFill="1" applyBorder="1" applyAlignment="1">
      <alignment horizontal="right" vertical="top" wrapText="1"/>
    </xf>
    <xf numFmtId="49" fontId="13" fillId="33" borderId="18" xfId="0" applyNumberFormat="1" applyFont="1" applyFill="1" applyBorder="1" applyAlignment="1">
      <alignment horizontal="left" vertical="top" wrapText="1"/>
    </xf>
    <xf numFmtId="0" fontId="13" fillId="33" borderId="18" xfId="0" applyFont="1" applyFill="1" applyBorder="1" applyAlignment="1">
      <alignment vertical="center" wrapText="1"/>
    </xf>
    <xf numFmtId="49" fontId="14" fillId="33" borderId="18" xfId="0" applyNumberFormat="1" applyFont="1" applyFill="1" applyBorder="1" applyAlignment="1">
      <alignment horizontal="left" vertical="top" wrapText="1"/>
    </xf>
    <xf numFmtId="14" fontId="13" fillId="33" borderId="18" xfId="0" applyNumberFormat="1" applyFont="1" applyFill="1" applyBorder="1" applyAlignment="1">
      <alignment vertical="center" wrapText="1"/>
    </xf>
    <xf numFmtId="49" fontId="13" fillId="33" borderId="13" xfId="0" applyNumberFormat="1" applyFont="1" applyFill="1" applyBorder="1" applyAlignment="1">
      <alignment horizontal="left" vertical="top" wrapText="1"/>
    </xf>
    <xf numFmtId="49" fontId="13" fillId="33" borderId="15" xfId="0" applyNumberFormat="1" applyFont="1" applyFill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12" fillId="0" borderId="19" xfId="0" applyFont="1" applyBorder="1" applyAlignment="1">
      <alignment wrapText="1"/>
    </xf>
    <xf numFmtId="0" fontId="12" fillId="0" borderId="0" xfId="0" applyFont="1" applyAlignment="1">
      <alignment horizontal="right" vertical="center" wrapText="1"/>
    </xf>
    <xf numFmtId="0" fontId="13" fillId="33" borderId="13" xfId="0" applyFont="1" applyFill="1" applyBorder="1" applyAlignment="1">
      <alignment vertical="center" wrapText="1"/>
    </xf>
    <xf numFmtId="0" fontId="13" fillId="33" borderId="15" xfId="0" applyFont="1" applyFill="1" applyBorder="1" applyAlignment="1">
      <alignment vertical="center" wrapText="1"/>
    </xf>
    <xf numFmtId="49" fontId="14" fillId="33" borderId="13" xfId="0" applyNumberFormat="1" applyFont="1" applyFill="1" applyBorder="1" applyAlignment="1">
      <alignment horizontal="left" vertical="top" wrapText="1"/>
    </xf>
    <xf numFmtId="49" fontId="14" fillId="33" borderId="14" xfId="0" applyNumberFormat="1" applyFont="1" applyFill="1" applyBorder="1" applyAlignment="1">
      <alignment horizontal="left" vertical="top" wrapText="1"/>
    </xf>
    <xf numFmtId="49" fontId="14" fillId="33" borderId="15" xfId="0" applyNumberFormat="1" applyFont="1" applyFill="1" applyBorder="1" applyAlignment="1">
      <alignment horizontal="left" vertical="top" wrapText="1"/>
    </xf>
    <xf numFmtId="14" fontId="13" fillId="33" borderId="12" xfId="0" applyNumberFormat="1" applyFont="1" applyFill="1" applyBorder="1" applyAlignment="1">
      <alignment vertical="center" wrapText="1"/>
    </xf>
    <xf numFmtId="14" fontId="13" fillId="33" borderId="16" xfId="0" applyNumberFormat="1" applyFont="1" applyFill="1" applyBorder="1" applyAlignment="1">
      <alignment vertical="center" wrapText="1"/>
    </xf>
    <xf numFmtId="14" fontId="13" fillId="33" borderId="17" xfId="0" applyNumberFormat="1" applyFont="1" applyFill="1" applyBorder="1" applyAlignment="1">
      <alignment vertical="center" wrapText="1"/>
    </xf>
  </cellXfs>
  <cellStyles count="12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15" Type="http://schemas.openxmlformats.org/officeDocument/2006/relationships/hyperlink" Target="cid:617250ef2" TargetMode="External"/><Relationship Id="rId536" Type="http://schemas.openxmlformats.org/officeDocument/2006/relationships/image" Target="cid:a828098c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526" Type="http://schemas.openxmlformats.org/officeDocument/2006/relationships/image" Target="cid:842f442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547" Type="http://schemas.openxmlformats.org/officeDocument/2006/relationships/hyperlink" Target="cid:d15f95592" TargetMode="External"/><Relationship Id="rId568" Type="http://schemas.openxmlformats.org/officeDocument/2006/relationships/image" Target="cid:1b05e04f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142875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142875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C29" sqref="C29:D29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2" t="s">
        <v>4</v>
      </c>
      <c r="D2" s="62"/>
      <c r="E2" s="13"/>
      <c r="F2" s="24"/>
      <c r="G2" s="14"/>
      <c r="H2" s="24"/>
      <c r="I2" s="20"/>
      <c r="J2" s="21"/>
      <c r="K2" s="22"/>
      <c r="L2" s="22"/>
    </row>
    <row r="3" spans="1:13">
      <c r="A3" s="63" t="s">
        <v>5</v>
      </c>
      <c r="B3" s="63"/>
      <c r="C3" s="63"/>
      <c r="D3" s="63"/>
      <c r="E3" s="15">
        <f>SUM(E4:E40)</f>
        <v>16381221.319200005</v>
      </c>
      <c r="F3" s="25">
        <f>RA!I7</f>
        <v>1438002.8557</v>
      </c>
      <c r="G3" s="16">
        <f>SUM(G4:G40)</f>
        <v>14943218.463499997</v>
      </c>
      <c r="H3" s="27">
        <f>RA!J7</f>
        <v>8.7783616842692602</v>
      </c>
      <c r="I3" s="20">
        <f>SUM(I4:I40)</f>
        <v>16381226.617436683</v>
      </c>
      <c r="J3" s="21">
        <f>SUM(J4:J40)</f>
        <v>14943220.489744827</v>
      </c>
      <c r="K3" s="22">
        <f>E3-I3</f>
        <v>-5.2982366774231195</v>
      </c>
      <c r="L3" s="22">
        <f>G3-J3</f>
        <v>-2.026244830340147</v>
      </c>
    </row>
    <row r="4" spans="1:13">
      <c r="A4" s="64">
        <f>RA!A8</f>
        <v>42375</v>
      </c>
      <c r="B4" s="12">
        <v>12</v>
      </c>
      <c r="C4" s="61" t="s">
        <v>6</v>
      </c>
      <c r="D4" s="61"/>
      <c r="E4" s="15">
        <f>VLOOKUP(C4,RA!B8:D36,3,0)</f>
        <v>576984.56169999996</v>
      </c>
      <c r="F4" s="25">
        <f>VLOOKUP(C4,RA!B8:I39,8,0)</f>
        <v>135891.4908</v>
      </c>
      <c r="G4" s="16">
        <f t="shared" ref="G4:G40" si="0">E4-F4</f>
        <v>441093.07089999993</v>
      </c>
      <c r="H4" s="27">
        <f>RA!J8</f>
        <v>23.552015048655001</v>
      </c>
      <c r="I4" s="20">
        <f>VLOOKUP(B4,RMS!B:D,3,FALSE)</f>
        <v>576985.34430769202</v>
      </c>
      <c r="J4" s="21">
        <f>VLOOKUP(B4,RMS!B:E,4,FALSE)</f>
        <v>441093.08072393201</v>
      </c>
      <c r="K4" s="22">
        <f t="shared" ref="K4:K40" si="1">E4-I4</f>
        <v>-0.78260769206099212</v>
      </c>
      <c r="L4" s="22">
        <f t="shared" ref="L4:L40" si="2">G4-J4</f>
        <v>-9.8239320795983076E-3</v>
      </c>
    </row>
    <row r="5" spans="1:13">
      <c r="A5" s="64"/>
      <c r="B5" s="12">
        <v>13</v>
      </c>
      <c r="C5" s="61" t="s">
        <v>7</v>
      </c>
      <c r="D5" s="61"/>
      <c r="E5" s="15">
        <f>VLOOKUP(C5,RA!B8:D37,3,0)</f>
        <v>60217.156799999997</v>
      </c>
      <c r="F5" s="25">
        <f>VLOOKUP(C5,RA!B9:I40,8,0)</f>
        <v>14499.6577</v>
      </c>
      <c r="G5" s="16">
        <f t="shared" si="0"/>
        <v>45717.499100000001</v>
      </c>
      <c r="H5" s="27">
        <f>RA!J9</f>
        <v>24.0789477127887</v>
      </c>
      <c r="I5" s="20">
        <f>VLOOKUP(B5,RMS!B:D,3,FALSE)</f>
        <v>60217.1954683761</v>
      </c>
      <c r="J5" s="21">
        <f>VLOOKUP(B5,RMS!B:E,4,FALSE)</f>
        <v>45717.489974358999</v>
      </c>
      <c r="K5" s="22">
        <f t="shared" si="1"/>
        <v>-3.8668376102577895E-2</v>
      </c>
      <c r="L5" s="22">
        <f t="shared" si="2"/>
        <v>9.1256410014466383E-3</v>
      </c>
      <c r="M5" s="32"/>
    </row>
    <row r="6" spans="1:13">
      <c r="A6" s="64"/>
      <c r="B6" s="12">
        <v>14</v>
      </c>
      <c r="C6" s="61" t="s">
        <v>8</v>
      </c>
      <c r="D6" s="61"/>
      <c r="E6" s="15">
        <f>VLOOKUP(C6,RA!B10:D38,3,0)</f>
        <v>89600.986900000004</v>
      </c>
      <c r="F6" s="25">
        <f>VLOOKUP(C6,RA!B10:I41,8,0)</f>
        <v>23392.335999999999</v>
      </c>
      <c r="G6" s="16">
        <f t="shared" si="0"/>
        <v>66208.650900000008</v>
      </c>
      <c r="H6" s="27">
        <f>RA!J10</f>
        <v>26.107230298821602</v>
      </c>
      <c r="I6" s="20">
        <f>VLOOKUP(B6,RMS!B:D,3,FALSE)</f>
        <v>89602.5938475531</v>
      </c>
      <c r="J6" s="21">
        <f>VLOOKUP(B6,RMS!B:E,4,FALSE)</f>
        <v>66208.650478843498</v>
      </c>
      <c r="K6" s="22">
        <f>E6-I6</f>
        <v>-1.6069475530966884</v>
      </c>
      <c r="L6" s="22">
        <f t="shared" si="2"/>
        <v>4.2115651012863964E-4</v>
      </c>
      <c r="M6" s="32"/>
    </row>
    <row r="7" spans="1:13">
      <c r="A7" s="64"/>
      <c r="B7" s="12">
        <v>15</v>
      </c>
      <c r="C7" s="61" t="s">
        <v>9</v>
      </c>
      <c r="D7" s="61"/>
      <c r="E7" s="15">
        <f>VLOOKUP(C7,RA!B10:D39,3,0)</f>
        <v>56380.272299999997</v>
      </c>
      <c r="F7" s="25">
        <f>VLOOKUP(C7,RA!B11:I42,8,0)</f>
        <v>12215.359700000001</v>
      </c>
      <c r="G7" s="16">
        <f t="shared" si="0"/>
        <v>44164.912599999996</v>
      </c>
      <c r="H7" s="27">
        <f>RA!J11</f>
        <v>21.666017565509399</v>
      </c>
      <c r="I7" s="20">
        <f>VLOOKUP(B7,RMS!B:D,3,FALSE)</f>
        <v>56380.320434437599</v>
      </c>
      <c r="J7" s="21">
        <f>VLOOKUP(B7,RMS!B:E,4,FALSE)</f>
        <v>44164.912629430502</v>
      </c>
      <c r="K7" s="22">
        <f t="shared" si="1"/>
        <v>-4.8134437602129765E-2</v>
      </c>
      <c r="L7" s="22">
        <f t="shared" si="2"/>
        <v>-2.9430506401695311E-5</v>
      </c>
      <c r="M7" s="32"/>
    </row>
    <row r="8" spans="1:13">
      <c r="A8" s="64"/>
      <c r="B8" s="12">
        <v>16</v>
      </c>
      <c r="C8" s="61" t="s">
        <v>10</v>
      </c>
      <c r="D8" s="61"/>
      <c r="E8" s="15">
        <f>VLOOKUP(C8,RA!B12:D39,3,0)</f>
        <v>171784.77609999999</v>
      </c>
      <c r="F8" s="25">
        <f>VLOOKUP(C8,RA!B12:I43,8,0)</f>
        <v>23170.392199999998</v>
      </c>
      <c r="G8" s="16">
        <f t="shared" si="0"/>
        <v>148614.38389999999</v>
      </c>
      <c r="H8" s="27">
        <f>RA!J12</f>
        <v>13.4880358586095</v>
      </c>
      <c r="I8" s="20">
        <f>VLOOKUP(B8,RMS!B:D,3,FALSE)</f>
        <v>171784.79157692299</v>
      </c>
      <c r="J8" s="21">
        <f>VLOOKUP(B8,RMS!B:E,4,FALSE)</f>
        <v>148614.38303418801</v>
      </c>
      <c r="K8" s="22">
        <f t="shared" si="1"/>
        <v>-1.5476922999368981E-2</v>
      </c>
      <c r="L8" s="22">
        <f t="shared" si="2"/>
        <v>8.6581197683699429E-4</v>
      </c>
      <c r="M8" s="32"/>
    </row>
    <row r="9" spans="1:13">
      <c r="A9" s="64"/>
      <c r="B9" s="12">
        <v>17</v>
      </c>
      <c r="C9" s="61" t="s">
        <v>11</v>
      </c>
      <c r="D9" s="61"/>
      <c r="E9" s="15">
        <f>VLOOKUP(C9,RA!B12:D40,3,0)</f>
        <v>213728.78200000001</v>
      </c>
      <c r="F9" s="25">
        <f>VLOOKUP(C9,RA!B13:I44,8,0)</f>
        <v>56037.296900000001</v>
      </c>
      <c r="G9" s="16">
        <f t="shared" si="0"/>
        <v>157691.48509999999</v>
      </c>
      <c r="H9" s="27">
        <f>RA!J13</f>
        <v>26.218881881804801</v>
      </c>
      <c r="I9" s="20">
        <f>VLOOKUP(B9,RMS!B:D,3,FALSE)</f>
        <v>213728.93186239299</v>
      </c>
      <c r="J9" s="21">
        <f>VLOOKUP(B9,RMS!B:E,4,FALSE)</f>
        <v>157691.48465897399</v>
      </c>
      <c r="K9" s="22">
        <f t="shared" si="1"/>
        <v>-0.1498623929801397</v>
      </c>
      <c r="L9" s="22">
        <f t="shared" si="2"/>
        <v>4.4102600077167153E-4</v>
      </c>
      <c r="M9" s="32"/>
    </row>
    <row r="10" spans="1:13">
      <c r="A10" s="64"/>
      <c r="B10" s="12">
        <v>18</v>
      </c>
      <c r="C10" s="61" t="s">
        <v>12</v>
      </c>
      <c r="D10" s="61"/>
      <c r="E10" s="15">
        <f>VLOOKUP(C10,RA!B14:D41,3,0)</f>
        <v>102646.6565</v>
      </c>
      <c r="F10" s="25">
        <f>VLOOKUP(C10,RA!B14:I44,8,0)</f>
        <v>19867.538499999999</v>
      </c>
      <c r="G10" s="16">
        <f t="shared" si="0"/>
        <v>82779.118000000002</v>
      </c>
      <c r="H10" s="27">
        <f>RA!J14</f>
        <v>19.355270962966099</v>
      </c>
      <c r="I10" s="20">
        <f>VLOOKUP(B10,RMS!B:D,3,FALSE)</f>
        <v>102646.65691965799</v>
      </c>
      <c r="J10" s="21">
        <f>VLOOKUP(B10,RMS!B:E,4,FALSE)</f>
        <v>82779.118665811999</v>
      </c>
      <c r="K10" s="22">
        <f t="shared" si="1"/>
        <v>-4.1965799755416811E-4</v>
      </c>
      <c r="L10" s="22">
        <f t="shared" si="2"/>
        <v>-6.6581199644133449E-4</v>
      </c>
      <c r="M10" s="32"/>
    </row>
    <row r="11" spans="1:13">
      <c r="A11" s="64"/>
      <c r="B11" s="12">
        <v>19</v>
      </c>
      <c r="C11" s="61" t="s">
        <v>13</v>
      </c>
      <c r="D11" s="61"/>
      <c r="E11" s="15">
        <f>VLOOKUP(C11,RA!B14:D42,3,0)</f>
        <v>64606.916799999999</v>
      </c>
      <c r="F11" s="25">
        <f>VLOOKUP(C11,RA!B15:I45,8,0)</f>
        <v>9771.0118000000002</v>
      </c>
      <c r="G11" s="16">
        <f t="shared" si="0"/>
        <v>54835.904999999999</v>
      </c>
      <c r="H11" s="27">
        <f>RA!J15</f>
        <v>15.123785941136299</v>
      </c>
      <c r="I11" s="20">
        <f>VLOOKUP(B11,RMS!B:D,3,FALSE)</f>
        <v>64606.970557264998</v>
      </c>
      <c r="J11" s="21">
        <f>VLOOKUP(B11,RMS!B:E,4,FALSE)</f>
        <v>54835.905335042698</v>
      </c>
      <c r="K11" s="22">
        <f t="shared" si="1"/>
        <v>-5.3757264999148902E-2</v>
      </c>
      <c r="L11" s="22">
        <f t="shared" si="2"/>
        <v>-3.3504269958939403E-4</v>
      </c>
      <c r="M11" s="32"/>
    </row>
    <row r="12" spans="1:13">
      <c r="A12" s="64"/>
      <c r="B12" s="12">
        <v>21</v>
      </c>
      <c r="C12" s="61" t="s">
        <v>14</v>
      </c>
      <c r="D12" s="61"/>
      <c r="E12" s="15">
        <f>VLOOKUP(C12,RA!B16:D43,3,0)</f>
        <v>505517.08</v>
      </c>
      <c r="F12" s="25">
        <f>VLOOKUP(C12,RA!B16:I46,8,0)</f>
        <v>8251.7657999999992</v>
      </c>
      <c r="G12" s="16">
        <f t="shared" si="0"/>
        <v>497265.31420000002</v>
      </c>
      <c r="H12" s="27">
        <f>RA!J16</f>
        <v>1.6323416411568099</v>
      </c>
      <c r="I12" s="20">
        <f>VLOOKUP(B12,RMS!B:D,3,FALSE)</f>
        <v>505516.86617948703</v>
      </c>
      <c r="J12" s="21">
        <f>VLOOKUP(B12,RMS!B:E,4,FALSE)</f>
        <v>497265.31417179498</v>
      </c>
      <c r="K12" s="22">
        <f t="shared" si="1"/>
        <v>0.21382051298860461</v>
      </c>
      <c r="L12" s="22">
        <f t="shared" si="2"/>
        <v>2.8205045964568853E-5</v>
      </c>
      <c r="M12" s="32"/>
    </row>
    <row r="13" spans="1:13">
      <c r="A13" s="64"/>
      <c r="B13" s="12">
        <v>22</v>
      </c>
      <c r="C13" s="61" t="s">
        <v>15</v>
      </c>
      <c r="D13" s="61"/>
      <c r="E13" s="15">
        <f>VLOOKUP(C13,RA!B16:D44,3,0)</f>
        <v>500894.39299999998</v>
      </c>
      <c r="F13" s="25">
        <f>VLOOKUP(C13,RA!B17:I47,8,0)</f>
        <v>55605.561699999998</v>
      </c>
      <c r="G13" s="16">
        <f t="shared" si="0"/>
        <v>445288.83129999996</v>
      </c>
      <c r="H13" s="27">
        <f>RA!J17</f>
        <v>11.101254571240499</v>
      </c>
      <c r="I13" s="20">
        <f>VLOOKUP(B13,RMS!B:D,3,FALSE)</f>
        <v>500894.34893162397</v>
      </c>
      <c r="J13" s="21">
        <f>VLOOKUP(B13,RMS!B:E,4,FALSE)</f>
        <v>445288.83125640999</v>
      </c>
      <c r="K13" s="22">
        <f t="shared" si="1"/>
        <v>4.4068376009818166E-2</v>
      </c>
      <c r="L13" s="22">
        <f t="shared" si="2"/>
        <v>4.3589971028268337E-5</v>
      </c>
      <c r="M13" s="32"/>
    </row>
    <row r="14" spans="1:13">
      <c r="A14" s="64"/>
      <c r="B14" s="12">
        <v>23</v>
      </c>
      <c r="C14" s="61" t="s">
        <v>16</v>
      </c>
      <c r="D14" s="61"/>
      <c r="E14" s="15">
        <f>VLOOKUP(C14,RA!B18:D44,3,0)</f>
        <v>1242862.0190999999</v>
      </c>
      <c r="F14" s="25">
        <f>VLOOKUP(C14,RA!B18:I48,8,0)</f>
        <v>197572.0134</v>
      </c>
      <c r="G14" s="16">
        <f t="shared" si="0"/>
        <v>1045290.0056999999</v>
      </c>
      <c r="H14" s="27">
        <f>RA!J18</f>
        <v>15.896536410620101</v>
      </c>
      <c r="I14" s="20">
        <f>VLOOKUP(B14,RMS!B:D,3,FALSE)</f>
        <v>1242862.18531453</v>
      </c>
      <c r="J14" s="21">
        <f>VLOOKUP(B14,RMS!B:E,4,FALSE)</f>
        <v>1045290.01328034</v>
      </c>
      <c r="K14" s="22">
        <f t="shared" si="1"/>
        <v>-0.16621453012339771</v>
      </c>
      <c r="L14" s="22">
        <f t="shared" si="2"/>
        <v>-7.5803401414304972E-3</v>
      </c>
      <c r="M14" s="32"/>
    </row>
    <row r="15" spans="1:13">
      <c r="A15" s="64"/>
      <c r="B15" s="12">
        <v>24</v>
      </c>
      <c r="C15" s="61" t="s">
        <v>17</v>
      </c>
      <c r="D15" s="61"/>
      <c r="E15" s="15">
        <f>VLOOKUP(C15,RA!B18:D45,3,0)</f>
        <v>519842.57</v>
      </c>
      <c r="F15" s="25">
        <f>VLOOKUP(C15,RA!B19:I49,8,0)</f>
        <v>41379.901700000002</v>
      </c>
      <c r="G15" s="16">
        <f t="shared" si="0"/>
        <v>478462.66830000002</v>
      </c>
      <c r="H15" s="27">
        <f>RA!J19</f>
        <v>7.9600833190709999</v>
      </c>
      <c r="I15" s="20">
        <f>VLOOKUP(B15,RMS!B:D,3,FALSE)</f>
        <v>519842.51459999999</v>
      </c>
      <c r="J15" s="21">
        <f>VLOOKUP(B15,RMS!B:E,4,FALSE)</f>
        <v>478462.668083761</v>
      </c>
      <c r="K15" s="22">
        <f t="shared" si="1"/>
        <v>5.5400000012014061E-2</v>
      </c>
      <c r="L15" s="22">
        <f t="shared" si="2"/>
        <v>2.1623901557177305E-4</v>
      </c>
      <c r="M15" s="32"/>
    </row>
    <row r="16" spans="1:13">
      <c r="A16" s="64"/>
      <c r="B16" s="12">
        <v>25</v>
      </c>
      <c r="C16" s="61" t="s">
        <v>18</v>
      </c>
      <c r="D16" s="61"/>
      <c r="E16" s="15">
        <f>VLOOKUP(C16,RA!B20:D46,3,0)</f>
        <v>1113606.3455000001</v>
      </c>
      <c r="F16" s="25">
        <f>VLOOKUP(C16,RA!B20:I50,8,0)</f>
        <v>93704.429799999998</v>
      </c>
      <c r="G16" s="16">
        <f t="shared" si="0"/>
        <v>1019901.9157</v>
      </c>
      <c r="H16" s="27">
        <f>RA!J20</f>
        <v>8.4145021424000195</v>
      </c>
      <c r="I16" s="20">
        <f>VLOOKUP(B16,RMS!B:D,3,FALSE)</f>
        <v>1113606.254</v>
      </c>
      <c r="J16" s="21">
        <f>VLOOKUP(B16,RMS!B:E,4,FALSE)</f>
        <v>1019901.9157</v>
      </c>
      <c r="K16" s="22">
        <f t="shared" si="1"/>
        <v>9.1500000096857548E-2</v>
      </c>
      <c r="L16" s="22">
        <f t="shared" si="2"/>
        <v>0</v>
      </c>
      <c r="M16" s="32"/>
    </row>
    <row r="17" spans="1:13">
      <c r="A17" s="64"/>
      <c r="B17" s="12">
        <v>26</v>
      </c>
      <c r="C17" s="61" t="s">
        <v>19</v>
      </c>
      <c r="D17" s="61"/>
      <c r="E17" s="15">
        <f>VLOOKUP(C17,RA!B20:D47,3,0)</f>
        <v>312423.58620000002</v>
      </c>
      <c r="F17" s="25">
        <f>VLOOKUP(C17,RA!B21:I51,8,0)</f>
        <v>47649.2022</v>
      </c>
      <c r="G17" s="16">
        <f t="shared" si="0"/>
        <v>264774.38400000002</v>
      </c>
      <c r="H17" s="27">
        <f>RA!J21</f>
        <v>15.251474057882801</v>
      </c>
      <c r="I17" s="20">
        <f>VLOOKUP(B17,RMS!B:D,3,FALSE)</f>
        <v>312423.31297143199</v>
      </c>
      <c r="J17" s="21">
        <f>VLOOKUP(B17,RMS!B:E,4,FALSE)</f>
        <v>264774.38365357398</v>
      </c>
      <c r="K17" s="22">
        <f t="shared" si="1"/>
        <v>0.27322856802493334</v>
      </c>
      <c r="L17" s="22">
        <f t="shared" si="2"/>
        <v>3.464260371401906E-4</v>
      </c>
      <c r="M17" s="32"/>
    </row>
    <row r="18" spans="1:13">
      <c r="A18" s="64"/>
      <c r="B18" s="12">
        <v>27</v>
      </c>
      <c r="C18" s="61" t="s">
        <v>20</v>
      </c>
      <c r="D18" s="61"/>
      <c r="E18" s="15">
        <f>VLOOKUP(C18,RA!B22:D48,3,0)</f>
        <v>912942.32299999997</v>
      </c>
      <c r="F18" s="25">
        <f>VLOOKUP(C18,RA!B22:I52,8,0)</f>
        <v>85629.887600000002</v>
      </c>
      <c r="G18" s="16">
        <f t="shared" si="0"/>
        <v>827312.43539999996</v>
      </c>
      <c r="H18" s="27">
        <f>RA!J22</f>
        <v>9.3795506509779791</v>
      </c>
      <c r="I18" s="20">
        <f>VLOOKUP(B18,RMS!B:D,3,FALSE)</f>
        <v>912943.7023</v>
      </c>
      <c r="J18" s="21">
        <f>VLOOKUP(B18,RMS!B:E,4,FALSE)</f>
        <v>827312.43279999995</v>
      </c>
      <c r="K18" s="22">
        <f t="shared" si="1"/>
        <v>-1.3793000000296161</v>
      </c>
      <c r="L18" s="22">
        <f t="shared" si="2"/>
        <v>2.6000000070780516E-3</v>
      </c>
      <c r="M18" s="32"/>
    </row>
    <row r="19" spans="1:13">
      <c r="A19" s="64"/>
      <c r="B19" s="12">
        <v>29</v>
      </c>
      <c r="C19" s="61" t="s">
        <v>21</v>
      </c>
      <c r="D19" s="61"/>
      <c r="E19" s="15">
        <f>VLOOKUP(C19,RA!B22:D49,3,0)</f>
        <v>2210454.9926</v>
      </c>
      <c r="F19" s="25">
        <f>VLOOKUP(C19,RA!B23:I53,8,0)</f>
        <v>211684.1188</v>
      </c>
      <c r="G19" s="16">
        <f t="shared" si="0"/>
        <v>1998770.8737999999</v>
      </c>
      <c r="H19" s="27">
        <f>RA!J23</f>
        <v>9.5764953147049194</v>
      </c>
      <c r="I19" s="20">
        <f>VLOOKUP(B19,RMS!B:D,3,FALSE)</f>
        <v>2210455.7550367499</v>
      </c>
      <c r="J19" s="21">
        <f>VLOOKUP(B19,RMS!B:E,4,FALSE)</f>
        <v>1998770.89555897</v>
      </c>
      <c r="K19" s="22">
        <f t="shared" si="1"/>
        <v>-0.76243674987927079</v>
      </c>
      <c r="L19" s="22">
        <f t="shared" si="2"/>
        <v>-2.175897010602057E-2</v>
      </c>
      <c r="M19" s="32"/>
    </row>
    <row r="20" spans="1:13">
      <c r="A20" s="64"/>
      <c r="B20" s="12">
        <v>31</v>
      </c>
      <c r="C20" s="61" t="s">
        <v>22</v>
      </c>
      <c r="D20" s="61"/>
      <c r="E20" s="15">
        <f>VLOOKUP(C20,RA!B24:D50,3,0)</f>
        <v>255155.21040000001</v>
      </c>
      <c r="F20" s="25">
        <f>VLOOKUP(C20,RA!B24:I54,8,0)</f>
        <v>33521.029300000002</v>
      </c>
      <c r="G20" s="16">
        <f t="shared" si="0"/>
        <v>221634.18110000002</v>
      </c>
      <c r="H20" s="27">
        <f>RA!J24</f>
        <v>13.1375053041049</v>
      </c>
      <c r="I20" s="20">
        <f>VLOOKUP(B20,RMS!B:D,3,FALSE)</f>
        <v>255155.22101251801</v>
      </c>
      <c r="J20" s="21">
        <f>VLOOKUP(B20,RMS!B:E,4,FALSE)</f>
        <v>221634.15669482999</v>
      </c>
      <c r="K20" s="22">
        <f t="shared" si="1"/>
        <v>-1.0612518002744764E-2</v>
      </c>
      <c r="L20" s="22">
        <f t="shared" si="2"/>
        <v>2.4405170028330758E-2</v>
      </c>
      <c r="M20" s="32"/>
    </row>
    <row r="21" spans="1:13">
      <c r="A21" s="64"/>
      <c r="B21" s="12">
        <v>32</v>
      </c>
      <c r="C21" s="61" t="s">
        <v>23</v>
      </c>
      <c r="D21" s="61"/>
      <c r="E21" s="15">
        <f>VLOOKUP(C21,RA!B24:D51,3,0)</f>
        <v>306313.5184</v>
      </c>
      <c r="F21" s="25">
        <f>VLOOKUP(C21,RA!B25:I55,8,0)</f>
        <v>24643.433700000001</v>
      </c>
      <c r="G21" s="16">
        <f t="shared" si="0"/>
        <v>281670.08470000001</v>
      </c>
      <c r="H21" s="27">
        <f>RA!J25</f>
        <v>8.0451668697883996</v>
      </c>
      <c r="I21" s="20">
        <f>VLOOKUP(B21,RMS!B:D,3,FALSE)</f>
        <v>306313.51432044501</v>
      </c>
      <c r="J21" s="21">
        <f>VLOOKUP(B21,RMS!B:E,4,FALSE)</f>
        <v>281670.08651021897</v>
      </c>
      <c r="K21" s="22">
        <f t="shared" si="1"/>
        <v>4.0795549866743386E-3</v>
      </c>
      <c r="L21" s="22">
        <f t="shared" si="2"/>
        <v>-1.8102189642377198E-3</v>
      </c>
      <c r="M21" s="32"/>
    </row>
    <row r="22" spans="1:13">
      <c r="A22" s="64"/>
      <c r="B22" s="12">
        <v>33</v>
      </c>
      <c r="C22" s="61" t="s">
        <v>24</v>
      </c>
      <c r="D22" s="61"/>
      <c r="E22" s="15">
        <f>VLOOKUP(C22,RA!B26:D52,3,0)</f>
        <v>592004.11719999998</v>
      </c>
      <c r="F22" s="25">
        <f>VLOOKUP(C22,RA!B26:I56,8,0)</f>
        <v>130007.44899999999</v>
      </c>
      <c r="G22" s="16">
        <f t="shared" si="0"/>
        <v>461996.66819999996</v>
      </c>
      <c r="H22" s="27">
        <f>RA!J26</f>
        <v>21.9605650066922</v>
      </c>
      <c r="I22" s="20">
        <f>VLOOKUP(B22,RMS!B:D,3,FALSE)</f>
        <v>592004.06157408701</v>
      </c>
      <c r="J22" s="21">
        <f>VLOOKUP(B22,RMS!B:E,4,FALSE)</f>
        <v>461996.64775756502</v>
      </c>
      <c r="K22" s="22">
        <f t="shared" si="1"/>
        <v>5.562591296620667E-2</v>
      </c>
      <c r="L22" s="22">
        <f t="shared" si="2"/>
        <v>2.0442434935830534E-2</v>
      </c>
      <c r="M22" s="32"/>
    </row>
    <row r="23" spans="1:13">
      <c r="A23" s="64"/>
      <c r="B23" s="12">
        <v>34</v>
      </c>
      <c r="C23" s="61" t="s">
        <v>25</v>
      </c>
      <c r="D23" s="61"/>
      <c r="E23" s="15">
        <f>VLOOKUP(C23,RA!B26:D53,3,0)</f>
        <v>220048.27540000001</v>
      </c>
      <c r="F23" s="25">
        <f>VLOOKUP(C23,RA!B27:I57,8,0)</f>
        <v>57692.3269</v>
      </c>
      <c r="G23" s="16">
        <f t="shared" si="0"/>
        <v>162355.9485</v>
      </c>
      <c r="H23" s="27">
        <f>RA!J27</f>
        <v>26.218031836481298</v>
      </c>
      <c r="I23" s="20">
        <f>VLOOKUP(B23,RMS!B:D,3,FALSE)</f>
        <v>220048.11066548701</v>
      </c>
      <c r="J23" s="21">
        <f>VLOOKUP(B23,RMS!B:E,4,FALSE)</f>
        <v>162355.97985529099</v>
      </c>
      <c r="K23" s="22">
        <f t="shared" si="1"/>
        <v>0.1647345130040776</v>
      </c>
      <c r="L23" s="22">
        <f t="shared" si="2"/>
        <v>-3.1355290993815288E-2</v>
      </c>
      <c r="M23" s="32"/>
    </row>
    <row r="24" spans="1:13">
      <c r="A24" s="64"/>
      <c r="B24" s="12">
        <v>35</v>
      </c>
      <c r="C24" s="61" t="s">
        <v>26</v>
      </c>
      <c r="D24" s="61"/>
      <c r="E24" s="15">
        <f>VLOOKUP(C24,RA!B28:D54,3,0)</f>
        <v>1207185.4391000001</v>
      </c>
      <c r="F24" s="25">
        <f>VLOOKUP(C24,RA!B28:I58,8,0)</f>
        <v>10317.5851</v>
      </c>
      <c r="G24" s="16">
        <f t="shared" si="0"/>
        <v>1196867.8540000001</v>
      </c>
      <c r="H24" s="27">
        <f>RA!J28</f>
        <v>0.854681042847247</v>
      </c>
      <c r="I24" s="20">
        <f>VLOOKUP(B24,RMS!B:D,3,FALSE)</f>
        <v>1207185.4391000001</v>
      </c>
      <c r="J24" s="21">
        <f>VLOOKUP(B24,RMS!B:E,4,FALSE)</f>
        <v>1196867.8513</v>
      </c>
      <c r="K24" s="22">
        <f t="shared" si="1"/>
        <v>0</v>
      </c>
      <c r="L24" s="22">
        <f t="shared" si="2"/>
        <v>2.7000000700354576E-3</v>
      </c>
      <c r="M24" s="32"/>
    </row>
    <row r="25" spans="1:13">
      <c r="A25" s="64"/>
      <c r="B25" s="12">
        <v>36</v>
      </c>
      <c r="C25" s="61" t="s">
        <v>27</v>
      </c>
      <c r="D25" s="61"/>
      <c r="E25" s="15">
        <f>VLOOKUP(C25,RA!B28:D55,3,0)</f>
        <v>653524.59069999994</v>
      </c>
      <c r="F25" s="25">
        <f>VLOOKUP(C25,RA!B29:I59,8,0)</f>
        <v>91050.982399999994</v>
      </c>
      <c r="G25" s="16">
        <f t="shared" si="0"/>
        <v>562473.60829999996</v>
      </c>
      <c r="H25" s="27">
        <f>RA!J29</f>
        <v>13.9322963046385</v>
      </c>
      <c r="I25" s="20">
        <f>VLOOKUP(B25,RMS!B:D,3,FALSE)</f>
        <v>653525.67714690301</v>
      </c>
      <c r="J25" s="21">
        <f>VLOOKUP(B25,RMS!B:E,4,FALSE)</f>
        <v>562473.62337106303</v>
      </c>
      <c r="K25" s="22">
        <f t="shared" si="1"/>
        <v>-1.0864469030639157</v>
      </c>
      <c r="L25" s="22">
        <f t="shared" si="2"/>
        <v>-1.5071063069626689E-2</v>
      </c>
      <c r="M25" s="32"/>
    </row>
    <row r="26" spans="1:13">
      <c r="A26" s="64"/>
      <c r="B26" s="12">
        <v>37</v>
      </c>
      <c r="C26" s="61" t="s">
        <v>71</v>
      </c>
      <c r="D26" s="61"/>
      <c r="E26" s="15">
        <f>VLOOKUP(C26,RA!B30:D56,3,0)</f>
        <v>948010.12710000004</v>
      </c>
      <c r="F26" s="25">
        <f>VLOOKUP(C26,RA!B30:I60,8,0)</f>
        <v>85537.589699999997</v>
      </c>
      <c r="G26" s="16">
        <f t="shared" si="0"/>
        <v>862472.53740000003</v>
      </c>
      <c r="H26" s="27">
        <f>RA!J30</f>
        <v>9.0228561124829803</v>
      </c>
      <c r="I26" s="20">
        <f>VLOOKUP(B26,RMS!B:D,3,FALSE)</f>
        <v>948010.09733568598</v>
      </c>
      <c r="J26" s="21">
        <f>VLOOKUP(B26,RMS!B:E,4,FALSE)</f>
        <v>862472.64808400103</v>
      </c>
      <c r="K26" s="22">
        <f t="shared" si="1"/>
        <v>2.9764314065687358E-2</v>
      </c>
      <c r="L26" s="22">
        <f t="shared" si="2"/>
        <v>-0.11068400100339204</v>
      </c>
      <c r="M26" s="32"/>
    </row>
    <row r="27" spans="1:13">
      <c r="A27" s="64"/>
      <c r="B27" s="12">
        <v>38</v>
      </c>
      <c r="C27" s="61" t="s">
        <v>29</v>
      </c>
      <c r="D27" s="61"/>
      <c r="E27" s="15">
        <f>VLOOKUP(C27,RA!B30:D57,3,0)</f>
        <v>2194138.7291999999</v>
      </c>
      <c r="F27" s="25">
        <f>VLOOKUP(C27,RA!B31:I61,8,0)</f>
        <v>-84928.677200000006</v>
      </c>
      <c r="G27" s="16">
        <f t="shared" si="0"/>
        <v>2279067.4063999997</v>
      </c>
      <c r="H27" s="27">
        <f>RA!J31</f>
        <v>-3.87070680945346</v>
      </c>
      <c r="I27" s="20">
        <f>VLOOKUP(B27,RMS!B:D,3,FALSE)</f>
        <v>2194138.87647876</v>
      </c>
      <c r="J27" s="21">
        <f>VLOOKUP(B27,RMS!B:E,4,FALSE)</f>
        <v>2279069.2879725699</v>
      </c>
      <c r="K27" s="22">
        <f t="shared" si="1"/>
        <v>-0.1472787600941956</v>
      </c>
      <c r="L27" s="22">
        <f t="shared" si="2"/>
        <v>-1.8815725701861084</v>
      </c>
      <c r="M27" s="32"/>
    </row>
    <row r="28" spans="1:13">
      <c r="A28" s="64"/>
      <c r="B28" s="12">
        <v>39</v>
      </c>
      <c r="C28" s="61" t="s">
        <v>30</v>
      </c>
      <c r="D28" s="61"/>
      <c r="E28" s="15">
        <f>VLOOKUP(C28,RA!B32:D58,3,0)</f>
        <v>103098.38989999999</v>
      </c>
      <c r="F28" s="25">
        <f>VLOOKUP(C28,RA!B32:I62,8,0)</f>
        <v>26419.0671</v>
      </c>
      <c r="G28" s="16">
        <f t="shared" si="0"/>
        <v>76679.322799999994</v>
      </c>
      <c r="H28" s="27">
        <f>RA!J32</f>
        <v>25.6251015419592</v>
      </c>
      <c r="I28" s="20">
        <f>VLOOKUP(B28,RMS!B:D,3,FALSE)</f>
        <v>103098.381991952</v>
      </c>
      <c r="J28" s="21">
        <f>VLOOKUP(B28,RMS!B:E,4,FALSE)</f>
        <v>76679.322115045201</v>
      </c>
      <c r="K28" s="22">
        <f t="shared" si="1"/>
        <v>7.9080479918047786E-3</v>
      </c>
      <c r="L28" s="22">
        <f t="shared" si="2"/>
        <v>6.849547935416922E-4</v>
      </c>
      <c r="M28" s="32"/>
    </row>
    <row r="29" spans="1:13">
      <c r="A29" s="64"/>
      <c r="B29" s="12">
        <v>40</v>
      </c>
      <c r="C29" s="61" t="s">
        <v>74</v>
      </c>
      <c r="D29" s="61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4"/>
      <c r="B30" s="12">
        <v>42</v>
      </c>
      <c r="C30" s="61" t="s">
        <v>31</v>
      </c>
      <c r="D30" s="61"/>
      <c r="E30" s="15">
        <f>VLOOKUP(C30,RA!B34:D61,3,0)</f>
        <v>223130.76579999999</v>
      </c>
      <c r="F30" s="25">
        <f>VLOOKUP(C30,RA!B34:I65,8,0)</f>
        <v>14459.8552</v>
      </c>
      <c r="G30" s="16">
        <f t="shared" si="0"/>
        <v>208670.9106</v>
      </c>
      <c r="H30" s="27">
        <f>RA!J34</f>
        <v>6.4804399107207296</v>
      </c>
      <c r="I30" s="20">
        <f>VLOOKUP(B30,RMS!B:D,3,FALSE)</f>
        <v>223130.76509999999</v>
      </c>
      <c r="J30" s="21">
        <f>VLOOKUP(B30,RMS!B:E,4,FALSE)</f>
        <v>208670.9167</v>
      </c>
      <c r="K30" s="22">
        <f t="shared" si="1"/>
        <v>7.0000000414438546E-4</v>
      </c>
      <c r="L30" s="22">
        <f t="shared" si="2"/>
        <v>-6.0999999986961484E-3</v>
      </c>
      <c r="M30" s="32"/>
    </row>
    <row r="31" spans="1:13" s="35" customFormat="1" ht="12" thickBot="1">
      <c r="A31" s="64"/>
      <c r="B31" s="12">
        <v>70</v>
      </c>
      <c r="C31" s="65" t="s">
        <v>68</v>
      </c>
      <c r="D31" s="66"/>
      <c r="E31" s="15">
        <f>VLOOKUP(C31,RA!B35:D62,3,0)</f>
        <v>160796.72</v>
      </c>
      <c r="F31" s="25">
        <f>VLOOKUP(C31,RA!B35:I66,8,0)</f>
        <v>5353.43</v>
      </c>
      <c r="G31" s="16">
        <f t="shared" si="0"/>
        <v>155443.29</v>
      </c>
      <c r="H31" s="27">
        <f>RA!J35</f>
        <v>3.3293154238469498</v>
      </c>
      <c r="I31" s="20">
        <f>VLOOKUP(B31,RMS!B:D,3,FALSE)</f>
        <v>160796.72</v>
      </c>
      <c r="J31" s="21">
        <f>VLOOKUP(B31,RMS!B:E,4,FALSE)</f>
        <v>155443.29</v>
      </c>
      <c r="K31" s="22">
        <f t="shared" si="1"/>
        <v>0</v>
      </c>
      <c r="L31" s="22">
        <f t="shared" si="2"/>
        <v>0</v>
      </c>
    </row>
    <row r="32" spans="1:13">
      <c r="A32" s="64"/>
      <c r="B32" s="12">
        <v>71</v>
      </c>
      <c r="C32" s="61" t="s">
        <v>35</v>
      </c>
      <c r="D32" s="61"/>
      <c r="E32" s="15">
        <f>VLOOKUP(C32,RA!B34:D62,3,0)</f>
        <v>191002.65</v>
      </c>
      <c r="F32" s="25">
        <f>VLOOKUP(C32,RA!B34:I66,8,0)</f>
        <v>-14350.44</v>
      </c>
      <c r="G32" s="16">
        <f t="shared" si="0"/>
        <v>205353.09</v>
      </c>
      <c r="H32" s="27">
        <f>RA!J35</f>
        <v>3.3293154238469498</v>
      </c>
      <c r="I32" s="20">
        <f>VLOOKUP(B32,RMS!B:D,3,FALSE)</f>
        <v>191002.65</v>
      </c>
      <c r="J32" s="21">
        <f>VLOOKUP(B32,RMS!B:E,4,FALSE)</f>
        <v>205353.09</v>
      </c>
      <c r="K32" s="22">
        <f t="shared" si="1"/>
        <v>0</v>
      </c>
      <c r="L32" s="22">
        <f t="shared" si="2"/>
        <v>0</v>
      </c>
      <c r="M32" s="32"/>
    </row>
    <row r="33" spans="1:13">
      <c r="A33" s="64"/>
      <c r="B33" s="12">
        <v>72</v>
      </c>
      <c r="C33" s="61" t="s">
        <v>36</v>
      </c>
      <c r="D33" s="61"/>
      <c r="E33" s="15">
        <f>VLOOKUP(C33,RA!B34:D63,3,0)</f>
        <v>41368.39</v>
      </c>
      <c r="F33" s="25">
        <f>VLOOKUP(C33,RA!B34:I67,8,0)</f>
        <v>-1854.71</v>
      </c>
      <c r="G33" s="16">
        <f t="shared" si="0"/>
        <v>43223.1</v>
      </c>
      <c r="H33" s="27">
        <f>RA!J34</f>
        <v>6.4804399107207296</v>
      </c>
      <c r="I33" s="20">
        <f>VLOOKUP(B33,RMS!B:D,3,FALSE)</f>
        <v>41368.39</v>
      </c>
      <c r="J33" s="21">
        <f>VLOOKUP(B33,RMS!B:E,4,FALSE)</f>
        <v>43223.1</v>
      </c>
      <c r="K33" s="22">
        <f t="shared" si="1"/>
        <v>0</v>
      </c>
      <c r="L33" s="22">
        <f t="shared" si="2"/>
        <v>0</v>
      </c>
      <c r="M33" s="32"/>
    </row>
    <row r="34" spans="1:13">
      <c r="A34" s="64"/>
      <c r="B34" s="12">
        <v>73</v>
      </c>
      <c r="C34" s="61" t="s">
        <v>37</v>
      </c>
      <c r="D34" s="61"/>
      <c r="E34" s="15">
        <f>VLOOKUP(C34,RA!B35:D64,3,0)</f>
        <v>85727.31</v>
      </c>
      <c r="F34" s="25">
        <f>VLOOKUP(C34,RA!B35:I68,8,0)</f>
        <v>-7825.74</v>
      </c>
      <c r="G34" s="16">
        <f t="shared" si="0"/>
        <v>93553.05</v>
      </c>
      <c r="H34" s="27">
        <f>RA!J35</f>
        <v>3.3293154238469498</v>
      </c>
      <c r="I34" s="20">
        <f>VLOOKUP(B34,RMS!B:D,3,FALSE)</f>
        <v>85727.31</v>
      </c>
      <c r="J34" s="21">
        <f>VLOOKUP(B34,RMS!B:E,4,FALSE)</f>
        <v>93553.05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4"/>
      <c r="B35" s="12">
        <v>74</v>
      </c>
      <c r="C35" s="61" t="s">
        <v>69</v>
      </c>
      <c r="D35" s="61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-7.5132151307848396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4"/>
      <c r="B36" s="12">
        <v>75</v>
      </c>
      <c r="C36" s="61" t="s">
        <v>32</v>
      </c>
      <c r="D36" s="61"/>
      <c r="E36" s="15">
        <f>VLOOKUP(C36,RA!B8:D65,3,0)</f>
        <v>30534.1878</v>
      </c>
      <c r="F36" s="25">
        <f>VLOOKUP(C36,RA!B8:I69,8,0)</f>
        <v>1910.6352999999999</v>
      </c>
      <c r="G36" s="16">
        <f t="shared" si="0"/>
        <v>28623.552499999998</v>
      </c>
      <c r="H36" s="27">
        <f>RA!J36</f>
        <v>-7.5132151307848396</v>
      </c>
      <c r="I36" s="20">
        <f>VLOOKUP(B36,RMS!B:D,3,FALSE)</f>
        <v>30534.188034187999</v>
      </c>
      <c r="J36" s="21">
        <f>VLOOKUP(B36,RMS!B:E,4,FALSE)</f>
        <v>28623.551282051299</v>
      </c>
      <c r="K36" s="22">
        <f t="shared" si="1"/>
        <v>-2.341879990126472E-4</v>
      </c>
      <c r="L36" s="22">
        <f t="shared" si="2"/>
        <v>1.2179486984678078E-3</v>
      </c>
      <c r="M36" s="32"/>
    </row>
    <row r="37" spans="1:13">
      <c r="A37" s="64"/>
      <c r="B37" s="12">
        <v>76</v>
      </c>
      <c r="C37" s="61" t="s">
        <v>33</v>
      </c>
      <c r="D37" s="61"/>
      <c r="E37" s="15">
        <f>VLOOKUP(C37,RA!B8:D66,3,0)</f>
        <v>359972.41759999999</v>
      </c>
      <c r="F37" s="25">
        <f>VLOOKUP(C37,RA!B8:I70,8,0)</f>
        <v>22863.653699999999</v>
      </c>
      <c r="G37" s="16">
        <f t="shared" si="0"/>
        <v>337108.76389999996</v>
      </c>
      <c r="H37" s="27">
        <f>RA!J37</f>
        <v>-4.4833990397015704</v>
      </c>
      <c r="I37" s="20">
        <f>VLOOKUP(B37,RMS!B:D,3,FALSE)</f>
        <v>359972.40850256401</v>
      </c>
      <c r="J37" s="21">
        <f>VLOOKUP(B37,RMS!B:E,4,FALSE)</f>
        <v>337108.76677008503</v>
      </c>
      <c r="K37" s="22">
        <f t="shared" si="1"/>
        <v>9.0974359773099422E-3</v>
      </c>
      <c r="L37" s="22">
        <f t="shared" si="2"/>
        <v>-2.8700850671157241E-3</v>
      </c>
      <c r="M37" s="32"/>
    </row>
    <row r="38" spans="1:13">
      <c r="A38" s="64"/>
      <c r="B38" s="12">
        <v>77</v>
      </c>
      <c r="C38" s="61" t="s">
        <v>38</v>
      </c>
      <c r="D38" s="61"/>
      <c r="E38" s="15">
        <f>VLOOKUP(C38,RA!B9:D67,3,0)</f>
        <v>71600.86</v>
      </c>
      <c r="F38" s="25">
        <f>VLOOKUP(C38,RA!B9:I71,8,0)</f>
        <v>-1185.43</v>
      </c>
      <c r="G38" s="16">
        <f t="shared" si="0"/>
        <v>72786.289999999994</v>
      </c>
      <c r="H38" s="27">
        <f>RA!J38</f>
        <v>-9.1286429027109293</v>
      </c>
      <c r="I38" s="20">
        <f>VLOOKUP(B38,RMS!B:D,3,FALSE)</f>
        <v>71600.86</v>
      </c>
      <c r="J38" s="21">
        <f>VLOOKUP(B38,RMS!B:E,4,FALSE)</f>
        <v>72786.289999999994</v>
      </c>
      <c r="K38" s="22">
        <f t="shared" si="1"/>
        <v>0</v>
      </c>
      <c r="L38" s="22">
        <f t="shared" si="2"/>
        <v>0</v>
      </c>
      <c r="M38" s="32"/>
    </row>
    <row r="39" spans="1:13">
      <c r="A39" s="64"/>
      <c r="B39" s="12">
        <v>78</v>
      </c>
      <c r="C39" s="61" t="s">
        <v>39</v>
      </c>
      <c r="D39" s="61"/>
      <c r="E39" s="15">
        <f>VLOOKUP(C39,RA!B10:D68,3,0)</f>
        <v>71691.47</v>
      </c>
      <c r="F39" s="25">
        <f>VLOOKUP(C39,RA!B10:I72,8,0)</f>
        <v>6607.78</v>
      </c>
      <c r="G39" s="16">
        <f t="shared" si="0"/>
        <v>65083.69</v>
      </c>
      <c r="H39" s="27">
        <f>RA!J39</f>
        <v>0</v>
      </c>
      <c r="I39" s="20">
        <f>VLOOKUP(B39,RMS!B:D,3,FALSE)</f>
        <v>71691.47</v>
      </c>
      <c r="J39" s="21">
        <f>VLOOKUP(B39,RMS!B:E,4,FALSE)</f>
        <v>65083.69</v>
      </c>
      <c r="K39" s="22">
        <f t="shared" si="1"/>
        <v>0</v>
      </c>
      <c r="L39" s="22">
        <f t="shared" si="2"/>
        <v>0</v>
      </c>
      <c r="M39" s="32"/>
    </row>
    <row r="40" spans="1:13">
      <c r="A40" s="64"/>
      <c r="B40" s="12">
        <v>99</v>
      </c>
      <c r="C40" s="61" t="s">
        <v>34</v>
      </c>
      <c r="D40" s="61"/>
      <c r="E40" s="15">
        <f>VLOOKUP(C40,RA!B8:D69,3,0)</f>
        <v>11424.732099999999</v>
      </c>
      <c r="F40" s="25">
        <f>VLOOKUP(C40,RA!B8:I73,8,0)</f>
        <v>1441.0708999999999</v>
      </c>
      <c r="G40" s="16">
        <f t="shared" si="0"/>
        <v>9983.6611999999986</v>
      </c>
      <c r="H40" s="27">
        <f>RA!J40</f>
        <v>6.2573640815820202</v>
      </c>
      <c r="I40" s="20">
        <f>VLOOKUP(B40,RMS!B:D,3,FALSE)</f>
        <v>11424.7318659708</v>
      </c>
      <c r="J40" s="21">
        <f>VLOOKUP(B40,RMS!B:E,4,FALSE)</f>
        <v>9983.6613266772492</v>
      </c>
      <c r="K40" s="22">
        <f t="shared" si="1"/>
        <v>2.3402919941872824E-4</v>
      </c>
      <c r="L40" s="22">
        <f t="shared" si="2"/>
        <v>-1.2667725059145596E-4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15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activeCell="A8" sqref="A1:XFD1048576"/>
    </sheetView>
  </sheetViews>
  <sheetFormatPr defaultRowHeight="11.25"/>
  <cols>
    <col min="1" max="1" width="7.140625" style="36" customWidth="1"/>
    <col min="2" max="3" width="9.140625" style="36"/>
    <col min="4" max="4" width="11.5703125" style="36" customWidth="1"/>
    <col min="5" max="5" width="10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39" t="s">
        <v>45</v>
      </c>
      <c r="W1" s="69"/>
    </row>
    <row r="2" spans="1:23" ht="12.7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39"/>
      <c r="W2" s="69"/>
    </row>
    <row r="3" spans="1:23" ht="23.25" thickBo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40" t="s">
        <v>46</v>
      </c>
      <c r="W3" s="69"/>
    </row>
    <row r="4" spans="1:23" ht="12.75" thickTop="1" thickBo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W4" s="69"/>
    </row>
    <row r="5" spans="1:23" ht="22.5" thickTop="1" thickBot="1">
      <c r="A5" s="41"/>
      <c r="B5" s="42"/>
      <c r="C5" s="43"/>
      <c r="D5" s="44" t="s">
        <v>0</v>
      </c>
      <c r="E5" s="44" t="s">
        <v>58</v>
      </c>
      <c r="F5" s="44" t="s">
        <v>59</v>
      </c>
      <c r="G5" s="44" t="s">
        <v>47</v>
      </c>
      <c r="H5" s="44" t="s">
        <v>48</v>
      </c>
      <c r="I5" s="44" t="s">
        <v>1</v>
      </c>
      <c r="J5" s="44" t="s">
        <v>2</v>
      </c>
      <c r="K5" s="44" t="s">
        <v>49</v>
      </c>
      <c r="L5" s="44" t="s">
        <v>50</v>
      </c>
      <c r="M5" s="44" t="s">
        <v>51</v>
      </c>
      <c r="N5" s="44" t="s">
        <v>52</v>
      </c>
      <c r="O5" s="44" t="s">
        <v>53</v>
      </c>
      <c r="P5" s="44" t="s">
        <v>60</v>
      </c>
      <c r="Q5" s="44" t="s">
        <v>61</v>
      </c>
      <c r="R5" s="44" t="s">
        <v>54</v>
      </c>
      <c r="S5" s="44" t="s">
        <v>55</v>
      </c>
      <c r="T5" s="44" t="s">
        <v>56</v>
      </c>
      <c r="U5" s="45" t="s">
        <v>57</v>
      </c>
    </row>
    <row r="6" spans="1:23" ht="12" thickBot="1">
      <c r="A6" s="46" t="s">
        <v>3</v>
      </c>
      <c r="B6" s="70" t="s">
        <v>4</v>
      </c>
      <c r="C6" s="71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2" t="s">
        <v>5</v>
      </c>
      <c r="B7" s="73"/>
      <c r="C7" s="74"/>
      <c r="D7" s="48">
        <v>16381221.3192</v>
      </c>
      <c r="E7" s="49"/>
      <c r="F7" s="49"/>
      <c r="G7" s="48">
        <v>18166002.6138</v>
      </c>
      <c r="H7" s="50">
        <v>-9.8248433215801096</v>
      </c>
      <c r="I7" s="48">
        <v>1438002.8557</v>
      </c>
      <c r="J7" s="50">
        <v>8.7783616842692602</v>
      </c>
      <c r="K7" s="48">
        <v>1320640.5858</v>
      </c>
      <c r="L7" s="50">
        <v>7.2698469436350397</v>
      </c>
      <c r="M7" s="50">
        <v>8.8867683730094002E-2</v>
      </c>
      <c r="N7" s="48">
        <v>242900332.333</v>
      </c>
      <c r="O7" s="48">
        <v>242900332.333</v>
      </c>
      <c r="P7" s="48">
        <v>785940</v>
      </c>
      <c r="Q7" s="48">
        <v>692307</v>
      </c>
      <c r="R7" s="50">
        <v>13.524780191446901</v>
      </c>
      <c r="S7" s="48">
        <v>20.842839554164399</v>
      </c>
      <c r="T7" s="48">
        <v>20.420793895916098</v>
      </c>
      <c r="U7" s="51">
        <v>2.0248952027460199</v>
      </c>
    </row>
    <row r="8" spans="1:23" ht="12" thickBot="1">
      <c r="A8" s="75">
        <v>42375</v>
      </c>
      <c r="B8" s="65" t="s">
        <v>6</v>
      </c>
      <c r="C8" s="66"/>
      <c r="D8" s="52">
        <v>576984.56169999996</v>
      </c>
      <c r="E8" s="53"/>
      <c r="F8" s="53"/>
      <c r="G8" s="52">
        <v>583401.24300000002</v>
      </c>
      <c r="H8" s="54">
        <v>-1.0998744649572301</v>
      </c>
      <c r="I8" s="52">
        <v>135891.4908</v>
      </c>
      <c r="J8" s="54">
        <v>23.552015048655001</v>
      </c>
      <c r="K8" s="52">
        <v>144535.63310000001</v>
      </c>
      <c r="L8" s="54">
        <v>24.774652922705599</v>
      </c>
      <c r="M8" s="54">
        <v>-5.9806305992512E-2</v>
      </c>
      <c r="N8" s="52">
        <v>7153882.7834999999</v>
      </c>
      <c r="O8" s="52">
        <v>7153882.7834999999</v>
      </c>
      <c r="P8" s="52">
        <v>21570</v>
      </c>
      <c r="Q8" s="52">
        <v>18838</v>
      </c>
      <c r="R8" s="54">
        <v>14.502601125384899</v>
      </c>
      <c r="S8" s="52">
        <v>26.7494001715345</v>
      </c>
      <c r="T8" s="52">
        <v>27.316471281452401</v>
      </c>
      <c r="U8" s="55">
        <v>-2.1199395361444302</v>
      </c>
    </row>
    <row r="9" spans="1:23" ht="12" thickBot="1">
      <c r="A9" s="76"/>
      <c r="B9" s="65" t="s">
        <v>7</v>
      </c>
      <c r="C9" s="66"/>
      <c r="D9" s="52">
        <v>60217.156799999997</v>
      </c>
      <c r="E9" s="53"/>
      <c r="F9" s="53"/>
      <c r="G9" s="52">
        <v>156885.21</v>
      </c>
      <c r="H9" s="54">
        <v>-61.617059504844299</v>
      </c>
      <c r="I9" s="52">
        <v>14499.6577</v>
      </c>
      <c r="J9" s="54">
        <v>24.0789477127887</v>
      </c>
      <c r="K9" s="52">
        <v>14752.594800000001</v>
      </c>
      <c r="L9" s="54">
        <v>9.4034324841710699</v>
      </c>
      <c r="M9" s="54">
        <v>-1.7145261794894999E-2</v>
      </c>
      <c r="N9" s="52">
        <v>617525.38249999995</v>
      </c>
      <c r="O9" s="52">
        <v>617525.38249999995</v>
      </c>
      <c r="P9" s="52">
        <v>3502</v>
      </c>
      <c r="Q9" s="52">
        <v>3156</v>
      </c>
      <c r="R9" s="54">
        <v>10.9632446134347</v>
      </c>
      <c r="S9" s="52">
        <v>17.195076185037099</v>
      </c>
      <c r="T9" s="52">
        <v>16.221103865652701</v>
      </c>
      <c r="U9" s="55">
        <v>5.6642512595084202</v>
      </c>
    </row>
    <row r="10" spans="1:23" ht="12" thickBot="1">
      <c r="A10" s="76"/>
      <c r="B10" s="65" t="s">
        <v>8</v>
      </c>
      <c r="C10" s="66"/>
      <c r="D10" s="52">
        <v>89600.986900000004</v>
      </c>
      <c r="E10" s="53"/>
      <c r="F10" s="53"/>
      <c r="G10" s="52">
        <v>93988.036600000007</v>
      </c>
      <c r="H10" s="54">
        <v>-4.6676682040616297</v>
      </c>
      <c r="I10" s="52">
        <v>23392.335999999999</v>
      </c>
      <c r="J10" s="54">
        <v>26.107230298821602</v>
      </c>
      <c r="K10" s="52">
        <v>21544.814999999999</v>
      </c>
      <c r="L10" s="54">
        <v>22.9229333640533</v>
      </c>
      <c r="M10" s="54">
        <v>8.5752465268326E-2</v>
      </c>
      <c r="N10" s="52">
        <v>1770912.0976</v>
      </c>
      <c r="O10" s="52">
        <v>1770912.0976</v>
      </c>
      <c r="P10" s="52">
        <v>69019</v>
      </c>
      <c r="Q10" s="52">
        <v>62051</v>
      </c>
      <c r="R10" s="54">
        <v>11.229472530660299</v>
      </c>
      <c r="S10" s="52">
        <v>1.2982075500949</v>
      </c>
      <c r="T10" s="52">
        <v>1.3142657298028999</v>
      </c>
      <c r="U10" s="55">
        <v>-1.23695010915849</v>
      </c>
    </row>
    <row r="11" spans="1:23" ht="12" thickBot="1">
      <c r="A11" s="76"/>
      <c r="B11" s="65" t="s">
        <v>9</v>
      </c>
      <c r="C11" s="66"/>
      <c r="D11" s="52">
        <v>56380.272299999997</v>
      </c>
      <c r="E11" s="53"/>
      <c r="F11" s="53"/>
      <c r="G11" s="52">
        <v>60594.564299999998</v>
      </c>
      <c r="H11" s="54">
        <v>-6.9549010685765502</v>
      </c>
      <c r="I11" s="52">
        <v>12215.359700000001</v>
      </c>
      <c r="J11" s="54">
        <v>21.666017565509399</v>
      </c>
      <c r="K11" s="52">
        <v>15145.7055</v>
      </c>
      <c r="L11" s="54">
        <v>24.995155382279101</v>
      </c>
      <c r="M11" s="54">
        <v>-0.19347700904391699</v>
      </c>
      <c r="N11" s="52">
        <v>455063.59009999997</v>
      </c>
      <c r="O11" s="52">
        <v>455063.59009999997</v>
      </c>
      <c r="P11" s="52">
        <v>2619</v>
      </c>
      <c r="Q11" s="52">
        <v>2283</v>
      </c>
      <c r="R11" s="54">
        <v>14.7174770039422</v>
      </c>
      <c r="S11" s="52">
        <v>21.527404467354</v>
      </c>
      <c r="T11" s="52">
        <v>20.8743313622427</v>
      </c>
      <c r="U11" s="55">
        <v>3.0336825143117601</v>
      </c>
    </row>
    <row r="12" spans="1:23" ht="12" thickBot="1">
      <c r="A12" s="76"/>
      <c r="B12" s="65" t="s">
        <v>10</v>
      </c>
      <c r="C12" s="66"/>
      <c r="D12" s="52">
        <v>171784.77609999999</v>
      </c>
      <c r="E12" s="53"/>
      <c r="F12" s="53"/>
      <c r="G12" s="52">
        <v>237532.4718</v>
      </c>
      <c r="H12" s="54">
        <v>-27.679455866294699</v>
      </c>
      <c r="I12" s="52">
        <v>23170.392199999998</v>
      </c>
      <c r="J12" s="54">
        <v>13.4880358586095</v>
      </c>
      <c r="K12" s="52">
        <v>21377.614099999999</v>
      </c>
      <c r="L12" s="54">
        <v>8.9998701811177</v>
      </c>
      <c r="M12" s="54">
        <v>8.3862403522383999E-2</v>
      </c>
      <c r="N12" s="52">
        <v>2725331.9273999999</v>
      </c>
      <c r="O12" s="52">
        <v>2725331.9273999999</v>
      </c>
      <c r="P12" s="52">
        <v>1433</v>
      </c>
      <c r="Q12" s="52">
        <v>1223</v>
      </c>
      <c r="R12" s="54">
        <v>17.170891251022098</v>
      </c>
      <c r="S12" s="52">
        <v>119.877722330775</v>
      </c>
      <c r="T12" s="52">
        <v>113.787444480785</v>
      </c>
      <c r="U12" s="55">
        <v>5.08040837911898</v>
      </c>
    </row>
    <row r="13" spans="1:23" ht="12" thickBot="1">
      <c r="A13" s="76"/>
      <c r="B13" s="65" t="s">
        <v>11</v>
      </c>
      <c r="C13" s="66"/>
      <c r="D13" s="52">
        <v>213728.78200000001</v>
      </c>
      <c r="E13" s="53"/>
      <c r="F13" s="53"/>
      <c r="G13" s="52">
        <v>272884.17810000002</v>
      </c>
      <c r="H13" s="54">
        <v>-21.677840214804299</v>
      </c>
      <c r="I13" s="52">
        <v>56037.296900000001</v>
      </c>
      <c r="J13" s="54">
        <v>26.218881881804801</v>
      </c>
      <c r="K13" s="52">
        <v>47006.156999999999</v>
      </c>
      <c r="L13" s="54">
        <v>17.2256806265896</v>
      </c>
      <c r="M13" s="54">
        <v>0.192126744162472</v>
      </c>
      <c r="N13" s="52">
        <v>2700680.2985</v>
      </c>
      <c r="O13" s="52">
        <v>2700680.2985</v>
      </c>
      <c r="P13" s="52">
        <v>6682</v>
      </c>
      <c r="Q13" s="52">
        <v>5855</v>
      </c>
      <c r="R13" s="54">
        <v>14.1246797608881</v>
      </c>
      <c r="S13" s="52">
        <v>31.985750074827902</v>
      </c>
      <c r="T13" s="52">
        <v>31.5544030742955</v>
      </c>
      <c r="U13" s="55">
        <v>1.3485599040926799</v>
      </c>
    </row>
    <row r="14" spans="1:23" ht="12" thickBot="1">
      <c r="A14" s="76"/>
      <c r="B14" s="65" t="s">
        <v>12</v>
      </c>
      <c r="C14" s="66"/>
      <c r="D14" s="52">
        <v>102646.6565</v>
      </c>
      <c r="E14" s="53"/>
      <c r="F14" s="53"/>
      <c r="G14" s="52">
        <v>154045.7683</v>
      </c>
      <c r="H14" s="54">
        <v>-33.366130317777802</v>
      </c>
      <c r="I14" s="52">
        <v>19867.538499999999</v>
      </c>
      <c r="J14" s="54">
        <v>19.355270962966099</v>
      </c>
      <c r="K14" s="52">
        <v>31527.639800000001</v>
      </c>
      <c r="L14" s="54">
        <v>20.466410825775299</v>
      </c>
      <c r="M14" s="54">
        <v>-0.36983743071056002</v>
      </c>
      <c r="N14" s="52">
        <v>1825939.0364000001</v>
      </c>
      <c r="O14" s="52">
        <v>1825939.0364000001</v>
      </c>
      <c r="P14" s="52">
        <v>1588</v>
      </c>
      <c r="Q14" s="52">
        <v>2068</v>
      </c>
      <c r="R14" s="54">
        <v>-23.210831721470001</v>
      </c>
      <c r="S14" s="52">
        <v>64.638952455919394</v>
      </c>
      <c r="T14" s="52">
        <v>48.502128820116098</v>
      </c>
      <c r="U14" s="55">
        <v>24.964550047137401</v>
      </c>
    </row>
    <row r="15" spans="1:23" ht="12" thickBot="1">
      <c r="A15" s="76"/>
      <c r="B15" s="65" t="s">
        <v>13</v>
      </c>
      <c r="C15" s="66"/>
      <c r="D15" s="52">
        <v>64606.916799999999</v>
      </c>
      <c r="E15" s="53"/>
      <c r="F15" s="53"/>
      <c r="G15" s="52">
        <v>115380.48239999999</v>
      </c>
      <c r="H15" s="54">
        <v>-44.005333089160303</v>
      </c>
      <c r="I15" s="52">
        <v>9771.0118000000002</v>
      </c>
      <c r="J15" s="54">
        <v>15.123785941136299</v>
      </c>
      <c r="K15" s="52">
        <v>15060.840899999999</v>
      </c>
      <c r="L15" s="54">
        <v>13.053196335050201</v>
      </c>
      <c r="M15" s="54">
        <v>-0.351230660699696</v>
      </c>
      <c r="N15" s="52">
        <v>907963.79590000003</v>
      </c>
      <c r="O15" s="52">
        <v>907963.79590000003</v>
      </c>
      <c r="P15" s="52">
        <v>2114</v>
      </c>
      <c r="Q15" s="52">
        <v>2047</v>
      </c>
      <c r="R15" s="54">
        <v>3.2730825598436701</v>
      </c>
      <c r="S15" s="52">
        <v>30.561455439924298</v>
      </c>
      <c r="T15" s="52">
        <v>32.237563165608201</v>
      </c>
      <c r="U15" s="55">
        <v>-5.4843845018398003</v>
      </c>
    </row>
    <row r="16" spans="1:23" ht="12" thickBot="1">
      <c r="A16" s="76"/>
      <c r="B16" s="65" t="s">
        <v>14</v>
      </c>
      <c r="C16" s="66"/>
      <c r="D16" s="52">
        <v>505517.08</v>
      </c>
      <c r="E16" s="53"/>
      <c r="F16" s="53"/>
      <c r="G16" s="52">
        <v>557700.66509999998</v>
      </c>
      <c r="H16" s="54">
        <v>-9.3569164187105809</v>
      </c>
      <c r="I16" s="52">
        <v>8251.7657999999992</v>
      </c>
      <c r="J16" s="54">
        <v>1.6323416411568099</v>
      </c>
      <c r="K16" s="52">
        <v>25186.9139</v>
      </c>
      <c r="L16" s="54">
        <v>4.5162065380509802</v>
      </c>
      <c r="M16" s="54">
        <v>-0.672378845905373</v>
      </c>
      <c r="N16" s="52">
        <v>7808905.8027999997</v>
      </c>
      <c r="O16" s="52">
        <v>7808905.8027999997</v>
      </c>
      <c r="P16" s="52">
        <v>26077</v>
      </c>
      <c r="Q16" s="52">
        <v>23902</v>
      </c>
      <c r="R16" s="54">
        <v>9.0996569324742804</v>
      </c>
      <c r="S16" s="52">
        <v>19.385553552939399</v>
      </c>
      <c r="T16" s="52">
        <v>18.263359283741899</v>
      </c>
      <c r="U16" s="55">
        <v>5.7888172557614199</v>
      </c>
    </row>
    <row r="17" spans="1:21" ht="12" thickBot="1">
      <c r="A17" s="76"/>
      <c r="B17" s="65" t="s">
        <v>15</v>
      </c>
      <c r="C17" s="66"/>
      <c r="D17" s="52">
        <v>500894.39299999998</v>
      </c>
      <c r="E17" s="53"/>
      <c r="F17" s="53"/>
      <c r="G17" s="52">
        <v>508606.36780000001</v>
      </c>
      <c r="H17" s="54">
        <v>-1.5162953687265901</v>
      </c>
      <c r="I17" s="52">
        <v>55605.561699999998</v>
      </c>
      <c r="J17" s="54">
        <v>11.101254571240499</v>
      </c>
      <c r="K17" s="52">
        <v>46230.474099999999</v>
      </c>
      <c r="L17" s="54">
        <v>9.0896372965151908</v>
      </c>
      <c r="M17" s="54">
        <v>0.20279021105691</v>
      </c>
      <c r="N17" s="52">
        <v>14122311.368000001</v>
      </c>
      <c r="O17" s="52">
        <v>14122311.368000001</v>
      </c>
      <c r="P17" s="52">
        <v>8462</v>
      </c>
      <c r="Q17" s="52">
        <v>7774</v>
      </c>
      <c r="R17" s="54">
        <v>8.8500128633908002</v>
      </c>
      <c r="S17" s="52">
        <v>59.193381351926298</v>
      </c>
      <c r="T17" s="52">
        <v>66.881423900180096</v>
      </c>
      <c r="U17" s="55">
        <v>-12.9880104374265</v>
      </c>
    </row>
    <row r="18" spans="1:21" ht="12" customHeight="1" thickBot="1">
      <c r="A18" s="76"/>
      <c r="B18" s="65" t="s">
        <v>16</v>
      </c>
      <c r="C18" s="66"/>
      <c r="D18" s="52">
        <v>1242862.0190999999</v>
      </c>
      <c r="E18" s="53"/>
      <c r="F18" s="53"/>
      <c r="G18" s="52">
        <v>1198546.6836000001</v>
      </c>
      <c r="H18" s="54">
        <v>3.6974225623730201</v>
      </c>
      <c r="I18" s="52">
        <v>197572.0134</v>
      </c>
      <c r="J18" s="54">
        <v>15.896536410620101</v>
      </c>
      <c r="K18" s="52">
        <v>193159.94140000001</v>
      </c>
      <c r="L18" s="54">
        <v>16.116180040631999</v>
      </c>
      <c r="M18" s="54">
        <v>2.2841547621219E-2</v>
      </c>
      <c r="N18" s="52">
        <v>16262339.613299999</v>
      </c>
      <c r="O18" s="52">
        <v>16262339.613299999</v>
      </c>
      <c r="P18" s="52">
        <v>56277</v>
      </c>
      <c r="Q18" s="52">
        <v>48927</v>
      </c>
      <c r="R18" s="54">
        <v>15.0223802808265</v>
      </c>
      <c r="S18" s="52">
        <v>22.084724116424098</v>
      </c>
      <c r="T18" s="52">
        <v>22.146327447012901</v>
      </c>
      <c r="U18" s="55">
        <v>-0.27894091075813099</v>
      </c>
    </row>
    <row r="19" spans="1:21" ht="12" customHeight="1" thickBot="1">
      <c r="A19" s="76"/>
      <c r="B19" s="65" t="s">
        <v>17</v>
      </c>
      <c r="C19" s="66"/>
      <c r="D19" s="52">
        <v>519842.57</v>
      </c>
      <c r="E19" s="53"/>
      <c r="F19" s="53"/>
      <c r="G19" s="52">
        <v>430829.77250000002</v>
      </c>
      <c r="H19" s="54">
        <v>20.660781399456301</v>
      </c>
      <c r="I19" s="52">
        <v>41379.901700000002</v>
      </c>
      <c r="J19" s="54">
        <v>7.9600833190709999</v>
      </c>
      <c r="K19" s="52">
        <v>48895.142099999997</v>
      </c>
      <c r="L19" s="54">
        <v>11.3490629527002</v>
      </c>
      <c r="M19" s="54">
        <v>-0.15370116697135</v>
      </c>
      <c r="N19" s="52">
        <v>8414424.1040000003</v>
      </c>
      <c r="O19" s="52">
        <v>8414424.1040000003</v>
      </c>
      <c r="P19" s="52">
        <v>11098</v>
      </c>
      <c r="Q19" s="52">
        <v>9182</v>
      </c>
      <c r="R19" s="54">
        <v>20.866913526464799</v>
      </c>
      <c r="S19" s="52">
        <v>46.841103802486899</v>
      </c>
      <c r="T19" s="52">
        <v>40.631705380091503</v>
      </c>
      <c r="U19" s="55">
        <v>13.256302517076399</v>
      </c>
    </row>
    <row r="20" spans="1:21" ht="12" thickBot="1">
      <c r="A20" s="76"/>
      <c r="B20" s="65" t="s">
        <v>18</v>
      </c>
      <c r="C20" s="66"/>
      <c r="D20" s="52">
        <v>1113606.3455000001</v>
      </c>
      <c r="E20" s="53"/>
      <c r="F20" s="53"/>
      <c r="G20" s="52">
        <v>984871.60820000002</v>
      </c>
      <c r="H20" s="54">
        <v>13.0712202715724</v>
      </c>
      <c r="I20" s="52">
        <v>93704.429799999998</v>
      </c>
      <c r="J20" s="54">
        <v>8.4145021424000195</v>
      </c>
      <c r="K20" s="52">
        <v>86319.208599999998</v>
      </c>
      <c r="L20" s="54">
        <v>8.7645138596046301</v>
      </c>
      <c r="M20" s="54">
        <v>8.5557100438940006E-2</v>
      </c>
      <c r="N20" s="52">
        <v>12488972.7533</v>
      </c>
      <c r="O20" s="52">
        <v>12488972.7533</v>
      </c>
      <c r="P20" s="52">
        <v>40305</v>
      </c>
      <c r="Q20" s="52">
        <v>34671</v>
      </c>
      <c r="R20" s="54">
        <v>16.249891840442999</v>
      </c>
      <c r="S20" s="52">
        <v>27.629483823347002</v>
      </c>
      <c r="T20" s="52">
        <v>24.765538781690701</v>
      </c>
      <c r="U20" s="55">
        <v>10.3655394359419</v>
      </c>
    </row>
    <row r="21" spans="1:21" ht="12" customHeight="1" thickBot="1">
      <c r="A21" s="76"/>
      <c r="B21" s="65" t="s">
        <v>19</v>
      </c>
      <c r="C21" s="66"/>
      <c r="D21" s="52">
        <v>312423.58620000002</v>
      </c>
      <c r="E21" s="53"/>
      <c r="F21" s="53"/>
      <c r="G21" s="52">
        <v>353230.06650000002</v>
      </c>
      <c r="H21" s="54">
        <v>-11.5523802105334</v>
      </c>
      <c r="I21" s="52">
        <v>47649.2022</v>
      </c>
      <c r="J21" s="54">
        <v>15.251474057882801</v>
      </c>
      <c r="K21" s="52">
        <v>27654.537700000001</v>
      </c>
      <c r="L21" s="54">
        <v>7.8290441054513096</v>
      </c>
      <c r="M21" s="54">
        <v>0.72301568433017105</v>
      </c>
      <c r="N21" s="52">
        <v>2778874.8793000001</v>
      </c>
      <c r="O21" s="52">
        <v>2778874.8793000001</v>
      </c>
      <c r="P21" s="52">
        <v>24173</v>
      </c>
      <c r="Q21" s="52">
        <v>21466</v>
      </c>
      <c r="R21" s="54">
        <v>12.6106400819901</v>
      </c>
      <c r="S21" s="52">
        <v>12.924485425888401</v>
      </c>
      <c r="T21" s="52">
        <v>12.532270157458299</v>
      </c>
      <c r="U21" s="55">
        <v>3.03466834853212</v>
      </c>
    </row>
    <row r="22" spans="1:21" ht="12" customHeight="1" thickBot="1">
      <c r="A22" s="76"/>
      <c r="B22" s="65" t="s">
        <v>20</v>
      </c>
      <c r="C22" s="66"/>
      <c r="D22" s="52">
        <v>912942.32299999997</v>
      </c>
      <c r="E22" s="53"/>
      <c r="F22" s="53"/>
      <c r="G22" s="52">
        <v>924967.76040000003</v>
      </c>
      <c r="H22" s="54">
        <v>-1.30009259942202</v>
      </c>
      <c r="I22" s="52">
        <v>85629.887600000002</v>
      </c>
      <c r="J22" s="54">
        <v>9.3795506509779791</v>
      </c>
      <c r="K22" s="52">
        <v>100422.9583</v>
      </c>
      <c r="L22" s="54">
        <v>10.8569144352201</v>
      </c>
      <c r="M22" s="54">
        <v>-0.14730765703802201</v>
      </c>
      <c r="N22" s="52">
        <v>8938953.4981999993</v>
      </c>
      <c r="O22" s="52">
        <v>8938953.4981999993</v>
      </c>
      <c r="P22" s="52">
        <v>53630</v>
      </c>
      <c r="Q22" s="52">
        <v>44717</v>
      </c>
      <c r="R22" s="54">
        <v>19.932016906322001</v>
      </c>
      <c r="S22" s="52">
        <v>17.0229782397912</v>
      </c>
      <c r="T22" s="52">
        <v>16.780779245029901</v>
      </c>
      <c r="U22" s="55">
        <v>1.4227768569613</v>
      </c>
    </row>
    <row r="23" spans="1:21" ht="12" thickBot="1">
      <c r="A23" s="76"/>
      <c r="B23" s="65" t="s">
        <v>21</v>
      </c>
      <c r="C23" s="66"/>
      <c r="D23" s="52">
        <v>2210454.9926</v>
      </c>
      <c r="E23" s="53"/>
      <c r="F23" s="53"/>
      <c r="G23" s="52">
        <v>1888951.9224</v>
      </c>
      <c r="H23" s="54">
        <v>17.020182800180301</v>
      </c>
      <c r="I23" s="52">
        <v>211684.1188</v>
      </c>
      <c r="J23" s="54">
        <v>9.5764953147049194</v>
      </c>
      <c r="K23" s="52">
        <v>204105.40909999999</v>
      </c>
      <c r="L23" s="54">
        <v>10.805219904203501</v>
      </c>
      <c r="M23" s="54">
        <v>3.7131351557111003E-2</v>
      </c>
      <c r="N23" s="52">
        <v>28331178.1393</v>
      </c>
      <c r="O23" s="52">
        <v>28331178.1393</v>
      </c>
      <c r="P23" s="52">
        <v>64078</v>
      </c>
      <c r="Q23" s="52">
        <v>54795</v>
      </c>
      <c r="R23" s="54">
        <v>16.941326763390801</v>
      </c>
      <c r="S23" s="52">
        <v>34.496316873185798</v>
      </c>
      <c r="T23" s="52">
        <v>31.930323294096201</v>
      </c>
      <c r="U23" s="55">
        <v>7.4384566576271096</v>
      </c>
    </row>
    <row r="24" spans="1:21" ht="12" thickBot="1">
      <c r="A24" s="76"/>
      <c r="B24" s="65" t="s">
        <v>22</v>
      </c>
      <c r="C24" s="66"/>
      <c r="D24" s="52">
        <v>255155.21040000001</v>
      </c>
      <c r="E24" s="53"/>
      <c r="F24" s="53"/>
      <c r="G24" s="52">
        <v>212606.56400000001</v>
      </c>
      <c r="H24" s="54">
        <v>20.012856423379301</v>
      </c>
      <c r="I24" s="52">
        <v>33521.029300000002</v>
      </c>
      <c r="J24" s="54">
        <v>13.1375053041049</v>
      </c>
      <c r="K24" s="52">
        <v>37204.339699999997</v>
      </c>
      <c r="L24" s="54">
        <v>17.499149132573301</v>
      </c>
      <c r="M24" s="54">
        <v>-9.9002170975232007E-2</v>
      </c>
      <c r="N24" s="52">
        <v>2254560.2755</v>
      </c>
      <c r="O24" s="52">
        <v>2254560.2755</v>
      </c>
      <c r="P24" s="52">
        <v>22680</v>
      </c>
      <c r="Q24" s="52">
        <v>20216</v>
      </c>
      <c r="R24" s="54">
        <v>12.1883656509695</v>
      </c>
      <c r="S24" s="52">
        <v>11.2502297354497</v>
      </c>
      <c r="T24" s="52">
        <v>11.1469789473684</v>
      </c>
      <c r="U24" s="55">
        <v>0.91776604130996098</v>
      </c>
    </row>
    <row r="25" spans="1:21" ht="12" thickBot="1">
      <c r="A25" s="76"/>
      <c r="B25" s="65" t="s">
        <v>23</v>
      </c>
      <c r="C25" s="66"/>
      <c r="D25" s="52">
        <v>306313.5184</v>
      </c>
      <c r="E25" s="53"/>
      <c r="F25" s="53"/>
      <c r="G25" s="52">
        <v>318090.0148</v>
      </c>
      <c r="H25" s="54">
        <v>-3.7022527750217198</v>
      </c>
      <c r="I25" s="52">
        <v>24643.433700000001</v>
      </c>
      <c r="J25" s="54">
        <v>8.0451668697883996</v>
      </c>
      <c r="K25" s="52">
        <v>23495.5347</v>
      </c>
      <c r="L25" s="54">
        <v>7.3864420782818003</v>
      </c>
      <c r="M25" s="54">
        <v>4.8856049230494997E-2</v>
      </c>
      <c r="N25" s="52">
        <v>7246935.5920000002</v>
      </c>
      <c r="O25" s="52">
        <v>7246935.5920000002</v>
      </c>
      <c r="P25" s="52">
        <v>17089</v>
      </c>
      <c r="Q25" s="52">
        <v>15117</v>
      </c>
      <c r="R25" s="54">
        <v>13.044916319375499</v>
      </c>
      <c r="S25" s="52">
        <v>17.924601696998099</v>
      </c>
      <c r="T25" s="52">
        <v>18.591787768737198</v>
      </c>
      <c r="U25" s="55">
        <v>-3.7221807380570899</v>
      </c>
    </row>
    <row r="26" spans="1:21" ht="12" thickBot="1">
      <c r="A26" s="76"/>
      <c r="B26" s="65" t="s">
        <v>24</v>
      </c>
      <c r="C26" s="66"/>
      <c r="D26" s="52">
        <v>592004.11719999998</v>
      </c>
      <c r="E26" s="53"/>
      <c r="F26" s="53"/>
      <c r="G26" s="52">
        <v>601185.63170000003</v>
      </c>
      <c r="H26" s="54">
        <v>-1.5272345205651201</v>
      </c>
      <c r="I26" s="52">
        <v>130007.44899999999</v>
      </c>
      <c r="J26" s="54">
        <v>21.9605650066922</v>
      </c>
      <c r="K26" s="52">
        <v>109935.8582</v>
      </c>
      <c r="L26" s="54">
        <v>18.2865079275314</v>
      </c>
      <c r="M26" s="54">
        <v>0.18257546835614699</v>
      </c>
      <c r="N26" s="52">
        <v>4897972.9194999998</v>
      </c>
      <c r="O26" s="52">
        <v>4897972.9194999998</v>
      </c>
      <c r="P26" s="52">
        <v>42779</v>
      </c>
      <c r="Q26" s="52">
        <v>35613</v>
      </c>
      <c r="R26" s="54">
        <v>20.121865610872401</v>
      </c>
      <c r="S26" s="52">
        <v>13.838661894855001</v>
      </c>
      <c r="T26" s="52">
        <v>13.798469982871399</v>
      </c>
      <c r="U26" s="55">
        <v>0.29043206842469299</v>
      </c>
    </row>
    <row r="27" spans="1:21" ht="12" thickBot="1">
      <c r="A27" s="76"/>
      <c r="B27" s="65" t="s">
        <v>25</v>
      </c>
      <c r="C27" s="66"/>
      <c r="D27" s="52">
        <v>220048.27540000001</v>
      </c>
      <c r="E27" s="53"/>
      <c r="F27" s="53"/>
      <c r="G27" s="52">
        <v>231235.50640000001</v>
      </c>
      <c r="H27" s="54">
        <v>-4.8380247368446598</v>
      </c>
      <c r="I27" s="52">
        <v>57692.3269</v>
      </c>
      <c r="J27" s="54">
        <v>26.218031836481298</v>
      </c>
      <c r="K27" s="52">
        <v>57187.556400000001</v>
      </c>
      <c r="L27" s="54">
        <v>24.7313041540752</v>
      </c>
      <c r="M27" s="54">
        <v>8.826579273109E-3</v>
      </c>
      <c r="N27" s="52">
        <v>1689231.8086999999</v>
      </c>
      <c r="O27" s="52">
        <v>1689231.8086999999</v>
      </c>
      <c r="P27" s="52">
        <v>28478</v>
      </c>
      <c r="Q27" s="52">
        <v>24753</v>
      </c>
      <c r="R27" s="54">
        <v>15.048680967963501</v>
      </c>
      <c r="S27" s="52">
        <v>7.7269567876957703</v>
      </c>
      <c r="T27" s="52">
        <v>7.8245252737042001</v>
      </c>
      <c r="U27" s="55">
        <v>-1.2627026226392</v>
      </c>
    </row>
    <row r="28" spans="1:21" ht="12" thickBot="1">
      <c r="A28" s="76"/>
      <c r="B28" s="65" t="s">
        <v>26</v>
      </c>
      <c r="C28" s="66"/>
      <c r="D28" s="52">
        <v>1207185.4391000001</v>
      </c>
      <c r="E28" s="53"/>
      <c r="F28" s="53"/>
      <c r="G28" s="52">
        <v>922824.03300000005</v>
      </c>
      <c r="H28" s="54">
        <v>30.8142610000709</v>
      </c>
      <c r="I28" s="52">
        <v>10317.5851</v>
      </c>
      <c r="J28" s="54">
        <v>0.854681042847247</v>
      </c>
      <c r="K28" s="52">
        <v>48028.406300000002</v>
      </c>
      <c r="L28" s="54">
        <v>5.2045031969816504</v>
      </c>
      <c r="M28" s="54">
        <v>-0.78517744195896799</v>
      </c>
      <c r="N28" s="52">
        <v>13604273.2149</v>
      </c>
      <c r="O28" s="52">
        <v>13604273.2149</v>
      </c>
      <c r="P28" s="52">
        <v>43223</v>
      </c>
      <c r="Q28" s="52">
        <v>39663</v>
      </c>
      <c r="R28" s="54">
        <v>8.9756195950886095</v>
      </c>
      <c r="S28" s="52">
        <v>27.929237653564101</v>
      </c>
      <c r="T28" s="52">
        <v>29.879253899099901</v>
      </c>
      <c r="U28" s="55">
        <v>-6.9819888022865504</v>
      </c>
    </row>
    <row r="29" spans="1:21" ht="12" thickBot="1">
      <c r="A29" s="76"/>
      <c r="B29" s="65" t="s">
        <v>27</v>
      </c>
      <c r="C29" s="66"/>
      <c r="D29" s="52">
        <v>653524.59069999994</v>
      </c>
      <c r="E29" s="53"/>
      <c r="F29" s="53"/>
      <c r="G29" s="52">
        <v>651182.71429999999</v>
      </c>
      <c r="H29" s="54">
        <v>0.35963430056915602</v>
      </c>
      <c r="I29" s="52">
        <v>91050.982399999994</v>
      </c>
      <c r="J29" s="54">
        <v>13.9322963046385</v>
      </c>
      <c r="K29" s="52">
        <v>89985.129199999996</v>
      </c>
      <c r="L29" s="54">
        <v>13.8187220305335</v>
      </c>
      <c r="M29" s="54">
        <v>1.1844770457917E-2</v>
      </c>
      <c r="N29" s="52">
        <v>4846199.5531000001</v>
      </c>
      <c r="O29" s="52">
        <v>4846199.5531000001</v>
      </c>
      <c r="P29" s="52">
        <v>104247</v>
      </c>
      <c r="Q29" s="52">
        <v>95885</v>
      </c>
      <c r="R29" s="54">
        <v>8.7208635344422998</v>
      </c>
      <c r="S29" s="52">
        <v>6.26900141682734</v>
      </c>
      <c r="T29" s="52">
        <v>6.43492290139229</v>
      </c>
      <c r="U29" s="55">
        <v>-2.6466971935846302</v>
      </c>
    </row>
    <row r="30" spans="1:21" ht="12" thickBot="1">
      <c r="A30" s="76"/>
      <c r="B30" s="65" t="s">
        <v>28</v>
      </c>
      <c r="C30" s="66"/>
      <c r="D30" s="52">
        <v>948010.12710000004</v>
      </c>
      <c r="E30" s="53"/>
      <c r="F30" s="53"/>
      <c r="G30" s="52">
        <v>761203.10730000003</v>
      </c>
      <c r="H30" s="54">
        <v>24.541021707413599</v>
      </c>
      <c r="I30" s="52">
        <v>85537.589699999997</v>
      </c>
      <c r="J30" s="54">
        <v>9.0228561124829803</v>
      </c>
      <c r="K30" s="52">
        <v>93746.351299999995</v>
      </c>
      <c r="L30" s="54">
        <v>12.315550265226801</v>
      </c>
      <c r="M30" s="54">
        <v>-8.7563531659285002E-2</v>
      </c>
      <c r="N30" s="52">
        <v>7449834.4523999998</v>
      </c>
      <c r="O30" s="52">
        <v>7449834.4523999998</v>
      </c>
      <c r="P30" s="52">
        <v>57567</v>
      </c>
      <c r="Q30" s="52">
        <v>51794</v>
      </c>
      <c r="R30" s="54">
        <v>11.146078696374101</v>
      </c>
      <c r="S30" s="52">
        <v>16.467943910573801</v>
      </c>
      <c r="T30" s="52">
        <v>12.105779271730301</v>
      </c>
      <c r="U30" s="55">
        <v>26.488823756817499</v>
      </c>
    </row>
    <row r="31" spans="1:21" ht="12" thickBot="1">
      <c r="A31" s="76"/>
      <c r="B31" s="65" t="s">
        <v>29</v>
      </c>
      <c r="C31" s="66"/>
      <c r="D31" s="52">
        <v>2194138.7291999999</v>
      </c>
      <c r="E31" s="53"/>
      <c r="F31" s="53"/>
      <c r="G31" s="52">
        <v>3378624.4103000001</v>
      </c>
      <c r="H31" s="54">
        <v>-35.058223029733703</v>
      </c>
      <c r="I31" s="52">
        <v>-84928.677200000006</v>
      </c>
      <c r="J31" s="54">
        <v>-3.87070680945346</v>
      </c>
      <c r="K31" s="52">
        <v>-79090.884900000005</v>
      </c>
      <c r="L31" s="54">
        <v>-2.3409197145111902</v>
      </c>
      <c r="M31" s="54">
        <v>7.3811189587538004E-2</v>
      </c>
      <c r="N31" s="52">
        <v>43702943.108199999</v>
      </c>
      <c r="O31" s="52">
        <v>43702943.108199999</v>
      </c>
      <c r="P31" s="52">
        <v>37940</v>
      </c>
      <c r="Q31" s="52">
        <v>32059</v>
      </c>
      <c r="R31" s="54">
        <v>18.3443026919118</v>
      </c>
      <c r="S31" s="52">
        <v>57.831806251976801</v>
      </c>
      <c r="T31" s="52">
        <v>62.5485626594716</v>
      </c>
      <c r="U31" s="55">
        <v>-8.1559901258203809</v>
      </c>
    </row>
    <row r="32" spans="1:21" ht="12" thickBot="1">
      <c r="A32" s="76"/>
      <c r="B32" s="65" t="s">
        <v>30</v>
      </c>
      <c r="C32" s="66"/>
      <c r="D32" s="52">
        <v>103098.38989999999</v>
      </c>
      <c r="E32" s="53"/>
      <c r="F32" s="53"/>
      <c r="G32" s="52">
        <v>105242.8821</v>
      </c>
      <c r="H32" s="54">
        <v>-2.0376600841873</v>
      </c>
      <c r="I32" s="52">
        <v>26419.0671</v>
      </c>
      <c r="J32" s="54">
        <v>25.6251015419592</v>
      </c>
      <c r="K32" s="52">
        <v>30407.5085</v>
      </c>
      <c r="L32" s="54">
        <v>28.8926983880081</v>
      </c>
      <c r="M32" s="54">
        <v>-0.13116633347319501</v>
      </c>
      <c r="N32" s="52">
        <v>709201.25349999999</v>
      </c>
      <c r="O32" s="52">
        <v>709201.25349999999</v>
      </c>
      <c r="P32" s="52">
        <v>23006</v>
      </c>
      <c r="Q32" s="52">
        <v>19904</v>
      </c>
      <c r="R32" s="54">
        <v>15.584807073955</v>
      </c>
      <c r="S32" s="52">
        <v>4.4813696383552104</v>
      </c>
      <c r="T32" s="52">
        <v>4.3724759244372997</v>
      </c>
      <c r="U32" s="55">
        <v>2.4299203749209202</v>
      </c>
    </row>
    <row r="33" spans="1:21" ht="12" thickBot="1">
      <c r="A33" s="76"/>
      <c r="B33" s="65" t="s">
        <v>75</v>
      </c>
      <c r="C33" s="66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2">
        <v>9.0265000000000004</v>
      </c>
      <c r="O33" s="52">
        <v>9.0265000000000004</v>
      </c>
      <c r="P33" s="53"/>
      <c r="Q33" s="53"/>
      <c r="R33" s="53"/>
      <c r="S33" s="53"/>
      <c r="T33" s="53"/>
      <c r="U33" s="56"/>
    </row>
    <row r="34" spans="1:21" ht="12" thickBot="1">
      <c r="A34" s="76"/>
      <c r="B34" s="65" t="s">
        <v>31</v>
      </c>
      <c r="C34" s="66"/>
      <c r="D34" s="52">
        <v>223130.76579999999</v>
      </c>
      <c r="E34" s="53"/>
      <c r="F34" s="53"/>
      <c r="G34" s="52">
        <v>278177.93790000002</v>
      </c>
      <c r="H34" s="54">
        <v>-19.7884751449227</v>
      </c>
      <c r="I34" s="52">
        <v>14459.8552</v>
      </c>
      <c r="J34" s="54">
        <v>6.4804399107207296</v>
      </c>
      <c r="K34" s="52">
        <v>15004.5296</v>
      </c>
      <c r="L34" s="54">
        <v>5.39386038780468</v>
      </c>
      <c r="M34" s="54">
        <v>-3.6300664833904997E-2</v>
      </c>
      <c r="N34" s="52">
        <v>2660610.9389</v>
      </c>
      <c r="O34" s="52">
        <v>2660610.9389</v>
      </c>
      <c r="P34" s="52">
        <v>13940</v>
      </c>
      <c r="Q34" s="52">
        <v>12267</v>
      </c>
      <c r="R34" s="54">
        <v>13.638216352816499</v>
      </c>
      <c r="S34" s="52">
        <v>16.0065111764706</v>
      </c>
      <c r="T34" s="52">
        <v>23.971987657944101</v>
      </c>
      <c r="U34" s="55">
        <v>-49.763976632101198</v>
      </c>
    </row>
    <row r="35" spans="1:21" ht="12" customHeight="1" thickBot="1">
      <c r="A35" s="76"/>
      <c r="B35" s="65" t="s">
        <v>68</v>
      </c>
      <c r="C35" s="66"/>
      <c r="D35" s="52">
        <v>160796.72</v>
      </c>
      <c r="E35" s="53"/>
      <c r="F35" s="53"/>
      <c r="G35" s="52">
        <v>37579.49</v>
      </c>
      <c r="H35" s="54">
        <v>327.88425281982302</v>
      </c>
      <c r="I35" s="52">
        <v>5353.43</v>
      </c>
      <c r="J35" s="54">
        <v>3.3293154238469498</v>
      </c>
      <c r="K35" s="52">
        <v>-15.21</v>
      </c>
      <c r="L35" s="54">
        <v>-4.0474205477508997E-2</v>
      </c>
      <c r="M35" s="54">
        <v>-352.96778435239997</v>
      </c>
      <c r="N35" s="52">
        <v>1847076.29</v>
      </c>
      <c r="O35" s="52">
        <v>1847076.29</v>
      </c>
      <c r="P35" s="52">
        <v>111</v>
      </c>
      <c r="Q35" s="52">
        <v>50</v>
      </c>
      <c r="R35" s="54">
        <v>122</v>
      </c>
      <c r="S35" s="52">
        <v>1448.6190990990999</v>
      </c>
      <c r="T35" s="52">
        <v>1524.172</v>
      </c>
      <c r="U35" s="55">
        <v>-5.2155118586996103</v>
      </c>
    </row>
    <row r="36" spans="1:21" ht="12" customHeight="1" thickBot="1">
      <c r="A36" s="76"/>
      <c r="B36" s="65" t="s">
        <v>35</v>
      </c>
      <c r="C36" s="66"/>
      <c r="D36" s="52">
        <v>191002.65</v>
      </c>
      <c r="E36" s="53"/>
      <c r="F36" s="53"/>
      <c r="G36" s="52">
        <v>662909.39</v>
      </c>
      <c r="H36" s="54">
        <v>-71.187216099020702</v>
      </c>
      <c r="I36" s="52">
        <v>-14350.44</v>
      </c>
      <c r="J36" s="54">
        <v>-7.5132151307848396</v>
      </c>
      <c r="K36" s="52">
        <v>-97441.38</v>
      </c>
      <c r="L36" s="54">
        <v>-14.699049594093101</v>
      </c>
      <c r="M36" s="54">
        <v>-0.85272745521461202</v>
      </c>
      <c r="N36" s="52">
        <v>12175806.02</v>
      </c>
      <c r="O36" s="52">
        <v>12175806.02</v>
      </c>
      <c r="P36" s="52">
        <v>86</v>
      </c>
      <c r="Q36" s="52">
        <v>86</v>
      </c>
      <c r="R36" s="54">
        <v>0</v>
      </c>
      <c r="S36" s="52">
        <v>2220.9610465116298</v>
      </c>
      <c r="T36" s="52">
        <v>2119.80779069767</v>
      </c>
      <c r="U36" s="55">
        <v>4.5544813121702701</v>
      </c>
    </row>
    <row r="37" spans="1:21" ht="12" thickBot="1">
      <c r="A37" s="76"/>
      <c r="B37" s="65" t="s">
        <v>36</v>
      </c>
      <c r="C37" s="66"/>
      <c r="D37" s="52">
        <v>41368.39</v>
      </c>
      <c r="E37" s="53"/>
      <c r="F37" s="53"/>
      <c r="G37" s="52">
        <v>118879.53</v>
      </c>
      <c r="H37" s="54">
        <v>-65.201418612607199</v>
      </c>
      <c r="I37" s="52">
        <v>-1854.71</v>
      </c>
      <c r="J37" s="54">
        <v>-4.4833990397015704</v>
      </c>
      <c r="K37" s="52">
        <v>-5845.28</v>
      </c>
      <c r="L37" s="54">
        <v>-4.9169777168533599</v>
      </c>
      <c r="M37" s="54">
        <v>-0.68269954561629198</v>
      </c>
      <c r="N37" s="52">
        <v>5230218.96</v>
      </c>
      <c r="O37" s="52">
        <v>5230218.96</v>
      </c>
      <c r="P37" s="52">
        <v>17</v>
      </c>
      <c r="Q37" s="52">
        <v>6</v>
      </c>
      <c r="R37" s="54">
        <v>183.333333333333</v>
      </c>
      <c r="S37" s="52">
        <v>2433.43470588235</v>
      </c>
      <c r="T37" s="52">
        <v>3437.75</v>
      </c>
      <c r="U37" s="55">
        <v>-41.2715118959186</v>
      </c>
    </row>
    <row r="38" spans="1:21" ht="12" thickBot="1">
      <c r="A38" s="76"/>
      <c r="B38" s="65" t="s">
        <v>37</v>
      </c>
      <c r="C38" s="66"/>
      <c r="D38" s="52">
        <v>85727.31</v>
      </c>
      <c r="E38" s="53"/>
      <c r="F38" s="53"/>
      <c r="G38" s="52">
        <v>325859.92</v>
      </c>
      <c r="H38" s="54">
        <v>-73.691974760197596</v>
      </c>
      <c r="I38" s="52">
        <v>-7825.74</v>
      </c>
      <c r="J38" s="54">
        <v>-9.1286429027109293</v>
      </c>
      <c r="K38" s="52">
        <v>-45703.62</v>
      </c>
      <c r="L38" s="54">
        <v>-14.0255420181776</v>
      </c>
      <c r="M38" s="54">
        <v>-0.82877198786441897</v>
      </c>
      <c r="N38" s="52">
        <v>5191311.2</v>
      </c>
      <c r="O38" s="52">
        <v>5191311.2</v>
      </c>
      <c r="P38" s="52">
        <v>49</v>
      </c>
      <c r="Q38" s="52">
        <v>57</v>
      </c>
      <c r="R38" s="54">
        <v>-14.0350877192982</v>
      </c>
      <c r="S38" s="52">
        <v>1749.53693877551</v>
      </c>
      <c r="T38" s="52">
        <v>2040.0073684210499</v>
      </c>
      <c r="U38" s="55">
        <v>-16.602703447281399</v>
      </c>
    </row>
    <row r="39" spans="1:21" ht="12" thickBot="1">
      <c r="A39" s="76"/>
      <c r="B39" s="65" t="s">
        <v>70</v>
      </c>
      <c r="C39" s="66"/>
      <c r="D39" s="53"/>
      <c r="E39" s="53"/>
      <c r="F39" s="53"/>
      <c r="G39" s="52">
        <v>8.5500000000000007</v>
      </c>
      <c r="H39" s="53"/>
      <c r="I39" s="53"/>
      <c r="J39" s="53"/>
      <c r="K39" s="52">
        <v>0</v>
      </c>
      <c r="L39" s="54">
        <v>0</v>
      </c>
      <c r="M39" s="53"/>
      <c r="N39" s="52">
        <v>135.16999999999999</v>
      </c>
      <c r="O39" s="52">
        <v>135.16999999999999</v>
      </c>
      <c r="P39" s="53"/>
      <c r="Q39" s="53"/>
      <c r="R39" s="53"/>
      <c r="S39" s="53"/>
      <c r="T39" s="53"/>
      <c r="U39" s="56"/>
    </row>
    <row r="40" spans="1:21" ht="12" customHeight="1" thickBot="1">
      <c r="A40" s="76"/>
      <c r="B40" s="65" t="s">
        <v>32</v>
      </c>
      <c r="C40" s="66"/>
      <c r="D40" s="52">
        <v>30534.1878</v>
      </c>
      <c r="E40" s="53"/>
      <c r="F40" s="53"/>
      <c r="G40" s="52">
        <v>167414.52970000001</v>
      </c>
      <c r="H40" s="54">
        <v>-81.761327493667395</v>
      </c>
      <c r="I40" s="52">
        <v>1910.6352999999999</v>
      </c>
      <c r="J40" s="54">
        <v>6.2573640815820202</v>
      </c>
      <c r="K40" s="52">
        <v>7794.1787000000004</v>
      </c>
      <c r="L40" s="54">
        <v>4.6556166385121101</v>
      </c>
      <c r="M40" s="54">
        <v>-0.75486380624041904</v>
      </c>
      <c r="N40" s="52">
        <v>649929.48270000005</v>
      </c>
      <c r="O40" s="52">
        <v>649929.48270000005</v>
      </c>
      <c r="P40" s="52">
        <v>115</v>
      </c>
      <c r="Q40" s="52">
        <v>104</v>
      </c>
      <c r="R40" s="54">
        <v>10.5769230769231</v>
      </c>
      <c r="S40" s="52">
        <v>265.51467652173898</v>
      </c>
      <c r="T40" s="52">
        <v>449.99177788461498</v>
      </c>
      <c r="U40" s="55">
        <v>-69.479059982498597</v>
      </c>
    </row>
    <row r="41" spans="1:21" ht="12" customHeight="1" thickBot="1">
      <c r="A41" s="76"/>
      <c r="B41" s="65" t="s">
        <v>33</v>
      </c>
      <c r="C41" s="66"/>
      <c r="D41" s="52">
        <v>359972.41759999999</v>
      </c>
      <c r="E41" s="53"/>
      <c r="F41" s="53"/>
      <c r="G41" s="52">
        <v>466379.11940000003</v>
      </c>
      <c r="H41" s="54">
        <v>-22.815494385103001</v>
      </c>
      <c r="I41" s="52">
        <v>22863.653699999999</v>
      </c>
      <c r="J41" s="54">
        <v>6.35150155460133</v>
      </c>
      <c r="K41" s="52">
        <v>24166.333200000001</v>
      </c>
      <c r="L41" s="54">
        <v>5.1816927891390501</v>
      </c>
      <c r="M41" s="54">
        <v>-5.3904723121172997E-2</v>
      </c>
      <c r="N41" s="52">
        <v>5260089.9024999999</v>
      </c>
      <c r="O41" s="52">
        <v>5260089.9024999999</v>
      </c>
      <c r="P41" s="52">
        <v>1845</v>
      </c>
      <c r="Q41" s="52">
        <v>1649</v>
      </c>
      <c r="R41" s="54">
        <v>11.8859915100061</v>
      </c>
      <c r="S41" s="52">
        <v>195.10700140921401</v>
      </c>
      <c r="T41" s="52">
        <v>200.49271922377201</v>
      </c>
      <c r="U41" s="55">
        <v>-2.7603918750521799</v>
      </c>
    </row>
    <row r="42" spans="1:21" ht="12" thickBot="1">
      <c r="A42" s="76"/>
      <c r="B42" s="65" t="s">
        <v>38</v>
      </c>
      <c r="C42" s="66"/>
      <c r="D42" s="52">
        <v>71600.86</v>
      </c>
      <c r="E42" s="53"/>
      <c r="F42" s="53"/>
      <c r="G42" s="52">
        <v>283047.01</v>
      </c>
      <c r="H42" s="54">
        <v>-74.703544828118794</v>
      </c>
      <c r="I42" s="52">
        <v>-1185.43</v>
      </c>
      <c r="J42" s="54">
        <v>-1.6556086058184201</v>
      </c>
      <c r="K42" s="52">
        <v>-46166.9</v>
      </c>
      <c r="L42" s="54">
        <v>-16.3106828084847</v>
      </c>
      <c r="M42" s="54">
        <v>-0.97432294566020206</v>
      </c>
      <c r="N42" s="52">
        <v>4574053.79</v>
      </c>
      <c r="O42" s="52">
        <v>4574053.79</v>
      </c>
      <c r="P42" s="52">
        <v>58</v>
      </c>
      <c r="Q42" s="52">
        <v>66</v>
      </c>
      <c r="R42" s="54">
        <v>-12.1212121212121</v>
      </c>
      <c r="S42" s="52">
        <v>1234.4975862069</v>
      </c>
      <c r="T42" s="52">
        <v>1150.84106060606</v>
      </c>
      <c r="U42" s="55">
        <v>6.7765645340691201</v>
      </c>
    </row>
    <row r="43" spans="1:21" ht="12" thickBot="1">
      <c r="A43" s="76"/>
      <c r="B43" s="65" t="s">
        <v>39</v>
      </c>
      <c r="C43" s="66"/>
      <c r="D43" s="52">
        <v>71691.47</v>
      </c>
      <c r="E43" s="53"/>
      <c r="F43" s="53"/>
      <c r="G43" s="52">
        <v>112408.6</v>
      </c>
      <c r="H43" s="54">
        <v>-36.222433159028803</v>
      </c>
      <c r="I43" s="52">
        <v>6607.78</v>
      </c>
      <c r="J43" s="54">
        <v>9.2169682111414399</v>
      </c>
      <c r="K43" s="52">
        <v>13988.73</v>
      </c>
      <c r="L43" s="54">
        <v>12.4445371617474</v>
      </c>
      <c r="M43" s="54">
        <v>-0.527635460831684</v>
      </c>
      <c r="N43" s="52">
        <v>1454349.23</v>
      </c>
      <c r="O43" s="52">
        <v>1454349.23</v>
      </c>
      <c r="P43" s="52">
        <v>60</v>
      </c>
      <c r="Q43" s="52">
        <v>51</v>
      </c>
      <c r="R43" s="54">
        <v>17.647058823529399</v>
      </c>
      <c r="S43" s="52">
        <v>1194.8578333333301</v>
      </c>
      <c r="T43" s="52">
        <v>974.96254901960799</v>
      </c>
      <c r="U43" s="55">
        <v>18.403468444465599</v>
      </c>
    </row>
    <row r="44" spans="1:21" ht="12" thickBot="1">
      <c r="A44" s="76"/>
      <c r="B44" s="65" t="s">
        <v>73</v>
      </c>
      <c r="C44" s="66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2">
        <v>-1523.9315999999999</v>
      </c>
      <c r="O44" s="52">
        <v>-1523.9315999999999</v>
      </c>
      <c r="P44" s="53"/>
      <c r="Q44" s="53"/>
      <c r="R44" s="53"/>
      <c r="S44" s="53"/>
      <c r="T44" s="53"/>
      <c r="U44" s="56"/>
    </row>
    <row r="45" spans="1:21" ht="12" thickBot="1">
      <c r="A45" s="77"/>
      <c r="B45" s="65" t="s">
        <v>34</v>
      </c>
      <c r="C45" s="66"/>
      <c r="D45" s="57">
        <v>11424.732099999999</v>
      </c>
      <c r="E45" s="58"/>
      <c r="F45" s="58"/>
      <c r="G45" s="57">
        <v>8726.8719000000001</v>
      </c>
      <c r="H45" s="59">
        <v>30.914401298820501</v>
      </c>
      <c r="I45" s="57">
        <v>1441.0708999999999</v>
      </c>
      <c r="J45" s="59">
        <v>12.6136078061734</v>
      </c>
      <c r="K45" s="57">
        <v>1033.8195000000001</v>
      </c>
      <c r="L45" s="59">
        <v>11.846392520096501</v>
      </c>
      <c r="M45" s="59">
        <v>0.393928920860943</v>
      </c>
      <c r="N45" s="57">
        <v>153855.0061</v>
      </c>
      <c r="O45" s="57">
        <v>153855.0061</v>
      </c>
      <c r="P45" s="57">
        <v>23</v>
      </c>
      <c r="Q45" s="57">
        <v>12</v>
      </c>
      <c r="R45" s="59">
        <v>91.6666666666667</v>
      </c>
      <c r="S45" s="57">
        <v>496.72748260869599</v>
      </c>
      <c r="T45" s="57">
        <v>503.20638333333301</v>
      </c>
      <c r="U45" s="60">
        <v>-1.30431694469812</v>
      </c>
    </row>
  </sheetData>
  <mergeCells count="43">
    <mergeCell ref="B26:C26"/>
    <mergeCell ref="B32:C32"/>
    <mergeCell ref="B35:C35"/>
    <mergeCell ref="B36:C36"/>
    <mergeCell ref="B37:C37"/>
    <mergeCell ref="B19:C19"/>
    <mergeCell ref="B20:C20"/>
    <mergeCell ref="B21:C21"/>
    <mergeCell ref="B27:C27"/>
    <mergeCell ref="B28:C28"/>
    <mergeCell ref="B29:C29"/>
    <mergeCell ref="B30:C30"/>
    <mergeCell ref="B31:C31"/>
    <mergeCell ref="B33:C33"/>
    <mergeCell ref="B34:C34"/>
    <mergeCell ref="B22:C22"/>
    <mergeCell ref="B23:C23"/>
    <mergeCell ref="A1:U4"/>
    <mergeCell ref="W1:W4"/>
    <mergeCell ref="B6:C6"/>
    <mergeCell ref="A7:C7"/>
    <mergeCell ref="B8:C8"/>
    <mergeCell ref="A8:A45"/>
    <mergeCell ref="B45:C45"/>
    <mergeCell ref="B39:C39"/>
    <mergeCell ref="B40:C40"/>
    <mergeCell ref="B41:C41"/>
    <mergeCell ref="B42:C42"/>
    <mergeCell ref="B43:C43"/>
    <mergeCell ref="B44:C44"/>
    <mergeCell ref="B18:C18"/>
    <mergeCell ref="B38:C38"/>
    <mergeCell ref="B25:C25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15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0" workbookViewId="0">
      <selection activeCell="B32" sqref="B32:E37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58659</v>
      </c>
      <c r="D2" s="37">
        <v>576985.34430769202</v>
      </c>
      <c r="E2" s="37">
        <v>441093.08072393201</v>
      </c>
      <c r="F2" s="37">
        <v>135892.263583761</v>
      </c>
      <c r="G2" s="37">
        <v>441093.08072393201</v>
      </c>
      <c r="H2" s="37">
        <v>0.23552117038053</v>
      </c>
    </row>
    <row r="3" spans="1:8">
      <c r="A3" s="37">
        <v>2</v>
      </c>
      <c r="B3" s="37">
        <v>13</v>
      </c>
      <c r="C3" s="37">
        <v>6454</v>
      </c>
      <c r="D3" s="37">
        <v>60217.1954683761</v>
      </c>
      <c r="E3" s="37">
        <v>45717.489974358999</v>
      </c>
      <c r="F3" s="37">
        <v>14499.7054940171</v>
      </c>
      <c r="G3" s="37">
        <v>45717.489974358999</v>
      </c>
      <c r="H3" s="37">
        <v>0.240790116199148</v>
      </c>
    </row>
    <row r="4" spans="1:8">
      <c r="A4" s="37">
        <v>3</v>
      </c>
      <c r="B4" s="37">
        <v>14</v>
      </c>
      <c r="C4" s="37">
        <v>85940</v>
      </c>
      <c r="D4" s="37">
        <v>89602.5938475531</v>
      </c>
      <c r="E4" s="37">
        <v>66208.650478843498</v>
      </c>
      <c r="F4" s="37">
        <v>23393.943368709599</v>
      </c>
      <c r="G4" s="37">
        <v>66208.650478843498</v>
      </c>
      <c r="H4" s="37">
        <v>0.26108555973849701</v>
      </c>
    </row>
    <row r="5" spans="1:8">
      <c r="A5" s="37">
        <v>4</v>
      </c>
      <c r="B5" s="37">
        <v>15</v>
      </c>
      <c r="C5" s="37">
        <v>3424</v>
      </c>
      <c r="D5" s="37">
        <v>56380.320434437599</v>
      </c>
      <c r="E5" s="37">
        <v>44164.912629430502</v>
      </c>
      <c r="F5" s="37">
        <v>12215.4078050072</v>
      </c>
      <c r="G5" s="37">
        <v>44164.912629430502</v>
      </c>
      <c r="H5" s="37">
        <v>0.216660843905844</v>
      </c>
    </row>
    <row r="6" spans="1:8">
      <c r="A6" s="37">
        <v>5</v>
      </c>
      <c r="B6" s="37">
        <v>16</v>
      </c>
      <c r="C6" s="37">
        <v>3603</v>
      </c>
      <c r="D6" s="37">
        <v>171784.79157692299</v>
      </c>
      <c r="E6" s="37">
        <v>148614.38303418801</v>
      </c>
      <c r="F6" s="37">
        <v>23170.408542735</v>
      </c>
      <c r="G6" s="37">
        <v>148614.38303418801</v>
      </c>
      <c r="H6" s="37">
        <v>0.134880441569006</v>
      </c>
    </row>
    <row r="7" spans="1:8">
      <c r="A7" s="37">
        <v>6</v>
      </c>
      <c r="B7" s="37">
        <v>17</v>
      </c>
      <c r="C7" s="37">
        <v>13023</v>
      </c>
      <c r="D7" s="37">
        <v>213728.93186239299</v>
      </c>
      <c r="E7" s="37">
        <v>157691.48465897399</v>
      </c>
      <c r="F7" s="37">
        <v>56037.4472034188</v>
      </c>
      <c r="G7" s="37">
        <v>157691.48465897399</v>
      </c>
      <c r="H7" s="37">
        <v>0.26218933821976798</v>
      </c>
    </row>
    <row r="8" spans="1:8">
      <c r="A8" s="37">
        <v>7</v>
      </c>
      <c r="B8" s="37">
        <v>18</v>
      </c>
      <c r="C8" s="37">
        <v>52997</v>
      </c>
      <c r="D8" s="37">
        <v>102646.65691965799</v>
      </c>
      <c r="E8" s="37">
        <v>82779.118665811999</v>
      </c>
      <c r="F8" s="37">
        <v>19867.5382538462</v>
      </c>
      <c r="G8" s="37">
        <v>82779.118665811999</v>
      </c>
      <c r="H8" s="37">
        <v>0.193552706440274</v>
      </c>
    </row>
    <row r="9" spans="1:8">
      <c r="A9" s="37">
        <v>8</v>
      </c>
      <c r="B9" s="37">
        <v>19</v>
      </c>
      <c r="C9" s="37">
        <v>7206</v>
      </c>
      <c r="D9" s="37">
        <v>64606.970557264998</v>
      </c>
      <c r="E9" s="37">
        <v>54835.905335042698</v>
      </c>
      <c r="F9" s="37">
        <v>9771.0652222222197</v>
      </c>
      <c r="G9" s="37">
        <v>54835.905335042698</v>
      </c>
      <c r="H9" s="37">
        <v>0.15123856045164</v>
      </c>
    </row>
    <row r="10" spans="1:8">
      <c r="A10" s="37">
        <v>9</v>
      </c>
      <c r="B10" s="37">
        <v>21</v>
      </c>
      <c r="C10" s="37">
        <v>119907</v>
      </c>
      <c r="D10" s="37">
        <v>505516.86617948703</v>
      </c>
      <c r="E10" s="37">
        <v>497265.31417179498</v>
      </c>
      <c r="F10" s="37">
        <v>8251.5520076923094</v>
      </c>
      <c r="G10" s="37">
        <v>497265.31417179498</v>
      </c>
      <c r="H10" s="37">
        <v>1.6323000397701001E-2</v>
      </c>
    </row>
    <row r="11" spans="1:8">
      <c r="A11" s="37">
        <v>10</v>
      </c>
      <c r="B11" s="37">
        <v>22</v>
      </c>
      <c r="C11" s="37">
        <v>34395</v>
      </c>
      <c r="D11" s="37">
        <v>500894.34893162397</v>
      </c>
      <c r="E11" s="37">
        <v>445288.83125640999</v>
      </c>
      <c r="F11" s="37">
        <v>55605.517675213698</v>
      </c>
      <c r="G11" s="37">
        <v>445288.83125640999</v>
      </c>
      <c r="H11" s="37">
        <v>0.11101246758686099</v>
      </c>
    </row>
    <row r="12" spans="1:8">
      <c r="A12" s="37">
        <v>11</v>
      </c>
      <c r="B12" s="37">
        <v>23</v>
      </c>
      <c r="C12" s="37">
        <v>114841.736</v>
      </c>
      <c r="D12" s="37">
        <v>1242862.18531453</v>
      </c>
      <c r="E12" s="37">
        <v>1045290.01328034</v>
      </c>
      <c r="F12" s="37">
        <v>197572.172034188</v>
      </c>
      <c r="G12" s="37">
        <v>1045290.01328034</v>
      </c>
      <c r="H12" s="37">
        <v>0.158965470483108</v>
      </c>
    </row>
    <row r="13" spans="1:8">
      <c r="A13" s="37">
        <v>12</v>
      </c>
      <c r="B13" s="37">
        <v>24</v>
      </c>
      <c r="C13" s="37">
        <v>20353</v>
      </c>
      <c r="D13" s="37">
        <v>519842.51459999999</v>
      </c>
      <c r="E13" s="37">
        <v>478462.668083761</v>
      </c>
      <c r="F13" s="37">
        <v>41379.846516239297</v>
      </c>
      <c r="G13" s="37">
        <v>478462.668083761</v>
      </c>
      <c r="H13" s="37">
        <v>7.9600735519063104E-2</v>
      </c>
    </row>
    <row r="14" spans="1:8">
      <c r="A14" s="37">
        <v>13</v>
      </c>
      <c r="B14" s="37">
        <v>25</v>
      </c>
      <c r="C14" s="37">
        <v>92377</v>
      </c>
      <c r="D14" s="37">
        <v>1113606.254</v>
      </c>
      <c r="E14" s="37">
        <v>1019901.9157</v>
      </c>
      <c r="F14" s="37">
        <v>93704.338300000003</v>
      </c>
      <c r="G14" s="37">
        <v>1019901.9157</v>
      </c>
      <c r="H14" s="37">
        <v>8.4144946172329996E-2</v>
      </c>
    </row>
    <row r="15" spans="1:8">
      <c r="A15" s="37">
        <v>14</v>
      </c>
      <c r="B15" s="37">
        <v>26</v>
      </c>
      <c r="C15" s="37">
        <v>51727</v>
      </c>
      <c r="D15" s="37">
        <v>312423.31297143199</v>
      </c>
      <c r="E15" s="37">
        <v>264774.38365357398</v>
      </c>
      <c r="F15" s="37">
        <v>47648.929317857997</v>
      </c>
      <c r="G15" s="37">
        <v>264774.38365357398</v>
      </c>
      <c r="H15" s="37">
        <v>0.15251400052279401</v>
      </c>
    </row>
    <row r="16" spans="1:8">
      <c r="A16" s="37">
        <v>15</v>
      </c>
      <c r="B16" s="37">
        <v>27</v>
      </c>
      <c r="C16" s="37">
        <v>108700.496</v>
      </c>
      <c r="D16" s="37">
        <v>912943.7023</v>
      </c>
      <c r="E16" s="37">
        <v>827312.43279999995</v>
      </c>
      <c r="F16" s="37">
        <v>85631.269499999995</v>
      </c>
      <c r="G16" s="37">
        <v>827312.43279999995</v>
      </c>
      <c r="H16" s="37">
        <v>9.3796878475931406E-2</v>
      </c>
    </row>
    <row r="17" spans="1:8">
      <c r="A17" s="37">
        <v>16</v>
      </c>
      <c r="B17" s="37">
        <v>29</v>
      </c>
      <c r="C17" s="37">
        <v>162983</v>
      </c>
      <c r="D17" s="37">
        <v>2210455.7550367499</v>
      </c>
      <c r="E17" s="37">
        <v>1998770.89555897</v>
      </c>
      <c r="F17" s="37">
        <v>211684.85947777799</v>
      </c>
      <c r="G17" s="37">
        <v>1998770.89555897</v>
      </c>
      <c r="H17" s="37">
        <v>9.5765255194740703E-2</v>
      </c>
    </row>
    <row r="18" spans="1:8">
      <c r="A18" s="37">
        <v>17</v>
      </c>
      <c r="B18" s="37">
        <v>31</v>
      </c>
      <c r="C18" s="37">
        <v>23722.649000000001</v>
      </c>
      <c r="D18" s="37">
        <v>255155.22101251801</v>
      </c>
      <c r="E18" s="37">
        <v>221634.15669482999</v>
      </c>
      <c r="F18" s="37">
        <v>33521.064317688302</v>
      </c>
      <c r="G18" s="37">
        <v>221634.15669482999</v>
      </c>
      <c r="H18" s="37">
        <v>0.13137518481757299</v>
      </c>
    </row>
    <row r="19" spans="1:8">
      <c r="A19" s="37">
        <v>18</v>
      </c>
      <c r="B19" s="37">
        <v>32</v>
      </c>
      <c r="C19" s="37">
        <v>21476.257000000001</v>
      </c>
      <c r="D19" s="37">
        <v>306313.51432044501</v>
      </c>
      <c r="E19" s="37">
        <v>281670.08651021897</v>
      </c>
      <c r="F19" s="37">
        <v>24643.427810225799</v>
      </c>
      <c r="G19" s="37">
        <v>281670.08651021897</v>
      </c>
      <c r="H19" s="37">
        <v>8.0451650541430303E-2</v>
      </c>
    </row>
    <row r="20" spans="1:8">
      <c r="A20" s="37">
        <v>19</v>
      </c>
      <c r="B20" s="37">
        <v>33</v>
      </c>
      <c r="C20" s="37">
        <v>35162.502</v>
      </c>
      <c r="D20" s="37">
        <v>592004.06157408701</v>
      </c>
      <c r="E20" s="37">
        <v>461996.64775756502</v>
      </c>
      <c r="F20" s="37">
        <v>130007.41381652201</v>
      </c>
      <c r="G20" s="37">
        <v>461996.64775756502</v>
      </c>
      <c r="H20" s="37">
        <v>0.21960561127037501</v>
      </c>
    </row>
    <row r="21" spans="1:8">
      <c r="A21" s="37">
        <v>20</v>
      </c>
      <c r="B21" s="37">
        <v>34</v>
      </c>
      <c r="C21" s="37">
        <v>34827.69</v>
      </c>
      <c r="D21" s="37">
        <v>220048.11066548701</v>
      </c>
      <c r="E21" s="37">
        <v>162355.97985529099</v>
      </c>
      <c r="F21" s="37">
        <v>57692.130810195697</v>
      </c>
      <c r="G21" s="37">
        <v>162355.97985529099</v>
      </c>
      <c r="H21" s="37">
        <v>0.26217962351832302</v>
      </c>
    </row>
    <row r="22" spans="1:8">
      <c r="A22" s="37">
        <v>21</v>
      </c>
      <c r="B22" s="37">
        <v>35</v>
      </c>
      <c r="C22" s="37">
        <v>46312.845999999998</v>
      </c>
      <c r="D22" s="37">
        <v>1207185.4391000001</v>
      </c>
      <c r="E22" s="37">
        <v>1196867.8513</v>
      </c>
      <c r="F22" s="37">
        <v>10317.587799999999</v>
      </c>
      <c r="G22" s="37">
        <v>1196867.8513</v>
      </c>
      <c r="H22" s="37">
        <v>8.5468126650799694E-3</v>
      </c>
    </row>
    <row r="23" spans="1:8">
      <c r="A23" s="37">
        <v>22</v>
      </c>
      <c r="B23" s="37">
        <v>36</v>
      </c>
      <c r="C23" s="37">
        <v>147673.18900000001</v>
      </c>
      <c r="D23" s="37">
        <v>653525.67714690301</v>
      </c>
      <c r="E23" s="37">
        <v>562473.62337106303</v>
      </c>
      <c r="F23" s="37">
        <v>91052.053775839493</v>
      </c>
      <c r="G23" s="37">
        <v>562473.62337106303</v>
      </c>
      <c r="H23" s="37">
        <v>0.139324370808727</v>
      </c>
    </row>
    <row r="24" spans="1:8">
      <c r="A24" s="37">
        <v>23</v>
      </c>
      <c r="B24" s="37">
        <v>37</v>
      </c>
      <c r="C24" s="37">
        <v>142317.628</v>
      </c>
      <c r="D24" s="37">
        <v>948010.09733568598</v>
      </c>
      <c r="E24" s="37">
        <v>862472.64808400103</v>
      </c>
      <c r="F24" s="37">
        <v>85537.449251684302</v>
      </c>
      <c r="G24" s="37">
        <v>862472.64808400103</v>
      </c>
      <c r="H24" s="37">
        <v>9.0228415807048004E-2</v>
      </c>
    </row>
    <row r="25" spans="1:8">
      <c r="A25" s="37">
        <v>24</v>
      </c>
      <c r="B25" s="37">
        <v>38</v>
      </c>
      <c r="C25" s="37">
        <v>504934.3</v>
      </c>
      <c r="D25" s="37">
        <v>2194138.87647876</v>
      </c>
      <c r="E25" s="37">
        <v>2279069.2879725699</v>
      </c>
      <c r="F25" s="37">
        <v>-84930.411493805295</v>
      </c>
      <c r="G25" s="37">
        <v>2279069.2879725699</v>
      </c>
      <c r="H25" s="37">
        <v>-3.8707855917536498E-2</v>
      </c>
    </row>
    <row r="26" spans="1:8">
      <c r="A26" s="37">
        <v>25</v>
      </c>
      <c r="B26" s="37">
        <v>39</v>
      </c>
      <c r="C26" s="37">
        <v>81313.638000000006</v>
      </c>
      <c r="D26" s="37">
        <v>103098.381991952</v>
      </c>
      <c r="E26" s="37">
        <v>76679.322115045201</v>
      </c>
      <c r="F26" s="37">
        <v>26419.059876906998</v>
      </c>
      <c r="G26" s="37">
        <v>76679.322115045201</v>
      </c>
      <c r="H26" s="37">
        <v>0.25625096501484601</v>
      </c>
    </row>
    <row r="27" spans="1:8">
      <c r="A27" s="37">
        <v>26</v>
      </c>
      <c r="B27" s="37">
        <v>42</v>
      </c>
      <c r="C27" s="37">
        <v>16968.668000000001</v>
      </c>
      <c r="D27" s="37">
        <v>223130.76509999999</v>
      </c>
      <c r="E27" s="37">
        <v>208670.9167</v>
      </c>
      <c r="F27" s="37">
        <v>14459.848400000001</v>
      </c>
      <c r="G27" s="37">
        <v>208670.9167</v>
      </c>
      <c r="H27" s="37">
        <v>6.4804368835106901E-2</v>
      </c>
    </row>
    <row r="28" spans="1:8">
      <c r="A28" s="37">
        <v>27</v>
      </c>
      <c r="B28" s="37">
        <v>75</v>
      </c>
      <c r="C28" s="37">
        <v>125</v>
      </c>
      <c r="D28" s="37">
        <v>30534.188034187999</v>
      </c>
      <c r="E28" s="37">
        <v>28623.551282051299</v>
      </c>
      <c r="F28" s="37">
        <v>1910.6367521367499</v>
      </c>
      <c r="G28" s="37">
        <v>28623.551282051299</v>
      </c>
      <c r="H28" s="37">
        <v>6.2573687893631894E-2</v>
      </c>
    </row>
    <row r="29" spans="1:8">
      <c r="A29" s="37">
        <v>28</v>
      </c>
      <c r="B29" s="37">
        <v>76</v>
      </c>
      <c r="C29" s="37">
        <v>2010</v>
      </c>
      <c r="D29" s="37">
        <v>359972.40850256401</v>
      </c>
      <c r="E29" s="37">
        <v>337108.76677008503</v>
      </c>
      <c r="F29" s="37">
        <v>22863.641732478602</v>
      </c>
      <c r="G29" s="37">
        <v>337108.76677008503</v>
      </c>
      <c r="H29" s="37">
        <v>6.3514983905539502E-2</v>
      </c>
    </row>
    <row r="30" spans="1:8">
      <c r="A30" s="37">
        <v>29</v>
      </c>
      <c r="B30" s="37">
        <v>99</v>
      </c>
      <c r="C30" s="37">
        <v>22</v>
      </c>
      <c r="D30" s="37">
        <v>11424.7318659708</v>
      </c>
      <c r="E30" s="37">
        <v>9983.6613266772492</v>
      </c>
      <c r="F30" s="37">
        <v>1441.0705392935499</v>
      </c>
      <c r="G30" s="37">
        <v>9983.6613266772492</v>
      </c>
      <c r="H30" s="37">
        <v>0.12613604907313899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0"/>
      <c r="B32" s="33">
        <v>70</v>
      </c>
      <c r="C32" s="34">
        <v>109</v>
      </c>
      <c r="D32" s="34">
        <v>160796.72</v>
      </c>
      <c r="E32" s="34">
        <v>155443.29</v>
      </c>
      <c r="F32" s="30"/>
      <c r="G32" s="30"/>
      <c r="H32" s="30"/>
    </row>
    <row r="33" spans="1:8">
      <c r="A33" s="30"/>
      <c r="B33" s="33">
        <v>71</v>
      </c>
      <c r="C33" s="34">
        <v>70</v>
      </c>
      <c r="D33" s="34">
        <v>191002.65</v>
      </c>
      <c r="E33" s="34">
        <v>205353.09</v>
      </c>
      <c r="F33" s="30"/>
      <c r="G33" s="30"/>
      <c r="H33" s="30"/>
    </row>
    <row r="34" spans="1:8">
      <c r="A34" s="30"/>
      <c r="B34" s="33">
        <v>72</v>
      </c>
      <c r="C34" s="34">
        <v>15</v>
      </c>
      <c r="D34" s="34">
        <v>41368.39</v>
      </c>
      <c r="E34" s="34">
        <v>43223.1</v>
      </c>
      <c r="F34" s="30"/>
      <c r="G34" s="30"/>
      <c r="H34" s="30"/>
    </row>
    <row r="35" spans="1:8">
      <c r="A35" s="30"/>
      <c r="B35" s="33">
        <v>73</v>
      </c>
      <c r="C35" s="34">
        <v>46</v>
      </c>
      <c r="D35" s="34">
        <v>85727.31</v>
      </c>
      <c r="E35" s="34">
        <v>93553.05</v>
      </c>
      <c r="F35" s="30"/>
      <c r="G35" s="30"/>
      <c r="H35" s="30"/>
    </row>
    <row r="36" spans="1:8">
      <c r="A36" s="30"/>
      <c r="B36" s="33">
        <v>77</v>
      </c>
      <c r="C36" s="34">
        <v>51</v>
      </c>
      <c r="D36" s="34">
        <v>71600.86</v>
      </c>
      <c r="E36" s="34">
        <v>72786.289999999994</v>
      </c>
      <c r="F36" s="30"/>
      <c r="G36" s="30"/>
      <c r="H36" s="30"/>
    </row>
    <row r="37" spans="1:8">
      <c r="A37" s="30"/>
      <c r="B37" s="33">
        <v>78</v>
      </c>
      <c r="C37" s="34">
        <v>56</v>
      </c>
      <c r="D37" s="34">
        <v>71691.47</v>
      </c>
      <c r="E37" s="34">
        <v>65083.69</v>
      </c>
      <c r="F37" s="30"/>
      <c r="G37" s="30"/>
      <c r="H37" s="30"/>
    </row>
    <row r="38" spans="1:8">
      <c r="A38" s="30"/>
      <c r="B38" s="33">
        <v>74</v>
      </c>
      <c r="C38" s="34">
        <v>0</v>
      </c>
      <c r="D38" s="34">
        <v>0</v>
      </c>
      <c r="E38" s="34">
        <v>0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2016-01-07T07:39:03Z</dcterms:modified>
</cp:coreProperties>
</file>