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471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<sst xmlns="http://schemas.openxmlformats.org/spreadsheetml/2006/main" count="117" uniqueCount="76">
  <si>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</si>
  <si>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</si>
  <si>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</si>
  <si>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</si>
  <si>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</si>
  <si>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</si>
  <si>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</si>
  <si>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</si>
  <si>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</si>
  <si>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</si>
  <si>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</si>
  <si>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</si>
  <si>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</si>
  <si>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</si>
  <si>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</si>
  <si>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</si>
  <si>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</si>
  <si>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</si>
  <si>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</si>
  <si>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</si>
  <si>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</si>
  <si>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</si>
  <si>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</si>
  <si>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</si>
  <si>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</si>
  <si>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</si>
  <si>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</si>
  <si>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</si>
  <si>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</si>
  <si>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</si>
  <si>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</si>
  <si>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</si>
  <si>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</si>
  <si>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</si>
  <si>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</si>
  <si>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</si>
  <si>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</si>
  <si>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</si>
  <si>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</si>
  <si>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</si>
  <si>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17" type="noConversion"/>
  </si>
  <si>
    <t>COST</t>
    <phoneticPr fontId="17" type="noConversion"/>
  </si>
  <si>
    <t>成本</t>
    <phoneticPr fontId="17" type="noConversion"/>
  </si>
  <si>
    <t>销售金额差异</t>
    <phoneticPr fontId="17" type="noConversion"/>
  </si>
  <si>
    <t>销售成本差异</t>
    <phoneticPr fontId="17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</si>
  <si>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</si>
  <si>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</si>
  <si>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</si>
  <si>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</si>
  <si>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</si>
  <si>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</si>
  <si>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</si>
  <si>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</si>
  <si>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</si>
  <si>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</si>
  <si>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</si>
  <si>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</si>
  <si>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</si>
  <si>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</si>
  <si>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</si>
  <si>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</si>
  <si>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</si>
  <si>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</si>
  <si>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</si>
  <si>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</si>
  <si>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</si>
  <si>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</si>
  <si>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</si>
  <si>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</si>
  <si>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17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</si>
  <si>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</si>
  <si>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17" type="noConversion"/>
  </si>
  <si>
    <t xml:space="preserve">   </t>
  </si>
  <si>
    <t>910-市场部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</si>
  <si>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17" type="noConversion"/>
  </si>
  <si>
    <t>40-原材料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</si>
</sst>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53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27">
    <xf numFmtId="0" fontId="0" fillId="0" borderId="0"/>
    <xf numFmtId="0" fontId="32" fillId="0" borderId="0" applyNumberFormat="0" applyFill="0" applyBorder="0" applyAlignment="0" applyProtection="0"/>
    <xf numFmtId="0" fontId="33" fillId="0" borderId="1" applyNumberFormat="0" applyFill="0" applyAlignment="0" applyProtection="0"/>
    <xf numFmtId="0" fontId="34" fillId="0" borderId="2" applyNumberFormat="0" applyFill="0" applyAlignment="0" applyProtection="0"/>
    <xf numFmtId="0" fontId="35" fillId="0" borderId="3" applyNumberFormat="0" applyFill="0" applyAlignment="0" applyProtection="0"/>
    <xf numFmtId="0" fontId="35" fillId="0" borderId="0" applyNumberFormat="0" applyFill="0" applyBorder="0" applyAlignment="0" applyProtection="0"/>
    <xf numFmtId="0" fontId="38" fillId="2" borderId="0" applyNumberFormat="0" applyBorder="0" applyAlignment="0" applyProtection="0"/>
    <xf numFmtId="0" fontId="36" fillId="3" borderId="0" applyNumberFormat="0" applyBorder="0" applyAlignment="0" applyProtection="0"/>
    <xf numFmtId="0" fontId="45" fillId="4" borderId="0" applyNumberFormat="0" applyBorder="0" applyAlignment="0" applyProtection="0"/>
    <xf numFmtId="0" fontId="47" fillId="5" borderId="4" applyNumberFormat="0" applyAlignment="0" applyProtection="0"/>
    <xf numFmtId="0" fontId="46" fillId="6" borderId="5" applyNumberFormat="0" applyAlignment="0" applyProtection="0"/>
    <xf numFmtId="0" fontId="40" fillId="6" borderId="4" applyNumberFormat="0" applyAlignment="0" applyProtection="0"/>
    <xf numFmtId="0" fontId="44" fillId="0" borderId="6" applyNumberFormat="0" applyFill="0" applyAlignment="0" applyProtection="0"/>
    <xf numFmtId="0" fontId="41" fillId="7" borderId="7" applyNumberFormat="0" applyAlignment="0" applyProtection="0"/>
    <xf numFmtId="0" fontId="43" fillId="0" borderId="0" applyNumberFormat="0" applyFill="0" applyBorder="0" applyAlignment="0" applyProtection="0"/>
    <xf numFmtId="0" fontId="13" fillId="8" borderId="8" applyNumberFormat="0" applyFont="0" applyAlignment="0" applyProtection="0">
      <alignment vertical="center"/>
    </xf>
    <xf numFmtId="0" fontId="42" fillId="0" borderId="0" applyNumberFormat="0" applyFill="0" applyBorder="0" applyAlignment="0" applyProtection="0"/>
    <xf numFmtId="0" fontId="39" fillId="0" borderId="9" applyNumberFormat="0" applyFill="0" applyAlignment="0" applyProtection="0"/>
    <xf numFmtId="0" fontId="30" fillId="9" borderId="0" applyNumberFormat="0" applyBorder="0" applyAlignment="0" applyProtection="0"/>
    <xf numFmtId="0" fontId="29" fillId="10" borderId="0" applyNumberFormat="0" applyBorder="0" applyAlignment="0" applyProtection="0"/>
    <xf numFmtId="0" fontId="29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29" fillId="22" borderId="0" applyNumberFormat="0" applyBorder="0" applyAlignment="0" applyProtection="0"/>
    <xf numFmtId="0" fontId="29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30" fillId="32" borderId="0" applyNumberFormat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22" fillId="0" borderId="0"/>
    <xf numFmtId="0" fontId="2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0" borderId="0"/>
    <xf numFmtId="0" fontId="27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8" fillId="0" borderId="0"/>
    <xf numFmtId="43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178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" applyNumberFormat="0" applyFill="0" applyAlignment="0" applyProtection="0"/>
    <xf numFmtId="0" fontId="34" fillId="0" borderId="2" applyNumberFormat="0" applyFill="0" applyAlignment="0" applyProtection="0"/>
    <xf numFmtId="0" fontId="35" fillId="0" borderId="3" applyNumberFormat="0" applyFill="0" applyAlignment="0" applyProtection="0"/>
    <xf numFmtId="0" fontId="35" fillId="0" borderId="0" applyNumberFormat="0" applyFill="0" applyBorder="0" applyAlignment="0" applyProtection="0"/>
    <xf numFmtId="0" fontId="38" fillId="2" borderId="0" applyNumberFormat="0" applyBorder="0" applyAlignment="0" applyProtection="0"/>
    <xf numFmtId="0" fontId="36" fillId="3" borderId="0" applyNumberFormat="0" applyBorder="0" applyAlignment="0" applyProtection="0"/>
    <xf numFmtId="0" fontId="45" fillId="4" borderId="0" applyNumberFormat="0" applyBorder="0" applyAlignment="0" applyProtection="0"/>
    <xf numFmtId="0" fontId="47" fillId="5" borderId="4" applyNumberFormat="0" applyAlignment="0" applyProtection="0"/>
    <xf numFmtId="0" fontId="46" fillId="6" borderId="5" applyNumberFormat="0" applyAlignment="0" applyProtection="0"/>
    <xf numFmtId="0" fontId="40" fillId="6" borderId="4" applyNumberFormat="0" applyAlignment="0" applyProtection="0"/>
    <xf numFmtId="0" fontId="44" fillId="0" borderId="6" applyNumberFormat="0" applyFill="0" applyAlignment="0" applyProtection="0"/>
    <xf numFmtId="0" fontId="41" fillId="7" borderId="7" applyNumberFormat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9" fillId="0" borderId="9" applyNumberFormat="0" applyFill="0" applyAlignment="0" applyProtection="0"/>
    <xf numFmtId="0" fontId="30" fillId="9" borderId="0" applyNumberFormat="0" applyBorder="0" applyAlignment="0" applyProtection="0"/>
    <xf numFmtId="0" fontId="29" fillId="10" borderId="0" applyNumberFormat="0" applyBorder="0" applyAlignment="0" applyProtection="0"/>
    <xf numFmtId="0" fontId="29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29" fillId="22" borderId="0" applyNumberFormat="0" applyBorder="0" applyAlignment="0" applyProtection="0"/>
    <xf numFmtId="0" fontId="29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30" fillId="32" borderId="0" applyNumberFormat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31" fillId="38" borderId="21">
      <alignment vertical="center"/>
    </xf>
    <xf numFmtId="0" fontId="50" fillId="0" borderId="0"/>
    <xf numFmtId="180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78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81">
    <xf numFmtId="0" fontId="0" fillId="0" borderId="0" xfId="0"/>
    <xf numFmtId="0" fontId="14" fillId="0" borderId="0" xfId="0" applyFont="1"/>
    <xf numFmtId="177" fontId="14" fillId="0" borderId="0" xfId="0" applyNumberFormat="1" applyFont="1"/>
    <xf numFmtId="0" fontId="0" fillId="0" borderId="0" xfId="0" applyAlignment="1"/>
    <xf numFmtId="0" fontId="14" fillId="0" borderId="0" xfId="0" applyNumberFormat="1" applyFont="1"/>
    <xf numFmtId="0" fontId="15" fillId="0" borderId="18" xfId="0" applyFont="1" applyBorder="1" applyAlignment="1">
      <alignment wrapText="1"/>
    </xf>
    <xf numFmtId="0" fontId="15" fillId="0" borderId="18" xfId="0" applyNumberFormat="1" applyFont="1" applyBorder="1" applyAlignment="1">
      <alignment wrapText="1"/>
    </xf>
    <xf numFmtId="0" fontId="14" fillId="0" borderId="18" xfId="0" applyFont="1" applyBorder="1" applyAlignment="1">
      <alignment wrapText="1"/>
    </xf>
    <xf numFmtId="0" fontId="14" fillId="0" borderId="18" xfId="0" applyFont="1" applyBorder="1" applyAlignment="1">
      <alignment horizontal="right" vertical="center" wrapText="1"/>
    </xf>
    <xf numFmtId="49" fontId="15" fillId="36" borderId="18" xfId="0" applyNumberFormat="1" applyFont="1" applyFill="1" applyBorder="1" applyAlignment="1">
      <alignment vertical="center" wrapText="1"/>
    </xf>
    <xf numFmtId="49" fontId="18" fillId="37" borderId="18" xfId="0" applyNumberFormat="1" applyFont="1" applyFill="1" applyBorder="1" applyAlignment="1">
      <alignment horizontal="center" vertical="center" wrapText="1"/>
    </xf>
    <xf numFmtId="0" fontId="15" fillId="33" borderId="18" xfId="0" applyFont="1" applyFill="1" applyBorder="1" applyAlignment="1">
      <alignment vertical="center" wrapText="1"/>
    </xf>
    <xf numFmtId="0" fontId="15" fillId="33" borderId="18" xfId="0" applyNumberFormat="1" applyFont="1" applyFill="1" applyBorder="1" applyAlignment="1">
      <alignment vertical="center" wrapText="1"/>
    </xf>
    <xf numFmtId="0" fontId="15" fillId="36" borderId="18" xfId="0" applyFont="1" applyFill="1" applyBorder="1" applyAlignment="1">
      <alignment vertical="center" wrapText="1"/>
    </xf>
    <xf numFmtId="0" fontId="15" fillId="37" borderId="18" xfId="0" applyFont="1" applyFill="1" applyBorder="1" applyAlignment="1">
      <alignment vertical="center" wrapText="1"/>
    </xf>
    <xf numFmtId="4" fontId="15" fillId="36" borderId="18" xfId="0" applyNumberFormat="1" applyFont="1" applyFill="1" applyBorder="1" applyAlignment="1">
      <alignment horizontal="right" vertical="top" wrapText="1"/>
    </xf>
    <xf numFmtId="4" fontId="15" fillId="37" borderId="18" xfId="0" applyNumberFormat="1" applyFont="1" applyFill="1" applyBorder="1" applyAlignment="1">
      <alignment horizontal="right" vertical="top" wrapText="1"/>
    </xf>
    <xf numFmtId="177" fontId="14" fillId="36" borderId="18" xfId="0" applyNumberFormat="1" applyFont="1" applyFill="1" applyBorder="1" applyAlignment="1">
      <alignment horizontal="center" vertical="center"/>
    </xf>
    <xf numFmtId="177" fontId="14" fillId="37" borderId="18" xfId="0" applyNumberFormat="1" applyFont="1" applyFill="1" applyBorder="1" applyAlignment="1">
      <alignment horizontal="center" vertical="center"/>
    </xf>
    <xf numFmtId="177" fontId="19" fillId="0" borderId="18" xfId="0" applyNumberFormat="1" applyFont="1" applyBorder="1"/>
    <xf numFmtId="177" fontId="14" fillId="36" borderId="18" xfId="0" applyNumberFormat="1" applyFont="1" applyFill="1" applyBorder="1"/>
    <xf numFmtId="177" fontId="14" fillId="37" borderId="18" xfId="0" applyNumberFormat="1" applyFont="1" applyFill="1" applyBorder="1"/>
    <xf numFmtId="177" fontId="14" fillId="0" borderId="18" xfId="0" applyNumberFormat="1" applyFont="1" applyBorder="1"/>
    <xf numFmtId="49" fontId="15" fillId="0" borderId="18" xfId="0" applyNumberFormat="1" applyFont="1" applyFill="1" applyBorder="1" applyAlignment="1">
      <alignment vertical="center" wrapText="1"/>
    </xf>
    <xf numFmtId="0" fontId="15" fillId="0" borderId="18" xfId="0" applyFont="1" applyFill="1" applyBorder="1" applyAlignment="1">
      <alignment vertical="center" wrapText="1"/>
    </xf>
    <xf numFmtId="4" fontId="15" fillId="0" borderId="18" xfId="0" applyNumberFormat="1" applyFont="1" applyFill="1" applyBorder="1" applyAlignment="1">
      <alignment horizontal="right" vertical="top" wrapText="1"/>
    </xf>
    <xf numFmtId="0" fontId="14" fillId="0" borderId="0" xfId="0" applyFont="1" applyFill="1"/>
    <xf numFmtId="176" fontId="15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5" fillId="0" borderId="0" xfId="0" applyNumberFormat="1" applyFont="1" applyAlignment="1"/>
    <xf numFmtId="1" fontId="25" fillId="0" borderId="0" xfId="0" applyNumberFormat="1" applyFont="1" applyAlignment="1"/>
    <xf numFmtId="0" fontId="14" fillId="0" borderId="0" xfId="0" applyFont="1"/>
    <xf numFmtId="1" fontId="49" fillId="0" borderId="0" xfId="0" applyNumberFormat="1" applyFont="1" applyAlignment="1"/>
    <xf numFmtId="0" fontId="49" fillId="0" borderId="0" xfId="0" applyNumberFormat="1" applyFont="1" applyAlignment="1"/>
    <xf numFmtId="0" fontId="14" fillId="0" borderId="0" xfId="0" applyFont="1"/>
    <xf numFmtId="0" fontId="14" fillId="0" borderId="0" xfId="0" applyFont="1"/>
    <xf numFmtId="0" fontId="50" fillId="0" borderId="0" xfId="110"/>
    <xf numFmtId="0" fontId="51" fillId="0" borderId="0" xfId="110" applyNumberFormat="1" applyFont="1"/>
    <xf numFmtId="49" fontId="15" fillId="33" borderId="18" xfId="0" applyNumberFormat="1" applyFont="1" applyFill="1" applyBorder="1" applyAlignment="1">
      <alignment horizontal="left" vertical="top" wrapText="1"/>
    </xf>
    <xf numFmtId="0" fontId="15" fillId="33" borderId="18" xfId="0" applyFont="1" applyFill="1" applyBorder="1" applyAlignment="1">
      <alignment vertical="center" wrapText="1"/>
    </xf>
    <xf numFmtId="49" fontId="16" fillId="33" borderId="18" xfId="0" applyNumberFormat="1" applyFont="1" applyFill="1" applyBorder="1" applyAlignment="1">
      <alignment horizontal="left" vertical="top" wrapText="1"/>
    </xf>
    <xf numFmtId="14" fontId="15" fillId="33" borderId="18" xfId="0" applyNumberFormat="1" applyFont="1" applyFill="1" applyBorder="1" applyAlignment="1">
      <alignment vertical="center" wrapText="1"/>
    </xf>
    <xf numFmtId="49" fontId="15" fillId="33" borderId="13" xfId="0" applyNumberFormat="1" applyFont="1" applyFill="1" applyBorder="1" applyAlignment="1">
      <alignment horizontal="left" vertical="top" wrapText="1"/>
    </xf>
    <xf numFmtId="49" fontId="15" fillId="33" borderId="15" xfId="0" applyNumberFormat="1" applyFont="1" applyFill="1" applyBorder="1" applyAlignment="1">
      <alignment horizontal="left" vertical="top" wrapText="1"/>
    </xf>
    <xf numFmtId="0" fontId="14" fillId="0" borderId="0" xfId="62" applyFont="1" applyAlignment="1">
      <alignment wrapText="1"/>
    </xf>
    <xf numFmtId="0" fontId="14" fillId="0" borderId="19" xfId="62" applyFont="1" applyBorder="1" applyAlignment="1">
      <alignment wrapText="1"/>
    </xf>
    <xf numFmtId="0" fontId="14" fillId="0" borderId="0" xfId="62" applyFont="1" applyAlignment="1">
      <alignment horizontal="right" vertical="center" wrapText="1"/>
    </xf>
    <xf numFmtId="0" fontId="15" fillId="33" borderId="13" xfId="62" applyFont="1" applyFill="1" applyBorder="1" applyAlignment="1">
      <alignment vertical="center" wrapText="1"/>
    </xf>
    <xf numFmtId="0" fontId="15" fillId="33" borderId="15" xfId="62" applyFont="1" applyFill="1" applyBorder="1" applyAlignment="1">
      <alignment vertical="center" wrapText="1"/>
    </xf>
    <xf numFmtId="49" fontId="16" fillId="33" borderId="13" xfId="62" applyNumberFormat="1" applyFont="1" applyFill="1" applyBorder="1" applyAlignment="1">
      <alignment horizontal="left" vertical="top" wrapText="1"/>
    </xf>
    <xf numFmtId="49" fontId="16" fillId="33" borderId="14" xfId="62" applyNumberFormat="1" applyFont="1" applyFill="1" applyBorder="1" applyAlignment="1">
      <alignment horizontal="left" vertical="top" wrapText="1"/>
    </xf>
    <xf numFmtId="49" fontId="16" fillId="33" borderId="15" xfId="62" applyNumberFormat="1" applyFont="1" applyFill="1" applyBorder="1" applyAlignment="1">
      <alignment horizontal="left" vertical="top" wrapText="1"/>
    </xf>
    <xf numFmtId="14" fontId="15" fillId="33" borderId="12" xfId="62" applyNumberFormat="1" applyFont="1" applyFill="1" applyBorder="1" applyAlignment="1">
      <alignment vertical="center" wrapText="1"/>
    </xf>
    <xf numFmtId="14" fontId="15" fillId="33" borderId="16" xfId="62" applyNumberFormat="1" applyFont="1" applyFill="1" applyBorder="1" applyAlignment="1">
      <alignment vertical="center" wrapText="1"/>
    </xf>
    <xf numFmtId="14" fontId="15" fillId="33" borderId="17" xfId="62" applyNumberFormat="1" applyFont="1" applyFill="1" applyBorder="1" applyAlignment="1">
      <alignment vertical="center" wrapText="1"/>
    </xf>
    <xf numFmtId="49" fontId="15" fillId="33" borderId="13" xfId="62" applyNumberFormat="1" applyFont="1" applyFill="1" applyBorder="1" applyAlignment="1">
      <alignment horizontal="left" vertical="top" wrapText="1"/>
    </xf>
    <xf numFmtId="49" fontId="15" fillId="33" borderId="15" xfId="62" applyNumberFormat="1" applyFont="1" applyFill="1" applyBorder="1" applyAlignment="1">
      <alignment horizontal="left" vertical="top" wrapText="1"/>
    </xf>
    <xf numFmtId="0" fontId="28" fillId="0" borderId="0" xfId="62"/>
    <xf numFmtId="0" fontId="20" fillId="0" borderId="0" xfId="62" applyFont="1" applyAlignment="1">
      <alignment horizontal="left" wrapText="1"/>
    </xf>
    <xf numFmtId="0" fontId="26" fillId="0" borderId="19" xfId="62" applyFont="1" applyBorder="1" applyAlignment="1">
      <alignment horizontal="left" vertical="center" wrapText="1"/>
    </xf>
    <xf numFmtId="0" fontId="15" fillId="0" borderId="10" xfId="62" applyFont="1" applyBorder="1" applyAlignment="1">
      <alignment wrapText="1"/>
    </xf>
    <xf numFmtId="0" fontId="14" fillId="0" borderId="11" xfId="62" applyFont="1" applyBorder="1" applyAlignment="1">
      <alignment wrapText="1"/>
    </xf>
    <xf numFmtId="0" fontId="14" fillId="0" borderId="11" xfId="62" applyFont="1" applyBorder="1" applyAlignment="1">
      <alignment horizontal="right" vertical="center" wrapText="1"/>
    </xf>
    <xf numFmtId="49" fontId="15" fillId="33" borderId="10" xfId="62" applyNumberFormat="1" applyFont="1" applyFill="1" applyBorder="1" applyAlignment="1">
      <alignment vertical="center" wrapText="1"/>
    </xf>
    <xf numFmtId="49" fontId="15" fillId="33" borderId="12" xfId="62" applyNumberFormat="1" applyFont="1" applyFill="1" applyBorder="1" applyAlignment="1">
      <alignment vertical="center" wrapText="1"/>
    </xf>
    <xf numFmtId="0" fontId="15" fillId="33" borderId="10" xfId="62" applyFont="1" applyFill="1" applyBorder="1" applyAlignment="1">
      <alignment vertical="center" wrapText="1"/>
    </xf>
    <xf numFmtId="0" fontId="15" fillId="33" borderId="12" xfId="62" applyFont="1" applyFill="1" applyBorder="1" applyAlignment="1">
      <alignment vertical="center" wrapText="1"/>
    </xf>
    <xf numFmtId="4" fontId="16" fillId="34" borderId="10" xfId="62" applyNumberFormat="1" applyFont="1" applyFill="1" applyBorder="1" applyAlignment="1">
      <alignment horizontal="right" vertical="top" wrapText="1"/>
    </xf>
    <xf numFmtId="0" fontId="16" fillId="34" borderId="10" xfId="62" applyFont="1" applyFill="1" applyBorder="1" applyAlignment="1">
      <alignment horizontal="right" vertical="top" wrapText="1"/>
    </xf>
    <xf numFmtId="176" fontId="16" fillId="34" borderId="10" xfId="62" applyNumberFormat="1" applyFont="1" applyFill="1" applyBorder="1" applyAlignment="1">
      <alignment horizontal="right" vertical="top" wrapText="1"/>
    </xf>
    <xf numFmtId="176" fontId="16" fillId="34" borderId="12" xfId="62" applyNumberFormat="1" applyFont="1" applyFill="1" applyBorder="1" applyAlignment="1">
      <alignment horizontal="right" vertical="top" wrapText="1"/>
    </xf>
    <xf numFmtId="4" fontId="15" fillId="35" borderId="10" xfId="62" applyNumberFormat="1" applyFont="1" applyFill="1" applyBorder="1" applyAlignment="1">
      <alignment horizontal="right" vertical="top" wrapText="1"/>
    </xf>
    <xf numFmtId="0" fontId="15" fillId="35" borderId="10" xfId="62" applyFont="1" applyFill="1" applyBorder="1" applyAlignment="1">
      <alignment horizontal="right" vertical="top" wrapText="1"/>
    </xf>
    <xf numFmtId="176" fontId="15" fillId="35" borderId="10" xfId="62" applyNumberFormat="1" applyFont="1" applyFill="1" applyBorder="1" applyAlignment="1">
      <alignment horizontal="right" vertical="top" wrapText="1"/>
    </xf>
    <xf numFmtId="176" fontId="15" fillId="35" borderId="12" xfId="62" applyNumberFormat="1" applyFont="1" applyFill="1" applyBorder="1" applyAlignment="1">
      <alignment horizontal="right" vertical="top" wrapText="1"/>
    </xf>
    <xf numFmtId="0" fontId="15" fillId="35" borderId="12" xfId="62" applyFont="1" applyFill="1" applyBorder="1" applyAlignment="1">
      <alignment horizontal="right" vertical="top" wrapText="1"/>
    </xf>
    <xf numFmtId="4" fontId="15" fillId="35" borderId="13" xfId="62" applyNumberFormat="1" applyFont="1" applyFill="1" applyBorder="1" applyAlignment="1">
      <alignment horizontal="right" vertical="top" wrapText="1"/>
    </xf>
    <xf numFmtId="0" fontId="15" fillId="35" borderId="13" xfId="62" applyFont="1" applyFill="1" applyBorder="1" applyAlignment="1">
      <alignment horizontal="right" vertical="top" wrapText="1"/>
    </xf>
    <xf numFmtId="176" fontId="15" fillId="35" borderId="13" xfId="62" applyNumberFormat="1" applyFont="1" applyFill="1" applyBorder="1" applyAlignment="1">
      <alignment horizontal="right" vertical="top" wrapText="1"/>
    </xf>
    <xf numFmtId="176" fontId="15" fillId="35" borderId="20" xfId="62" applyNumberFormat="1" applyFont="1" applyFill="1" applyBorder="1" applyAlignment="1">
      <alignment horizontal="right" vertical="top" wrapText="1"/>
    </xf>
  </cellXfs>
  <cellStyles count="127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2" xfId="115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497" Type="http://schemas.openxmlformats.org/officeDocument/2006/relationships/hyperlink" Target="cid:225aa59d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424" Type="http://schemas.openxmlformats.org/officeDocument/2006/relationships/image" Target="cid:91324cd513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444" Type="http://schemas.openxmlformats.org/officeDocument/2006/relationships/image" Target="cid:de6f2c0e13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142875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142875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C29" sqref="C29:D29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41" t="s">
        <v>5</v>
      </c>
      <c r="B3" s="41"/>
      <c r="C3" s="41"/>
      <c r="D3" s="41"/>
      <c r="E3" s="15">
        <f>SUM(E4:E40)</f>
        <v>15151998.010800004</v>
      </c>
      <c r="F3" s="25">
        <f>RA!I7</f>
        <v>1636406.2825</v>
      </c>
      <c r="G3" s="16">
        <f>SUM(G4:G40)</f>
        <v>13515591.728299994</v>
      </c>
      <c r="H3" s="27">
        <f>RA!J7</f>
        <v>10.7999372844004</v>
      </c>
      <c r="I3" s="20">
        <f>SUM(I4:I40)</f>
        <v>15152003.086469153</v>
      </c>
      <c r="J3" s="21">
        <f>SUM(J4:J40)</f>
        <v>13515591.676370146</v>
      </c>
      <c r="K3" s="22">
        <f>E3-I3</f>
        <v>-5.0756691489368677</v>
      </c>
      <c r="L3" s="22">
        <f>G3-J3</f>
        <v>5.192984826862812E-2</v>
      </c>
    </row>
    <row r="4" spans="1:13" x14ac:dyDescent="0.2">
      <c r="A4" s="42">
        <f>RA!A8</f>
        <v>42377</v>
      </c>
      <c r="B4" s="12">
        <v>12</v>
      </c>
      <c r="C4" s="39" t="s">
        <v>6</v>
      </c>
      <c r="D4" s="39"/>
      <c r="E4" s="15">
        <f>VLOOKUP(C4,RA!B8:D36,3,0)</f>
        <v>631347.07609999995</v>
      </c>
      <c r="F4" s="25">
        <f>VLOOKUP(C4,RA!B8:I39,8,0)</f>
        <v>146331.93030000001</v>
      </c>
      <c r="G4" s="16">
        <f t="shared" ref="G4:G40" si="0">E4-F4</f>
        <v>485015.14579999994</v>
      </c>
      <c r="H4" s="27">
        <f>RA!J8</f>
        <v>23.1777315266797</v>
      </c>
      <c r="I4" s="20">
        <f>VLOOKUP(B4,RMS!B:D,3,FALSE)</f>
        <v>631347.93336068396</v>
      </c>
      <c r="J4" s="21">
        <f>VLOOKUP(B4,RMS!B:E,4,FALSE)</f>
        <v>485015.15711794898</v>
      </c>
      <c r="K4" s="22">
        <f t="shared" ref="K4:K40" si="1">E4-I4</f>
        <v>-0.85726068401709199</v>
      </c>
      <c r="L4" s="22">
        <f t="shared" ref="L4:L40" si="2">G4-J4</f>
        <v>-1.131794904358685E-2</v>
      </c>
    </row>
    <row r="5" spans="1:13" x14ac:dyDescent="0.2">
      <c r="A5" s="42"/>
      <c r="B5" s="12">
        <v>13</v>
      </c>
      <c r="C5" s="39" t="s">
        <v>7</v>
      </c>
      <c r="D5" s="39"/>
      <c r="E5" s="15">
        <f>VLOOKUP(C5,RA!B8:D37,3,0)</f>
        <v>72771.479800000001</v>
      </c>
      <c r="F5" s="25">
        <f>VLOOKUP(C5,RA!B9:I40,8,0)</f>
        <v>17386.086599999999</v>
      </c>
      <c r="G5" s="16">
        <f t="shared" si="0"/>
        <v>55385.393200000006</v>
      </c>
      <c r="H5" s="27">
        <f>RA!J9</f>
        <v>23.891346785557602</v>
      </c>
      <c r="I5" s="20">
        <f>VLOOKUP(B5,RMS!B:D,3,FALSE)</f>
        <v>72771.524451282094</v>
      </c>
      <c r="J5" s="21">
        <f>VLOOKUP(B5,RMS!B:E,4,FALSE)</f>
        <v>55385.389003418801</v>
      </c>
      <c r="K5" s="22">
        <f t="shared" si="1"/>
        <v>-4.4651282092672773E-2</v>
      </c>
      <c r="L5" s="22">
        <f t="shared" si="2"/>
        <v>4.1965812051785178E-3</v>
      </c>
      <c r="M5" s="32"/>
    </row>
    <row r="6" spans="1:13" x14ac:dyDescent="0.2">
      <c r="A6" s="42"/>
      <c r="B6" s="12">
        <v>14</v>
      </c>
      <c r="C6" s="39" t="s">
        <v>8</v>
      </c>
      <c r="D6" s="39"/>
      <c r="E6" s="15">
        <f>VLOOKUP(C6,RA!B10:D38,3,0)</f>
        <v>97368.351200000005</v>
      </c>
      <c r="F6" s="25">
        <f>VLOOKUP(C6,RA!B10:I41,8,0)</f>
        <v>28160.3259</v>
      </c>
      <c r="G6" s="16">
        <f t="shared" si="0"/>
        <v>69208.025300000008</v>
      </c>
      <c r="H6" s="27">
        <f>RA!J10</f>
        <v>28.9214365375841</v>
      </c>
      <c r="I6" s="20">
        <f>VLOOKUP(B6,RMS!B:D,3,FALSE)</f>
        <v>97370.000994085203</v>
      </c>
      <c r="J6" s="21">
        <f>VLOOKUP(B6,RMS!B:E,4,FALSE)</f>
        <v>69208.024212093602</v>
      </c>
      <c r="K6" s="22">
        <f>E6-I6</f>
        <v>-1.6497940851986641</v>
      </c>
      <c r="L6" s="22">
        <f t="shared" si="2"/>
        <v>1.0879064066102728E-3</v>
      </c>
      <c r="M6" s="32"/>
    </row>
    <row r="7" spans="1:13" x14ac:dyDescent="0.2">
      <c r="A7" s="42"/>
      <c r="B7" s="12">
        <v>15</v>
      </c>
      <c r="C7" s="39" t="s">
        <v>9</v>
      </c>
      <c r="D7" s="39"/>
      <c r="E7" s="15">
        <f>VLOOKUP(C7,RA!B10:D39,3,0)</f>
        <v>55896.330300000001</v>
      </c>
      <c r="F7" s="25">
        <f>VLOOKUP(C7,RA!B11:I42,8,0)</f>
        <v>12470.645399999999</v>
      </c>
      <c r="G7" s="16">
        <f t="shared" si="0"/>
        <v>43425.6849</v>
      </c>
      <c r="H7" s="27">
        <f>RA!J11</f>
        <v>22.310311487478799</v>
      </c>
      <c r="I7" s="20">
        <f>VLOOKUP(B7,RMS!B:D,3,FALSE)</f>
        <v>55896.364460078701</v>
      </c>
      <c r="J7" s="21">
        <f>VLOOKUP(B7,RMS!B:E,4,FALSE)</f>
        <v>43425.684443105703</v>
      </c>
      <c r="K7" s="22">
        <f t="shared" si="1"/>
        <v>-3.4160078699642327E-2</v>
      </c>
      <c r="L7" s="22">
        <f t="shared" si="2"/>
        <v>4.5689429680351168E-4</v>
      </c>
      <c r="M7" s="32"/>
    </row>
    <row r="8" spans="1:13" x14ac:dyDescent="0.2">
      <c r="A8" s="42"/>
      <c r="B8" s="12">
        <v>16</v>
      </c>
      <c r="C8" s="39" t="s">
        <v>10</v>
      </c>
      <c r="D8" s="39"/>
      <c r="E8" s="15">
        <f>VLOOKUP(C8,RA!B12:D39,3,0)</f>
        <v>195654.2285</v>
      </c>
      <c r="F8" s="25">
        <f>VLOOKUP(C8,RA!B12:I43,8,0)</f>
        <v>15104.8573</v>
      </c>
      <c r="G8" s="16">
        <f t="shared" si="0"/>
        <v>180549.37119999999</v>
      </c>
      <c r="H8" s="27">
        <f>RA!J12</f>
        <v>7.7201793264590801</v>
      </c>
      <c r="I8" s="20">
        <f>VLOOKUP(B8,RMS!B:D,3,FALSE)</f>
        <v>195654.24063162401</v>
      </c>
      <c r="J8" s="21">
        <f>VLOOKUP(B8,RMS!B:E,4,FALSE)</f>
        <v>180549.37055640999</v>
      </c>
      <c r="K8" s="22">
        <f t="shared" si="1"/>
        <v>-1.2131624011090025E-2</v>
      </c>
      <c r="L8" s="22">
        <f t="shared" si="2"/>
        <v>6.4358999952673912E-4</v>
      </c>
      <c r="M8" s="32"/>
    </row>
    <row r="9" spans="1:13" x14ac:dyDescent="0.2">
      <c r="A9" s="42"/>
      <c r="B9" s="12">
        <v>17</v>
      </c>
      <c r="C9" s="39" t="s">
        <v>11</v>
      </c>
      <c r="D9" s="39"/>
      <c r="E9" s="15">
        <f>VLOOKUP(C9,RA!B12:D40,3,0)</f>
        <v>283268.24939999997</v>
      </c>
      <c r="F9" s="25">
        <f>VLOOKUP(C9,RA!B13:I44,8,0)</f>
        <v>30071.935099999999</v>
      </c>
      <c r="G9" s="16">
        <f t="shared" si="0"/>
        <v>253196.31429999997</v>
      </c>
      <c r="H9" s="27">
        <f>RA!J13</f>
        <v>10.6160627474828</v>
      </c>
      <c r="I9" s="20">
        <f>VLOOKUP(B9,RMS!B:D,3,FALSE)</f>
        <v>283268.386888034</v>
      </c>
      <c r="J9" s="21">
        <f>VLOOKUP(B9,RMS!B:E,4,FALSE)</f>
        <v>253196.31386495699</v>
      </c>
      <c r="K9" s="22">
        <f t="shared" si="1"/>
        <v>-0.13748803402995691</v>
      </c>
      <c r="L9" s="22">
        <f t="shared" si="2"/>
        <v>4.350429808255285E-4</v>
      </c>
      <c r="M9" s="32"/>
    </row>
    <row r="10" spans="1:13" x14ac:dyDescent="0.2">
      <c r="A10" s="42"/>
      <c r="B10" s="12">
        <v>18</v>
      </c>
      <c r="C10" s="39" t="s">
        <v>12</v>
      </c>
      <c r="D10" s="39"/>
      <c r="E10" s="15">
        <f>VLOOKUP(C10,RA!B14:D41,3,0)</f>
        <v>169947.27100000001</v>
      </c>
      <c r="F10" s="25">
        <f>VLOOKUP(C10,RA!B14:I44,8,0)</f>
        <v>30434.981599999999</v>
      </c>
      <c r="G10" s="16">
        <f t="shared" si="0"/>
        <v>139512.28940000001</v>
      </c>
      <c r="H10" s="27">
        <f>RA!J14</f>
        <v>17.908485038279899</v>
      </c>
      <c r="I10" s="20">
        <f>VLOOKUP(B10,RMS!B:D,3,FALSE)</f>
        <v>169947.281090598</v>
      </c>
      <c r="J10" s="21">
        <f>VLOOKUP(B10,RMS!B:E,4,FALSE)</f>
        <v>139512.292111966</v>
      </c>
      <c r="K10" s="22">
        <f t="shared" si="1"/>
        <v>-1.0090597992530093E-2</v>
      </c>
      <c r="L10" s="22">
        <f t="shared" si="2"/>
        <v>-2.7119659935124218E-3</v>
      </c>
      <c r="M10" s="32"/>
    </row>
    <row r="11" spans="1:13" x14ac:dyDescent="0.2">
      <c r="A11" s="42"/>
      <c r="B11" s="12">
        <v>19</v>
      </c>
      <c r="C11" s="39" t="s">
        <v>13</v>
      </c>
      <c r="D11" s="39"/>
      <c r="E11" s="15">
        <f>VLOOKUP(C11,RA!B14:D42,3,0)</f>
        <v>113954.7757</v>
      </c>
      <c r="F11" s="25">
        <f>VLOOKUP(C11,RA!B15:I45,8,0)</f>
        <v>901.18669999999997</v>
      </c>
      <c r="G11" s="16">
        <f t="shared" si="0"/>
        <v>113053.58899999999</v>
      </c>
      <c r="H11" s="27">
        <f>RA!J15</f>
        <v>0.79082837420740104</v>
      </c>
      <c r="I11" s="20">
        <f>VLOOKUP(B11,RMS!B:D,3,FALSE)</f>
        <v>113955.01670341899</v>
      </c>
      <c r="J11" s="21">
        <f>VLOOKUP(B11,RMS!B:E,4,FALSE)</f>
        <v>113053.590168376</v>
      </c>
      <c r="K11" s="22">
        <f t="shared" si="1"/>
        <v>-0.24100341899611522</v>
      </c>
      <c r="L11" s="22">
        <f t="shared" si="2"/>
        <v>-1.1683760094456375E-3</v>
      </c>
      <c r="M11" s="32"/>
    </row>
    <row r="12" spans="1:13" x14ac:dyDescent="0.2">
      <c r="A12" s="42"/>
      <c r="B12" s="12">
        <v>21</v>
      </c>
      <c r="C12" s="39" t="s">
        <v>14</v>
      </c>
      <c r="D12" s="39"/>
      <c r="E12" s="15">
        <f>VLOOKUP(C12,RA!B16:D43,3,0)</f>
        <v>651032.08900000004</v>
      </c>
      <c r="F12" s="25">
        <f>VLOOKUP(C12,RA!B16:I46,8,0)</f>
        <v>32462.6312</v>
      </c>
      <c r="G12" s="16">
        <f t="shared" si="0"/>
        <v>618569.45780000009</v>
      </c>
      <c r="H12" s="27">
        <f>RA!J16</f>
        <v>4.9863335077481903</v>
      </c>
      <c r="I12" s="20">
        <f>VLOOKUP(B12,RMS!B:D,3,FALSE)</f>
        <v>651031.672362393</v>
      </c>
      <c r="J12" s="21">
        <f>VLOOKUP(B12,RMS!B:E,4,FALSE)</f>
        <v>618569.45839829103</v>
      </c>
      <c r="K12" s="22">
        <f t="shared" si="1"/>
        <v>0.41663760703522712</v>
      </c>
      <c r="L12" s="22">
        <f t="shared" si="2"/>
        <v>-5.9829093515872955E-4</v>
      </c>
      <c r="M12" s="32"/>
    </row>
    <row r="13" spans="1:13" x14ac:dyDescent="0.2">
      <c r="A13" s="42"/>
      <c r="B13" s="12">
        <v>22</v>
      </c>
      <c r="C13" s="39" t="s">
        <v>15</v>
      </c>
      <c r="D13" s="39"/>
      <c r="E13" s="15">
        <f>VLOOKUP(C13,RA!B16:D44,3,0)</f>
        <v>518088.63959999999</v>
      </c>
      <c r="F13" s="25">
        <f>VLOOKUP(C13,RA!B17:I47,8,0)</f>
        <v>65484.099800000004</v>
      </c>
      <c r="G13" s="16">
        <f t="shared" si="0"/>
        <v>452604.53979999997</v>
      </c>
      <c r="H13" s="27">
        <f>RA!J17</f>
        <v>12.6395552410796</v>
      </c>
      <c r="I13" s="20">
        <f>VLOOKUP(B13,RMS!B:D,3,FALSE)</f>
        <v>518088.61780170898</v>
      </c>
      <c r="J13" s="21">
        <f>VLOOKUP(B13,RMS!B:E,4,FALSE)</f>
        <v>452604.53944358998</v>
      </c>
      <c r="K13" s="22">
        <f t="shared" si="1"/>
        <v>2.1798291010782123E-2</v>
      </c>
      <c r="L13" s="22">
        <f t="shared" si="2"/>
        <v>3.5640998976305127E-4</v>
      </c>
      <c r="M13" s="32"/>
    </row>
    <row r="14" spans="1:13" x14ac:dyDescent="0.2">
      <c r="A14" s="42"/>
      <c r="B14" s="12">
        <v>23</v>
      </c>
      <c r="C14" s="39" t="s">
        <v>16</v>
      </c>
      <c r="D14" s="39"/>
      <c r="E14" s="15">
        <f>VLOOKUP(C14,RA!B18:D44,3,0)</f>
        <v>1480550.7958</v>
      </c>
      <c r="F14" s="25">
        <f>VLOOKUP(C14,RA!B18:I48,8,0)</f>
        <v>227033.5753</v>
      </c>
      <c r="G14" s="16">
        <f t="shared" si="0"/>
        <v>1253517.2205000001</v>
      </c>
      <c r="H14" s="27">
        <f>RA!J18</f>
        <v>15.3343995993954</v>
      </c>
      <c r="I14" s="20">
        <f>VLOOKUP(B14,RMS!B:D,3,FALSE)</f>
        <v>1480550.9362162401</v>
      </c>
      <c r="J14" s="21">
        <f>VLOOKUP(B14,RMS!B:E,4,FALSE)</f>
        <v>1253517.2062145299</v>
      </c>
      <c r="K14" s="22">
        <f t="shared" si="1"/>
        <v>-0.140416240086779</v>
      </c>
      <c r="L14" s="22">
        <f t="shared" si="2"/>
        <v>1.4285470126196742E-2</v>
      </c>
      <c r="M14" s="32"/>
    </row>
    <row r="15" spans="1:13" x14ac:dyDescent="0.2">
      <c r="A15" s="42"/>
      <c r="B15" s="12">
        <v>24</v>
      </c>
      <c r="C15" s="39" t="s">
        <v>17</v>
      </c>
      <c r="D15" s="39"/>
      <c r="E15" s="15">
        <f>VLOOKUP(C15,RA!B18:D45,3,0)</f>
        <v>439019.5858</v>
      </c>
      <c r="F15" s="25">
        <f>VLOOKUP(C15,RA!B19:I49,8,0)</f>
        <v>52986.098599999998</v>
      </c>
      <c r="G15" s="16">
        <f t="shared" si="0"/>
        <v>386033.48719999997</v>
      </c>
      <c r="H15" s="27">
        <f>RA!J19</f>
        <v>12.069187870843299</v>
      </c>
      <c r="I15" s="20">
        <f>VLOOKUP(B15,RMS!B:D,3,FALSE)</f>
        <v>439019.54523931601</v>
      </c>
      <c r="J15" s="21">
        <f>VLOOKUP(B15,RMS!B:E,4,FALSE)</f>
        <v>386033.48731880297</v>
      </c>
      <c r="K15" s="22">
        <f t="shared" si="1"/>
        <v>4.0560683992225677E-2</v>
      </c>
      <c r="L15" s="22">
        <f t="shared" si="2"/>
        <v>-1.1880300007760525E-4</v>
      </c>
      <c r="M15" s="32"/>
    </row>
    <row r="16" spans="1:13" x14ac:dyDescent="0.2">
      <c r="A16" s="42"/>
      <c r="B16" s="12">
        <v>25</v>
      </c>
      <c r="C16" s="39" t="s">
        <v>18</v>
      </c>
      <c r="D16" s="39"/>
      <c r="E16" s="15">
        <f>VLOOKUP(C16,RA!B20:D46,3,0)</f>
        <v>1071662.6584000001</v>
      </c>
      <c r="F16" s="25">
        <f>VLOOKUP(C16,RA!B20:I50,8,0)</f>
        <v>92712.377800000002</v>
      </c>
      <c r="G16" s="16">
        <f t="shared" si="0"/>
        <v>978950.28060000006</v>
      </c>
      <c r="H16" s="27">
        <f>RA!J20</f>
        <v>8.65126512277849</v>
      </c>
      <c r="I16" s="20">
        <f>VLOOKUP(B16,RMS!B:D,3,FALSE)</f>
        <v>1071662.6351000001</v>
      </c>
      <c r="J16" s="21">
        <f>VLOOKUP(B16,RMS!B:E,4,FALSE)</f>
        <v>978950.28060000006</v>
      </c>
      <c r="K16" s="22">
        <f t="shared" si="1"/>
        <v>2.3300000000745058E-2</v>
      </c>
      <c r="L16" s="22">
        <f t="shared" si="2"/>
        <v>0</v>
      </c>
      <c r="M16" s="32"/>
    </row>
    <row r="17" spans="1:13" x14ac:dyDescent="0.2">
      <c r="A17" s="42"/>
      <c r="B17" s="12">
        <v>26</v>
      </c>
      <c r="C17" s="39" t="s">
        <v>19</v>
      </c>
      <c r="D17" s="39"/>
      <c r="E17" s="15">
        <f>VLOOKUP(C17,RA!B20:D47,3,0)</f>
        <v>356479.00689999998</v>
      </c>
      <c r="F17" s="25">
        <f>VLOOKUP(C17,RA!B21:I51,8,0)</f>
        <v>49706.2382</v>
      </c>
      <c r="G17" s="16">
        <f t="shared" si="0"/>
        <v>306772.76869999996</v>
      </c>
      <c r="H17" s="27">
        <f>RA!J21</f>
        <v>13.9436649109449</v>
      </c>
      <c r="I17" s="20">
        <f>VLOOKUP(B17,RMS!B:D,3,FALSE)</f>
        <v>356478.853649739</v>
      </c>
      <c r="J17" s="21">
        <f>VLOOKUP(B17,RMS!B:E,4,FALSE)</f>
        <v>306772.76873730402</v>
      </c>
      <c r="K17" s="22">
        <f t="shared" si="1"/>
        <v>0.1532502609770745</v>
      </c>
      <c r="L17" s="22">
        <f t="shared" si="2"/>
        <v>-3.7304067518562078E-5</v>
      </c>
      <c r="M17" s="32"/>
    </row>
    <row r="18" spans="1:13" x14ac:dyDescent="0.2">
      <c r="A18" s="42"/>
      <c r="B18" s="12">
        <v>27</v>
      </c>
      <c r="C18" s="39" t="s">
        <v>20</v>
      </c>
      <c r="D18" s="39"/>
      <c r="E18" s="15">
        <f>VLOOKUP(C18,RA!B22:D48,3,0)</f>
        <v>977236.44770000002</v>
      </c>
      <c r="F18" s="25">
        <f>VLOOKUP(C18,RA!B22:I52,8,0)</f>
        <v>89495.128899999996</v>
      </c>
      <c r="G18" s="16">
        <f t="shared" si="0"/>
        <v>887741.31880000001</v>
      </c>
      <c r="H18" s="27">
        <f>RA!J22</f>
        <v>9.1579810710738005</v>
      </c>
      <c r="I18" s="20">
        <f>VLOOKUP(B18,RMS!B:D,3,FALSE)</f>
        <v>977237.937966667</v>
      </c>
      <c r="J18" s="21">
        <f>VLOOKUP(B18,RMS!B:E,4,FALSE)</f>
        <v>887741.32023333304</v>
      </c>
      <c r="K18" s="22">
        <f t="shared" si="1"/>
        <v>-1.4902666669804603</v>
      </c>
      <c r="L18" s="22">
        <f t="shared" si="2"/>
        <v>-1.4333330327644944E-3</v>
      </c>
      <c r="M18" s="32"/>
    </row>
    <row r="19" spans="1:13" x14ac:dyDescent="0.2">
      <c r="A19" s="42"/>
      <c r="B19" s="12">
        <v>29</v>
      </c>
      <c r="C19" s="39" t="s">
        <v>21</v>
      </c>
      <c r="D19" s="39"/>
      <c r="E19" s="15">
        <f>VLOOKUP(C19,RA!B22:D49,3,0)</f>
        <v>1871247.0781</v>
      </c>
      <c r="F19" s="25">
        <f>VLOOKUP(C19,RA!B23:I53,8,0)</f>
        <v>215268.93950000001</v>
      </c>
      <c r="G19" s="16">
        <f t="shared" si="0"/>
        <v>1655978.1385999999</v>
      </c>
      <c r="H19" s="27">
        <f>RA!J23</f>
        <v>11.504036106155301</v>
      </c>
      <c r="I19" s="20">
        <f>VLOOKUP(B19,RMS!B:D,3,FALSE)</f>
        <v>1871248.4759700899</v>
      </c>
      <c r="J19" s="21">
        <f>VLOOKUP(B19,RMS!B:E,4,FALSE)</f>
        <v>1655978.15850085</v>
      </c>
      <c r="K19" s="22">
        <f t="shared" si="1"/>
        <v>-1.3978700898587704</v>
      </c>
      <c r="L19" s="22">
        <f t="shared" si="2"/>
        <v>-1.9900850020349026E-2</v>
      </c>
      <c r="M19" s="32"/>
    </row>
    <row r="20" spans="1:13" x14ac:dyDescent="0.2">
      <c r="A20" s="42"/>
      <c r="B20" s="12">
        <v>31</v>
      </c>
      <c r="C20" s="39" t="s">
        <v>22</v>
      </c>
      <c r="D20" s="39"/>
      <c r="E20" s="15">
        <f>VLOOKUP(C20,RA!B24:D50,3,0)</f>
        <v>278454.72489999997</v>
      </c>
      <c r="F20" s="25">
        <f>VLOOKUP(C20,RA!B24:I54,8,0)</f>
        <v>38877.274700000002</v>
      </c>
      <c r="G20" s="16">
        <f t="shared" si="0"/>
        <v>239577.45019999996</v>
      </c>
      <c r="H20" s="27">
        <f>RA!J24</f>
        <v>13.9617938657575</v>
      </c>
      <c r="I20" s="20">
        <f>VLOOKUP(B20,RMS!B:D,3,FALSE)</f>
        <v>278454.74308697501</v>
      </c>
      <c r="J20" s="21">
        <f>VLOOKUP(B20,RMS!B:E,4,FALSE)</f>
        <v>239577.43531255901</v>
      </c>
      <c r="K20" s="22">
        <f t="shared" si="1"/>
        <v>-1.8186975037679076E-2</v>
      </c>
      <c r="L20" s="22">
        <f t="shared" si="2"/>
        <v>1.4887440949678421E-2</v>
      </c>
      <c r="M20" s="32"/>
    </row>
    <row r="21" spans="1:13" x14ac:dyDescent="0.2">
      <c r="A21" s="42"/>
      <c r="B21" s="12">
        <v>32</v>
      </c>
      <c r="C21" s="39" t="s">
        <v>23</v>
      </c>
      <c r="D21" s="39"/>
      <c r="E21" s="15">
        <f>VLOOKUP(C21,RA!B24:D51,3,0)</f>
        <v>366277.06270000001</v>
      </c>
      <c r="F21" s="25">
        <f>VLOOKUP(C21,RA!B25:I55,8,0)</f>
        <v>23390.441900000002</v>
      </c>
      <c r="G21" s="16">
        <f t="shared" si="0"/>
        <v>342886.62080000003</v>
      </c>
      <c r="H21" s="27">
        <f>RA!J25</f>
        <v>6.3859969083453096</v>
      </c>
      <c r="I21" s="20">
        <f>VLOOKUP(B21,RMS!B:D,3,FALSE)</f>
        <v>366277.05527471402</v>
      </c>
      <c r="J21" s="21">
        <f>VLOOKUP(B21,RMS!B:E,4,FALSE)</f>
        <v>342886.61064820201</v>
      </c>
      <c r="K21" s="22">
        <f t="shared" si="1"/>
        <v>7.4252859922125936E-3</v>
      </c>
      <c r="L21" s="22">
        <f t="shared" si="2"/>
        <v>1.015179802197963E-2</v>
      </c>
      <c r="M21" s="32"/>
    </row>
    <row r="22" spans="1:13" x14ac:dyDescent="0.2">
      <c r="A22" s="42"/>
      <c r="B22" s="12">
        <v>33</v>
      </c>
      <c r="C22" s="39" t="s">
        <v>24</v>
      </c>
      <c r="D22" s="39"/>
      <c r="E22" s="15">
        <f>VLOOKUP(C22,RA!B26:D52,3,0)</f>
        <v>604872.61369999999</v>
      </c>
      <c r="F22" s="25">
        <f>VLOOKUP(C22,RA!B26:I56,8,0)</f>
        <v>138118.87950000001</v>
      </c>
      <c r="G22" s="16">
        <f t="shared" si="0"/>
        <v>466753.73419999995</v>
      </c>
      <c r="H22" s="27">
        <f>RA!J26</f>
        <v>22.834374771099</v>
      </c>
      <c r="I22" s="20">
        <f>VLOOKUP(B22,RMS!B:D,3,FALSE)</f>
        <v>604872.58792315202</v>
      </c>
      <c r="J22" s="21">
        <f>VLOOKUP(B22,RMS!B:E,4,FALSE)</f>
        <v>466753.72173992998</v>
      </c>
      <c r="K22" s="22">
        <f t="shared" si="1"/>
        <v>2.5776847964152694E-2</v>
      </c>
      <c r="L22" s="22">
        <f t="shared" si="2"/>
        <v>1.246006996370852E-2</v>
      </c>
      <c r="M22" s="32"/>
    </row>
    <row r="23" spans="1:13" x14ac:dyDescent="0.2">
      <c r="A23" s="42"/>
      <c r="B23" s="12">
        <v>34</v>
      </c>
      <c r="C23" s="39" t="s">
        <v>25</v>
      </c>
      <c r="D23" s="39"/>
      <c r="E23" s="15">
        <f>VLOOKUP(C23,RA!B26:D53,3,0)</f>
        <v>237995.8192</v>
      </c>
      <c r="F23" s="25">
        <f>VLOOKUP(C23,RA!B27:I57,8,0)</f>
        <v>64232.639600000002</v>
      </c>
      <c r="G23" s="16">
        <f t="shared" si="0"/>
        <v>173763.1796</v>
      </c>
      <c r="H23" s="27">
        <f>RA!J27</f>
        <v>26.988978132435999</v>
      </c>
      <c r="I23" s="20">
        <f>VLOOKUP(B23,RMS!B:D,3,FALSE)</f>
        <v>237995.66801522599</v>
      </c>
      <c r="J23" s="21">
        <f>VLOOKUP(B23,RMS!B:E,4,FALSE)</f>
        <v>173763.204141319</v>
      </c>
      <c r="K23" s="22">
        <f t="shared" si="1"/>
        <v>0.15118477400392294</v>
      </c>
      <c r="L23" s="22">
        <f t="shared" si="2"/>
        <v>-2.4541318998672068E-2</v>
      </c>
      <c r="M23" s="32"/>
    </row>
    <row r="24" spans="1:13" x14ac:dyDescent="0.2">
      <c r="A24" s="42"/>
      <c r="B24" s="12">
        <v>35</v>
      </c>
      <c r="C24" s="39" t="s">
        <v>26</v>
      </c>
      <c r="D24" s="39"/>
      <c r="E24" s="15">
        <f>VLOOKUP(C24,RA!B28:D54,3,0)</f>
        <v>1179159.9062999999</v>
      </c>
      <c r="F24" s="25">
        <f>VLOOKUP(C24,RA!B28:I58,8,0)</f>
        <v>37576.254999999997</v>
      </c>
      <c r="G24" s="16">
        <f t="shared" si="0"/>
        <v>1141583.6513</v>
      </c>
      <c r="H24" s="27">
        <f>RA!J28</f>
        <v>3.1866971391444099</v>
      </c>
      <c r="I24" s="20">
        <f>VLOOKUP(B24,RMS!B:D,3,FALSE)</f>
        <v>1179159.9061</v>
      </c>
      <c r="J24" s="21">
        <f>VLOOKUP(B24,RMS!B:E,4,FALSE)</f>
        <v>1141583.6539</v>
      </c>
      <c r="K24" s="22">
        <f t="shared" si="1"/>
        <v>1.9999989308416843E-4</v>
      </c>
      <c r="L24" s="22">
        <f t="shared" si="2"/>
        <v>-2.6000000070780516E-3</v>
      </c>
      <c r="M24" s="32"/>
    </row>
    <row r="25" spans="1:13" x14ac:dyDescent="0.2">
      <c r="A25" s="42"/>
      <c r="B25" s="12">
        <v>36</v>
      </c>
      <c r="C25" s="39" t="s">
        <v>27</v>
      </c>
      <c r="D25" s="39"/>
      <c r="E25" s="15">
        <f>VLOOKUP(C25,RA!B28:D55,3,0)</f>
        <v>679896.5037</v>
      </c>
      <c r="F25" s="25">
        <f>VLOOKUP(C25,RA!B29:I59,8,0)</f>
        <v>102821.1106</v>
      </c>
      <c r="G25" s="16">
        <f t="shared" si="0"/>
        <v>577075.39309999999</v>
      </c>
      <c r="H25" s="27">
        <f>RA!J29</f>
        <v>15.1230532942068</v>
      </c>
      <c r="I25" s="20">
        <f>VLOOKUP(B25,RMS!B:D,3,FALSE)</f>
        <v>679896.50425132702</v>
      </c>
      <c r="J25" s="21">
        <f>VLOOKUP(B25,RMS!B:E,4,FALSE)</f>
        <v>577075.38445233996</v>
      </c>
      <c r="K25" s="22">
        <f t="shared" si="1"/>
        <v>-5.5132701527327299E-4</v>
      </c>
      <c r="L25" s="22">
        <f t="shared" si="2"/>
        <v>8.6476600263267756E-3</v>
      </c>
      <c r="M25" s="32"/>
    </row>
    <row r="26" spans="1:13" x14ac:dyDescent="0.2">
      <c r="A26" s="42"/>
      <c r="B26" s="12">
        <v>37</v>
      </c>
      <c r="C26" s="39" t="s">
        <v>71</v>
      </c>
      <c r="D26" s="39"/>
      <c r="E26" s="15">
        <f>VLOOKUP(C26,RA!B30:D56,3,0)</f>
        <v>699699.14670000004</v>
      </c>
      <c r="F26" s="25">
        <f>VLOOKUP(C26,RA!B30:I60,8,0)</f>
        <v>89855.264200000005</v>
      </c>
      <c r="G26" s="16">
        <f t="shared" si="0"/>
        <v>609843.88250000007</v>
      </c>
      <c r="H26" s="27">
        <f>RA!J30</f>
        <v>12.841985676813501</v>
      </c>
      <c r="I26" s="20">
        <f>VLOOKUP(B26,RMS!B:D,3,FALSE)</f>
        <v>699699.12921858404</v>
      </c>
      <c r="J26" s="21">
        <f>VLOOKUP(B26,RMS!B:E,4,FALSE)</f>
        <v>609843.85313864297</v>
      </c>
      <c r="K26" s="22">
        <f t="shared" si="1"/>
        <v>1.7481415998190641E-2</v>
      </c>
      <c r="L26" s="22">
        <f t="shared" si="2"/>
        <v>2.9361357097513974E-2</v>
      </c>
      <c r="M26" s="32"/>
    </row>
    <row r="27" spans="1:13" x14ac:dyDescent="0.2">
      <c r="A27" s="42"/>
      <c r="B27" s="12">
        <v>38</v>
      </c>
      <c r="C27" s="39" t="s">
        <v>29</v>
      </c>
      <c r="D27" s="39"/>
      <c r="E27" s="15">
        <f>VLOOKUP(C27,RA!B30:D57,3,0)</f>
        <v>538328.73629999999</v>
      </c>
      <c r="F27" s="25">
        <f>VLOOKUP(C27,RA!B31:I61,8,0)</f>
        <v>23915.554700000001</v>
      </c>
      <c r="G27" s="16">
        <f t="shared" si="0"/>
        <v>514413.18160000001</v>
      </c>
      <c r="H27" s="27">
        <f>RA!J31</f>
        <v>4.4425558376048402</v>
      </c>
      <c r="I27" s="20">
        <f>VLOOKUP(B27,RMS!B:D,3,FALSE)</f>
        <v>538328.68282831903</v>
      </c>
      <c r="J27" s="21">
        <f>VLOOKUP(B27,RMS!B:E,4,FALSE)</f>
        <v>514413.16224336298</v>
      </c>
      <c r="K27" s="22">
        <f t="shared" si="1"/>
        <v>5.3471680963411927E-2</v>
      </c>
      <c r="L27" s="22">
        <f t="shared" si="2"/>
        <v>1.9356637028977275E-2</v>
      </c>
      <c r="M27" s="32"/>
    </row>
    <row r="28" spans="1:13" x14ac:dyDescent="0.2">
      <c r="A28" s="42"/>
      <c r="B28" s="12">
        <v>39</v>
      </c>
      <c r="C28" s="39" t="s">
        <v>30</v>
      </c>
      <c r="D28" s="39"/>
      <c r="E28" s="15">
        <f>VLOOKUP(C28,RA!B32:D58,3,0)</f>
        <v>99251.552100000001</v>
      </c>
      <c r="F28" s="25">
        <f>VLOOKUP(C28,RA!B32:I62,8,0)</f>
        <v>27000.595499999999</v>
      </c>
      <c r="G28" s="16">
        <f t="shared" si="0"/>
        <v>72250.956600000005</v>
      </c>
      <c r="H28" s="27">
        <f>RA!J32</f>
        <v>27.204204799533802</v>
      </c>
      <c r="I28" s="20">
        <f>VLOOKUP(B28,RMS!B:D,3,FALSE)</f>
        <v>99251.5110661902</v>
      </c>
      <c r="J28" s="21">
        <f>VLOOKUP(B28,RMS!B:E,4,FALSE)</f>
        <v>72250.956425463897</v>
      </c>
      <c r="K28" s="22">
        <f t="shared" si="1"/>
        <v>4.1033809800865129E-2</v>
      </c>
      <c r="L28" s="22">
        <f t="shared" si="2"/>
        <v>1.7453610780648887E-4</v>
      </c>
      <c r="M28" s="32"/>
    </row>
    <row r="29" spans="1:13" x14ac:dyDescent="0.2">
      <c r="A29" s="42"/>
      <c r="B29" s="12">
        <v>40</v>
      </c>
      <c r="C29" s="39" t="s">
        <v>74</v>
      </c>
      <c r="D29" s="39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 x14ac:dyDescent="0.25">
      <c r="A30" s="42"/>
      <c r="B30" s="12">
        <v>42</v>
      </c>
      <c r="C30" s="39" t="s">
        <v>31</v>
      </c>
      <c r="D30" s="39"/>
      <c r="E30" s="15">
        <f>VLOOKUP(C30,RA!B34:D61,3,0)</f>
        <v>239434.87160000001</v>
      </c>
      <c r="F30" s="25">
        <f>VLOOKUP(C30,RA!B34:I65,8,0)</f>
        <v>18310.039000000001</v>
      </c>
      <c r="G30" s="16">
        <f t="shared" si="0"/>
        <v>221124.83260000002</v>
      </c>
      <c r="H30" s="27">
        <f>RA!J34</f>
        <v>7.6471897671567097</v>
      </c>
      <c r="I30" s="20">
        <f>VLOOKUP(B30,RMS!B:D,3,FALSE)</f>
        <v>239434.87040000001</v>
      </c>
      <c r="J30" s="21">
        <f>VLOOKUP(B30,RMS!B:E,4,FALSE)</f>
        <v>221124.8316</v>
      </c>
      <c r="K30" s="22">
        <f t="shared" si="1"/>
        <v>1.1999999987892807E-3</v>
      </c>
      <c r="L30" s="22">
        <f t="shared" si="2"/>
        <v>1.0000000183936208E-3</v>
      </c>
      <c r="M30" s="32"/>
    </row>
    <row r="31" spans="1:13" s="35" customFormat="1" ht="12" thickBot="1" x14ac:dyDescent="0.25">
      <c r="A31" s="42"/>
      <c r="B31" s="12">
        <v>70</v>
      </c>
      <c r="C31" s="43" t="s">
        <v>68</v>
      </c>
      <c r="D31" s="44"/>
      <c r="E31" s="15">
        <f>VLOOKUP(C31,RA!B35:D62,3,0)</f>
        <v>86140.22</v>
      </c>
      <c r="F31" s="25">
        <f>VLOOKUP(C31,RA!B35:I66,8,0)</f>
        <v>1880.86</v>
      </c>
      <c r="G31" s="16">
        <f t="shared" si="0"/>
        <v>84259.36</v>
      </c>
      <c r="H31" s="27">
        <f>RA!J35</f>
        <v>2.1834864131993199</v>
      </c>
      <c r="I31" s="20">
        <f>VLOOKUP(B31,RMS!B:D,3,FALSE)</f>
        <v>86140.22</v>
      </c>
      <c r="J31" s="21">
        <f>VLOOKUP(B31,RMS!B:E,4,FALSE)</f>
        <v>84259.36</v>
      </c>
      <c r="K31" s="22">
        <f t="shared" si="1"/>
        <v>0</v>
      </c>
      <c r="L31" s="22">
        <f t="shared" si="2"/>
        <v>0</v>
      </c>
    </row>
    <row r="32" spans="1:13" x14ac:dyDescent="0.2">
      <c r="A32" s="42"/>
      <c r="B32" s="12">
        <v>71</v>
      </c>
      <c r="C32" s="39" t="s">
        <v>35</v>
      </c>
      <c r="D32" s="39"/>
      <c r="E32" s="15">
        <f>VLOOKUP(C32,RA!B34:D62,3,0)</f>
        <v>282794.12</v>
      </c>
      <c r="F32" s="25">
        <f>VLOOKUP(C32,RA!B34:I66,8,0)</f>
        <v>-34164.99</v>
      </c>
      <c r="G32" s="16">
        <f t="shared" si="0"/>
        <v>316959.11</v>
      </c>
      <c r="H32" s="27">
        <f>RA!J35</f>
        <v>2.1834864131993199</v>
      </c>
      <c r="I32" s="20">
        <f>VLOOKUP(B32,RMS!B:D,3,FALSE)</f>
        <v>282794.12</v>
      </c>
      <c r="J32" s="21">
        <f>VLOOKUP(B32,RMS!B:E,4,FALSE)</f>
        <v>316959.11</v>
      </c>
      <c r="K32" s="22">
        <f t="shared" si="1"/>
        <v>0</v>
      </c>
      <c r="L32" s="22">
        <f t="shared" si="2"/>
        <v>0</v>
      </c>
      <c r="M32" s="32"/>
    </row>
    <row r="33" spans="1:13" x14ac:dyDescent="0.2">
      <c r="A33" s="42"/>
      <c r="B33" s="12">
        <v>72</v>
      </c>
      <c r="C33" s="39" t="s">
        <v>36</v>
      </c>
      <c r="D33" s="39"/>
      <c r="E33" s="15">
        <f>VLOOKUP(C33,RA!B34:D63,3,0)</f>
        <v>73018.83</v>
      </c>
      <c r="F33" s="25">
        <f>VLOOKUP(C33,RA!B34:I67,8,0)</f>
        <v>-621.35</v>
      </c>
      <c r="G33" s="16">
        <f t="shared" si="0"/>
        <v>73640.180000000008</v>
      </c>
      <c r="H33" s="27">
        <f>RA!J34</f>
        <v>7.6471897671567097</v>
      </c>
      <c r="I33" s="20">
        <f>VLOOKUP(B33,RMS!B:D,3,FALSE)</f>
        <v>73018.83</v>
      </c>
      <c r="J33" s="21">
        <f>VLOOKUP(B33,RMS!B:E,4,FALSE)</f>
        <v>73640.179999999993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42"/>
      <c r="B34" s="12">
        <v>73</v>
      </c>
      <c r="C34" s="39" t="s">
        <v>37</v>
      </c>
      <c r="D34" s="39"/>
      <c r="E34" s="15">
        <f>VLOOKUP(C34,RA!B35:D64,3,0)</f>
        <v>178131.72</v>
      </c>
      <c r="F34" s="25">
        <f>VLOOKUP(C34,RA!B35:I68,8,0)</f>
        <v>-31172.65</v>
      </c>
      <c r="G34" s="16">
        <f t="shared" si="0"/>
        <v>209304.37</v>
      </c>
      <c r="H34" s="27">
        <f>RA!J35</f>
        <v>2.1834864131993199</v>
      </c>
      <c r="I34" s="20">
        <f>VLOOKUP(B34,RMS!B:D,3,FALSE)</f>
        <v>178131.72</v>
      </c>
      <c r="J34" s="21">
        <f>VLOOKUP(B34,RMS!B:E,4,FALSE)</f>
        <v>209304.37</v>
      </c>
      <c r="K34" s="22">
        <f t="shared" si="1"/>
        <v>0</v>
      </c>
      <c r="L34" s="22">
        <f t="shared" si="2"/>
        <v>0</v>
      </c>
      <c r="M34" s="32"/>
    </row>
    <row r="35" spans="1:13" s="35" customFormat="1" x14ac:dyDescent="0.2">
      <c r="A35" s="42"/>
      <c r="B35" s="12">
        <v>74</v>
      </c>
      <c r="C35" s="39" t="s">
        <v>69</v>
      </c>
      <c r="D35" s="39"/>
      <c r="E35" s="15">
        <f>VLOOKUP(C35,RA!B36:D65,3,0)</f>
        <v>3.41</v>
      </c>
      <c r="F35" s="25">
        <f>VLOOKUP(C35,RA!B36:I69,8,0)</f>
        <v>-107.71</v>
      </c>
      <c r="G35" s="16">
        <f t="shared" si="0"/>
        <v>111.11999999999999</v>
      </c>
      <c r="H35" s="27">
        <f>RA!J36</f>
        <v>-12.081223612428699</v>
      </c>
      <c r="I35" s="20">
        <f>VLOOKUP(B35,RMS!B:D,3,FALSE)</f>
        <v>3.41</v>
      </c>
      <c r="J35" s="21">
        <f>VLOOKUP(B35,RMS!B:E,4,FALSE)</f>
        <v>111.12</v>
      </c>
      <c r="K35" s="22">
        <f t="shared" si="1"/>
        <v>0</v>
      </c>
      <c r="L35" s="22">
        <f t="shared" si="2"/>
        <v>0</v>
      </c>
    </row>
    <row r="36" spans="1:13" ht="11.25" customHeight="1" x14ac:dyDescent="0.2">
      <c r="A36" s="42"/>
      <c r="B36" s="12">
        <v>75</v>
      </c>
      <c r="C36" s="39" t="s">
        <v>32</v>
      </c>
      <c r="D36" s="39"/>
      <c r="E36" s="15">
        <f>VLOOKUP(C36,RA!B8:D65,3,0)</f>
        <v>78149.572</v>
      </c>
      <c r="F36" s="25">
        <f>VLOOKUP(C36,RA!B8:I69,8,0)</f>
        <v>3690.4690000000001</v>
      </c>
      <c r="G36" s="16">
        <f t="shared" si="0"/>
        <v>74459.103000000003</v>
      </c>
      <c r="H36" s="27">
        <f>RA!J36</f>
        <v>-12.081223612428699</v>
      </c>
      <c r="I36" s="20">
        <f>VLOOKUP(B36,RMS!B:D,3,FALSE)</f>
        <v>78149.572649572598</v>
      </c>
      <c r="J36" s="21">
        <f>VLOOKUP(B36,RMS!B:E,4,FALSE)</f>
        <v>74459.102564102606</v>
      </c>
      <c r="K36" s="22">
        <f t="shared" si="1"/>
        <v>-6.4957259746734053E-4</v>
      </c>
      <c r="L36" s="22">
        <f t="shared" si="2"/>
        <v>4.3589739652816206E-4</v>
      </c>
      <c r="M36" s="32"/>
    </row>
    <row r="37" spans="1:13" x14ac:dyDescent="0.2">
      <c r="A37" s="42"/>
      <c r="B37" s="12">
        <v>76</v>
      </c>
      <c r="C37" s="39" t="s">
        <v>33</v>
      </c>
      <c r="D37" s="39"/>
      <c r="E37" s="15">
        <f>VLOOKUP(C37,RA!B8:D66,3,0)</f>
        <v>371003.54450000002</v>
      </c>
      <c r="F37" s="25">
        <f>VLOOKUP(C37,RA!B8:I70,8,0)</f>
        <v>18333.0982</v>
      </c>
      <c r="G37" s="16">
        <f t="shared" si="0"/>
        <v>352670.44630000001</v>
      </c>
      <c r="H37" s="27">
        <f>RA!J37</f>
        <v>-0.85094488640806798</v>
      </c>
      <c r="I37" s="20">
        <f>VLOOKUP(B37,RMS!B:D,3,FALSE)</f>
        <v>371003.53917863203</v>
      </c>
      <c r="J37" s="21">
        <f>VLOOKUP(B37,RMS!B:E,4,FALSE)</f>
        <v>352670.44809401699</v>
      </c>
      <c r="K37" s="22">
        <f t="shared" si="1"/>
        <v>5.3213679930195212E-3</v>
      </c>
      <c r="L37" s="22">
        <f t="shared" si="2"/>
        <v>-1.7940169782377779E-3</v>
      </c>
      <c r="M37" s="32"/>
    </row>
    <row r="38" spans="1:13" x14ac:dyDescent="0.2">
      <c r="A38" s="42"/>
      <c r="B38" s="12">
        <v>77</v>
      </c>
      <c r="C38" s="39" t="s">
        <v>38</v>
      </c>
      <c r="D38" s="39"/>
      <c r="E38" s="15">
        <f>VLOOKUP(C38,RA!B9:D67,3,0)</f>
        <v>96242.78</v>
      </c>
      <c r="F38" s="25">
        <f>VLOOKUP(C38,RA!B9:I71,8,0)</f>
        <v>1472.77</v>
      </c>
      <c r="G38" s="16">
        <f t="shared" si="0"/>
        <v>94770.01</v>
      </c>
      <c r="H38" s="27">
        <f>RA!J38</f>
        <v>-17.499774885685699</v>
      </c>
      <c r="I38" s="20">
        <f>VLOOKUP(B38,RMS!B:D,3,FALSE)</f>
        <v>96242.78</v>
      </c>
      <c r="J38" s="21">
        <f>VLOOKUP(B38,RMS!B:E,4,FALSE)</f>
        <v>94770.01</v>
      </c>
      <c r="K38" s="22">
        <f t="shared" si="1"/>
        <v>0</v>
      </c>
      <c r="L38" s="22">
        <f t="shared" si="2"/>
        <v>0</v>
      </c>
      <c r="M38" s="32"/>
    </row>
    <row r="39" spans="1:13" x14ac:dyDescent="0.2">
      <c r="A39" s="42"/>
      <c r="B39" s="12">
        <v>78</v>
      </c>
      <c r="C39" s="39" t="s">
        <v>39</v>
      </c>
      <c r="D39" s="39"/>
      <c r="E39" s="15">
        <f>VLOOKUP(C39,RA!B10:D68,3,0)</f>
        <v>65500.88</v>
      </c>
      <c r="F39" s="25">
        <f>VLOOKUP(C39,RA!B10:I72,8,0)</f>
        <v>6173.69</v>
      </c>
      <c r="G39" s="16">
        <f t="shared" si="0"/>
        <v>59327.189999999995</v>
      </c>
      <c r="H39" s="27">
        <f>RA!J39</f>
        <v>-3158.6510263929599</v>
      </c>
      <c r="I39" s="20">
        <f>VLOOKUP(B39,RMS!B:D,3,FALSE)</f>
        <v>65500.88</v>
      </c>
      <c r="J39" s="21">
        <f>VLOOKUP(B39,RMS!B:E,4,FALSE)</f>
        <v>59327.19</v>
      </c>
      <c r="K39" s="22">
        <f t="shared" si="1"/>
        <v>0</v>
      </c>
      <c r="L39" s="22">
        <f t="shared" si="2"/>
        <v>0</v>
      </c>
      <c r="M39" s="32"/>
    </row>
    <row r="40" spans="1:13" x14ac:dyDescent="0.2">
      <c r="A40" s="42"/>
      <c r="B40" s="12">
        <v>99</v>
      </c>
      <c r="C40" s="39" t="s">
        <v>34</v>
      </c>
      <c r="D40" s="39"/>
      <c r="E40" s="15">
        <f>VLOOKUP(C40,RA!B8:D69,3,0)</f>
        <v>12117.933800000001</v>
      </c>
      <c r="F40" s="25">
        <f>VLOOKUP(C40,RA!B8:I73,8,0)</f>
        <v>813.00239999999997</v>
      </c>
      <c r="G40" s="16">
        <f t="shared" si="0"/>
        <v>11304.931400000001</v>
      </c>
      <c r="H40" s="27">
        <f>RA!J40</f>
        <v>4.7223150499148003</v>
      </c>
      <c r="I40" s="20">
        <f>VLOOKUP(B40,RMS!B:D,3,FALSE)</f>
        <v>12117.933590500001</v>
      </c>
      <c r="J40" s="21">
        <f>VLOOKUP(B40,RMS!B:E,4,FALSE)</f>
        <v>11304.9311852356</v>
      </c>
      <c r="K40" s="22">
        <f t="shared" si="1"/>
        <v>2.0949999998265412E-4</v>
      </c>
      <c r="L40" s="22">
        <f t="shared" si="2"/>
        <v>2.147644008800853E-4</v>
      </c>
      <c r="M40" s="32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17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2"/>
  <cols>
    <col min="1" max="1" width="7.140625" style="36" customWidth="1"/>
    <col min="2" max="3" width="9.140625" style="36"/>
    <col min="4" max="4" width="11.5703125" style="36" customWidth="1"/>
    <col min="5" max="5" width="10.5703125" style="36" customWidth="1"/>
    <col min="6" max="7" width="12.28515625" style="36" customWidth="1"/>
    <col min="8" max="8" width="9.140625" style="36"/>
    <col min="9" max="9" width="12.28515625" style="36" customWidth="1"/>
    <col min="10" max="10" width="9.140625" style="36"/>
    <col min="11" max="11" width="12.28515625" style="36" customWidth="1"/>
    <col min="12" max="12" width="10.5703125" style="36" customWidth="1"/>
    <col min="13" max="13" width="12.28515625" style="36" customWidth="1"/>
    <col min="14" max="15" width="14" style="36" customWidth="1"/>
    <col min="16" max="17" width="9.28515625" style="36" customWidth="1"/>
    <col min="18" max="18" width="10.5703125" style="36" customWidth="1"/>
    <col min="19" max="20" width="9.140625" style="36"/>
    <col min="21" max="21" width="10.5703125" style="36" customWidth="1"/>
    <col min="22" max="22" width="36.140625" style="36" customWidth="1"/>
    <col min="23" max="16384" width="9.140625" style="36"/>
  </cols>
  <sheetData>
    <row r="1" spans="1:23" ht="12.75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59" t="s">
        <v>45</v>
      </c>
      <c r="W1" s="47"/>
    </row>
    <row r="2" spans="1:23" ht="12.75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59"/>
      <c r="W2" s="47"/>
    </row>
    <row r="3" spans="1:23" ht="23.25" thickBot="1" x14ac:dyDescent="0.2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60" t="s">
        <v>46</v>
      </c>
      <c r="W3" s="47"/>
    </row>
    <row r="4" spans="1:23" ht="14.25" thickTop="1" thickBot="1" x14ac:dyDescent="0.25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58"/>
      <c r="W4" s="47"/>
    </row>
    <row r="5" spans="1:23" ht="22.5" thickTop="1" thickBot="1" x14ac:dyDescent="0.25">
      <c r="A5" s="61"/>
      <c r="B5" s="62"/>
      <c r="C5" s="63"/>
      <c r="D5" s="64" t="s">
        <v>0</v>
      </c>
      <c r="E5" s="64" t="s">
        <v>58</v>
      </c>
      <c r="F5" s="64" t="s">
        <v>59</v>
      </c>
      <c r="G5" s="64" t="s">
        <v>47</v>
      </c>
      <c r="H5" s="64" t="s">
        <v>48</v>
      </c>
      <c r="I5" s="64" t="s">
        <v>1</v>
      </c>
      <c r="J5" s="64" t="s">
        <v>2</v>
      </c>
      <c r="K5" s="64" t="s">
        <v>49</v>
      </c>
      <c r="L5" s="64" t="s">
        <v>50</v>
      </c>
      <c r="M5" s="64" t="s">
        <v>51</v>
      </c>
      <c r="N5" s="64" t="s">
        <v>52</v>
      </c>
      <c r="O5" s="64" t="s">
        <v>53</v>
      </c>
      <c r="P5" s="64" t="s">
        <v>60</v>
      </c>
      <c r="Q5" s="64" t="s">
        <v>61</v>
      </c>
      <c r="R5" s="64" t="s">
        <v>54</v>
      </c>
      <c r="S5" s="64" t="s">
        <v>55</v>
      </c>
      <c r="T5" s="64" t="s">
        <v>56</v>
      </c>
      <c r="U5" s="65" t="s">
        <v>57</v>
      </c>
      <c r="V5" s="58"/>
      <c r="W5" s="58"/>
    </row>
    <row r="6" spans="1:23" ht="13.5" thickBot="1" x14ac:dyDescent="0.25">
      <c r="A6" s="66" t="s">
        <v>3</v>
      </c>
      <c r="B6" s="48" t="s">
        <v>4</v>
      </c>
      <c r="C6" s="49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3.5" thickBot="1" x14ac:dyDescent="0.25">
      <c r="A7" s="50" t="s">
        <v>5</v>
      </c>
      <c r="B7" s="51"/>
      <c r="C7" s="52"/>
      <c r="D7" s="68">
        <v>15151998.0108</v>
      </c>
      <c r="E7" s="69"/>
      <c r="F7" s="69"/>
      <c r="G7" s="68">
        <v>15322899.7861</v>
      </c>
      <c r="H7" s="70">
        <v>-1.1153357242147801</v>
      </c>
      <c r="I7" s="68">
        <v>1636406.2825</v>
      </c>
      <c r="J7" s="70">
        <v>10.7999372844004</v>
      </c>
      <c r="K7" s="68">
        <v>1529025.6357</v>
      </c>
      <c r="L7" s="70">
        <v>9.9786963110405402</v>
      </c>
      <c r="M7" s="70">
        <v>7.0228153336907004E-2</v>
      </c>
      <c r="N7" s="68">
        <v>270945775.50940001</v>
      </c>
      <c r="O7" s="68">
        <v>270945775.50940001</v>
      </c>
      <c r="P7" s="68">
        <v>797070</v>
      </c>
      <c r="Q7" s="68">
        <v>695209</v>
      </c>
      <c r="R7" s="70">
        <v>14.651852896035599</v>
      </c>
      <c r="S7" s="68">
        <v>19.009620247657001</v>
      </c>
      <c r="T7" s="68">
        <v>18.546142477442</v>
      </c>
      <c r="U7" s="71">
        <v>2.43812219379886</v>
      </c>
      <c r="V7" s="58"/>
      <c r="W7" s="58"/>
    </row>
    <row r="8" spans="1:23" ht="12" customHeight="1" thickBot="1" x14ac:dyDescent="0.25">
      <c r="A8" s="53">
        <v>42377</v>
      </c>
      <c r="B8" s="56" t="s">
        <v>6</v>
      </c>
      <c r="C8" s="57"/>
      <c r="D8" s="72">
        <v>631347.07609999995</v>
      </c>
      <c r="E8" s="73"/>
      <c r="F8" s="73"/>
      <c r="G8" s="72">
        <v>653332.16799999995</v>
      </c>
      <c r="H8" s="74">
        <v>-3.3650710889227202</v>
      </c>
      <c r="I8" s="72">
        <v>146331.93030000001</v>
      </c>
      <c r="J8" s="74">
        <v>23.1777315266797</v>
      </c>
      <c r="K8" s="72">
        <v>154584.45129999999</v>
      </c>
      <c r="L8" s="74">
        <v>23.6609276064301</v>
      </c>
      <c r="M8" s="74">
        <v>-5.3385194504357997E-2</v>
      </c>
      <c r="N8" s="72">
        <v>8328437.6491999999</v>
      </c>
      <c r="O8" s="72">
        <v>8328437.6491999999</v>
      </c>
      <c r="P8" s="72">
        <v>22282</v>
      </c>
      <c r="Q8" s="72">
        <v>19808</v>
      </c>
      <c r="R8" s="74">
        <v>12.4899030694669</v>
      </c>
      <c r="S8" s="72">
        <v>28.3343988914819</v>
      </c>
      <c r="T8" s="72">
        <v>27.423656583198699</v>
      </c>
      <c r="U8" s="75">
        <v>3.21426373564961</v>
      </c>
      <c r="V8" s="58"/>
      <c r="W8" s="58"/>
    </row>
    <row r="9" spans="1:23" ht="12" customHeight="1" thickBot="1" x14ac:dyDescent="0.25">
      <c r="A9" s="54"/>
      <c r="B9" s="56" t="s">
        <v>7</v>
      </c>
      <c r="C9" s="57"/>
      <c r="D9" s="72">
        <v>72771.479800000001</v>
      </c>
      <c r="E9" s="73"/>
      <c r="F9" s="73"/>
      <c r="G9" s="72">
        <v>68449.323900000003</v>
      </c>
      <c r="H9" s="74">
        <v>6.3143880081480299</v>
      </c>
      <c r="I9" s="72">
        <v>17386.086599999999</v>
      </c>
      <c r="J9" s="74">
        <v>23.891346785557602</v>
      </c>
      <c r="K9" s="72">
        <v>16157.4197</v>
      </c>
      <c r="L9" s="74">
        <v>23.604936877981299</v>
      </c>
      <c r="M9" s="74">
        <v>7.6043509595781003E-2</v>
      </c>
      <c r="N9" s="72">
        <v>745122.3101</v>
      </c>
      <c r="O9" s="72">
        <v>745122.3101</v>
      </c>
      <c r="P9" s="72">
        <v>4255</v>
      </c>
      <c r="Q9" s="72">
        <v>3266</v>
      </c>
      <c r="R9" s="74">
        <v>30.2816901408451</v>
      </c>
      <c r="S9" s="72">
        <v>17.102580446533501</v>
      </c>
      <c r="T9" s="72">
        <v>16.786726209430501</v>
      </c>
      <c r="U9" s="75">
        <v>1.8468221102097699</v>
      </c>
      <c r="V9" s="58"/>
      <c r="W9" s="58"/>
    </row>
    <row r="10" spans="1:23" ht="12" customHeight="1" thickBot="1" x14ac:dyDescent="0.25">
      <c r="A10" s="54"/>
      <c r="B10" s="56" t="s">
        <v>8</v>
      </c>
      <c r="C10" s="57"/>
      <c r="D10" s="72">
        <v>97368.351200000005</v>
      </c>
      <c r="E10" s="73"/>
      <c r="F10" s="73"/>
      <c r="G10" s="72">
        <v>99809.301800000001</v>
      </c>
      <c r="H10" s="74">
        <v>-2.4456143425301402</v>
      </c>
      <c r="I10" s="72">
        <v>28160.3259</v>
      </c>
      <c r="J10" s="74">
        <v>28.9214365375841</v>
      </c>
      <c r="K10" s="72">
        <v>25936.425899999998</v>
      </c>
      <c r="L10" s="74">
        <v>25.9859806974424</v>
      </c>
      <c r="M10" s="74">
        <v>8.5744273654913994E-2</v>
      </c>
      <c r="N10" s="72">
        <v>1943733.5560000001</v>
      </c>
      <c r="O10" s="72">
        <v>1943733.5560000001</v>
      </c>
      <c r="P10" s="72">
        <v>72369</v>
      </c>
      <c r="Q10" s="72">
        <v>61988</v>
      </c>
      <c r="R10" s="74">
        <v>16.746789701232501</v>
      </c>
      <c r="S10" s="72">
        <v>1.34544281667565</v>
      </c>
      <c r="T10" s="72">
        <v>1.2172211911983</v>
      </c>
      <c r="U10" s="75">
        <v>9.5300687541790197</v>
      </c>
      <c r="V10" s="58"/>
      <c r="W10" s="58"/>
    </row>
    <row r="11" spans="1:23" ht="13.5" thickBot="1" x14ac:dyDescent="0.25">
      <c r="A11" s="54"/>
      <c r="B11" s="56" t="s">
        <v>9</v>
      </c>
      <c r="C11" s="57"/>
      <c r="D11" s="72">
        <v>55896.330300000001</v>
      </c>
      <c r="E11" s="73"/>
      <c r="F11" s="73"/>
      <c r="G11" s="72">
        <v>59077.858999999997</v>
      </c>
      <c r="H11" s="74">
        <v>-5.3853148266595099</v>
      </c>
      <c r="I11" s="72">
        <v>12470.645399999999</v>
      </c>
      <c r="J11" s="74">
        <v>22.310311487478799</v>
      </c>
      <c r="K11" s="72">
        <v>14189.284900000001</v>
      </c>
      <c r="L11" s="74">
        <v>24.0179402913027</v>
      </c>
      <c r="M11" s="74">
        <v>-0.121122347751295</v>
      </c>
      <c r="N11" s="72">
        <v>559747.64489999996</v>
      </c>
      <c r="O11" s="72">
        <v>559747.64489999996</v>
      </c>
      <c r="P11" s="72">
        <v>2617</v>
      </c>
      <c r="Q11" s="72">
        <v>2329</v>
      </c>
      <c r="R11" s="74">
        <v>12.365822241305301</v>
      </c>
      <c r="S11" s="72">
        <v>21.3589340084066</v>
      </c>
      <c r="T11" s="72">
        <v>20.947928080721301</v>
      </c>
      <c r="U11" s="75">
        <v>1.92428108782708</v>
      </c>
      <c r="V11" s="58"/>
      <c r="W11" s="58"/>
    </row>
    <row r="12" spans="1:23" ht="12" customHeight="1" thickBot="1" x14ac:dyDescent="0.25">
      <c r="A12" s="54"/>
      <c r="B12" s="56" t="s">
        <v>10</v>
      </c>
      <c r="C12" s="57"/>
      <c r="D12" s="72">
        <v>195654.2285</v>
      </c>
      <c r="E12" s="73"/>
      <c r="F12" s="73"/>
      <c r="G12" s="72">
        <v>193535.13080000001</v>
      </c>
      <c r="H12" s="74">
        <v>1.0949421385360301</v>
      </c>
      <c r="I12" s="72">
        <v>15104.8573</v>
      </c>
      <c r="J12" s="74">
        <v>7.7201793264590801</v>
      </c>
      <c r="K12" s="72">
        <v>19129.3825</v>
      </c>
      <c r="L12" s="74">
        <v>9.88419126849295</v>
      </c>
      <c r="M12" s="74">
        <v>-0.210384480523613</v>
      </c>
      <c r="N12" s="72">
        <v>3078295.9767</v>
      </c>
      <c r="O12" s="72">
        <v>3078295.9767</v>
      </c>
      <c r="P12" s="72">
        <v>1457</v>
      </c>
      <c r="Q12" s="72">
        <v>1234</v>
      </c>
      <c r="R12" s="74">
        <v>18.0713128038898</v>
      </c>
      <c r="S12" s="72">
        <v>134.28567501715901</v>
      </c>
      <c r="T12" s="72">
        <v>127.479595461912</v>
      </c>
      <c r="U12" s="75">
        <v>5.0683585977256502</v>
      </c>
      <c r="V12" s="58"/>
      <c r="W12" s="58"/>
    </row>
    <row r="13" spans="1:23" ht="13.5" thickBot="1" x14ac:dyDescent="0.25">
      <c r="A13" s="54"/>
      <c r="B13" s="56" t="s">
        <v>11</v>
      </c>
      <c r="C13" s="57"/>
      <c r="D13" s="72">
        <v>283268.24939999997</v>
      </c>
      <c r="E13" s="73"/>
      <c r="F13" s="73"/>
      <c r="G13" s="72">
        <v>269409.98430000001</v>
      </c>
      <c r="H13" s="74">
        <v>5.1439315198386097</v>
      </c>
      <c r="I13" s="72">
        <v>30071.935099999999</v>
      </c>
      <c r="J13" s="74">
        <v>10.6160627474828</v>
      </c>
      <c r="K13" s="72">
        <v>57968.958400000003</v>
      </c>
      <c r="L13" s="74">
        <v>21.5170044831928</v>
      </c>
      <c r="M13" s="74">
        <v>-0.48124072037837401</v>
      </c>
      <c r="N13" s="72">
        <v>3172401.7511999998</v>
      </c>
      <c r="O13" s="72">
        <v>3172401.7511999998</v>
      </c>
      <c r="P13" s="72">
        <v>7737</v>
      </c>
      <c r="Q13" s="72">
        <v>5966</v>
      </c>
      <c r="R13" s="74">
        <v>29.6848809922896</v>
      </c>
      <c r="S13" s="72">
        <v>36.612155796820502</v>
      </c>
      <c r="T13" s="72">
        <v>31.587865119007699</v>
      </c>
      <c r="U13" s="75">
        <v>13.7230123942854</v>
      </c>
      <c r="V13" s="58"/>
      <c r="W13" s="58"/>
    </row>
    <row r="14" spans="1:23" ht="13.5" thickBot="1" x14ac:dyDescent="0.25">
      <c r="A14" s="54"/>
      <c r="B14" s="56" t="s">
        <v>12</v>
      </c>
      <c r="C14" s="57"/>
      <c r="D14" s="72">
        <v>169947.27100000001</v>
      </c>
      <c r="E14" s="73"/>
      <c r="F14" s="73"/>
      <c r="G14" s="72">
        <v>129951.61350000001</v>
      </c>
      <c r="H14" s="74">
        <v>30.7773458311081</v>
      </c>
      <c r="I14" s="72">
        <v>30434.981599999999</v>
      </c>
      <c r="J14" s="74">
        <v>17.908485038279899</v>
      </c>
      <c r="K14" s="72">
        <v>27127.065900000001</v>
      </c>
      <c r="L14" s="74">
        <v>20.874743429022502</v>
      </c>
      <c r="M14" s="74">
        <v>0.121941521880551</v>
      </c>
      <c r="N14" s="72">
        <v>2107705.9509999999</v>
      </c>
      <c r="O14" s="72">
        <v>2107705.9509999999</v>
      </c>
      <c r="P14" s="72">
        <v>2604</v>
      </c>
      <c r="Q14" s="72">
        <v>1971</v>
      </c>
      <c r="R14" s="74">
        <v>32.115677321156802</v>
      </c>
      <c r="S14" s="72">
        <v>65.263928955453196</v>
      </c>
      <c r="T14" s="72">
        <v>56.7324422120751</v>
      </c>
      <c r="U14" s="75">
        <v>13.0722849205131</v>
      </c>
      <c r="V14" s="58"/>
      <c r="W14" s="58"/>
    </row>
    <row r="15" spans="1:23" ht="13.5" thickBot="1" x14ac:dyDescent="0.25">
      <c r="A15" s="54"/>
      <c r="B15" s="56" t="s">
        <v>13</v>
      </c>
      <c r="C15" s="57"/>
      <c r="D15" s="72">
        <v>113954.7757</v>
      </c>
      <c r="E15" s="73"/>
      <c r="F15" s="73"/>
      <c r="G15" s="72">
        <v>100231.624</v>
      </c>
      <c r="H15" s="74">
        <v>13.6914390412351</v>
      </c>
      <c r="I15" s="72">
        <v>901.18669999999997</v>
      </c>
      <c r="J15" s="74">
        <v>0.79082837420740104</v>
      </c>
      <c r="K15" s="72">
        <v>-2396.1558</v>
      </c>
      <c r="L15" s="74">
        <v>-2.3906185536812199</v>
      </c>
      <c r="M15" s="74">
        <v>-1.3760968714972499</v>
      </c>
      <c r="N15" s="72">
        <v>1105395.6129000001</v>
      </c>
      <c r="O15" s="72">
        <v>1105395.6129000001</v>
      </c>
      <c r="P15" s="72">
        <v>4468</v>
      </c>
      <c r="Q15" s="72">
        <v>2950</v>
      </c>
      <c r="R15" s="74">
        <v>51.457627118644098</v>
      </c>
      <c r="S15" s="72">
        <v>25.504649888093098</v>
      </c>
      <c r="T15" s="72">
        <v>28.297302135593199</v>
      </c>
      <c r="U15" s="75">
        <v>-10.949580800965499</v>
      </c>
      <c r="V15" s="58"/>
      <c r="W15" s="58"/>
    </row>
    <row r="16" spans="1:23" ht="13.5" thickBot="1" x14ac:dyDescent="0.25">
      <c r="A16" s="54"/>
      <c r="B16" s="56" t="s">
        <v>14</v>
      </c>
      <c r="C16" s="57"/>
      <c r="D16" s="72">
        <v>651032.08900000004</v>
      </c>
      <c r="E16" s="73"/>
      <c r="F16" s="73"/>
      <c r="G16" s="72">
        <v>526320.62250000006</v>
      </c>
      <c r="H16" s="74">
        <v>23.694961050096399</v>
      </c>
      <c r="I16" s="72">
        <v>32462.6312</v>
      </c>
      <c r="J16" s="74">
        <v>4.9863335077481903</v>
      </c>
      <c r="K16" s="72">
        <v>21837.222000000002</v>
      </c>
      <c r="L16" s="74">
        <v>4.1490340804572998</v>
      </c>
      <c r="M16" s="74">
        <v>0.48657330131094501</v>
      </c>
      <c r="N16" s="72">
        <v>8879149.9672999997</v>
      </c>
      <c r="O16" s="72">
        <v>8879149.9672999997</v>
      </c>
      <c r="P16" s="72">
        <v>26177</v>
      </c>
      <c r="Q16" s="72">
        <v>20973</v>
      </c>
      <c r="R16" s="74">
        <v>24.812854622610001</v>
      </c>
      <c r="S16" s="72">
        <v>24.870385796691799</v>
      </c>
      <c r="T16" s="72">
        <v>19.9881788728365</v>
      </c>
      <c r="U16" s="75">
        <v>19.630603898813199</v>
      </c>
      <c r="V16" s="58"/>
      <c r="W16" s="58"/>
    </row>
    <row r="17" spans="1:21" ht="12" thickBot="1" x14ac:dyDescent="0.25">
      <c r="A17" s="54"/>
      <c r="B17" s="56" t="s">
        <v>15</v>
      </c>
      <c r="C17" s="57"/>
      <c r="D17" s="72">
        <v>518088.63959999999</v>
      </c>
      <c r="E17" s="73"/>
      <c r="F17" s="73"/>
      <c r="G17" s="72">
        <v>473933.45120000001</v>
      </c>
      <c r="H17" s="74">
        <v>9.3167486465028002</v>
      </c>
      <c r="I17" s="72">
        <v>65484.099800000004</v>
      </c>
      <c r="J17" s="74">
        <v>12.6395552410796</v>
      </c>
      <c r="K17" s="72">
        <v>61070.616199999997</v>
      </c>
      <c r="L17" s="74">
        <v>12.8859054040961</v>
      </c>
      <c r="M17" s="74">
        <v>7.2268529034426002E-2</v>
      </c>
      <c r="N17" s="72">
        <v>15087125.6437</v>
      </c>
      <c r="O17" s="72">
        <v>15087125.6437</v>
      </c>
      <c r="P17" s="72">
        <v>8932</v>
      </c>
      <c r="Q17" s="72">
        <v>7909</v>
      </c>
      <c r="R17" s="74">
        <v>12.934631432545199</v>
      </c>
      <c r="S17" s="72">
        <v>58.003654231974899</v>
      </c>
      <c r="T17" s="72">
        <v>56.483200922999103</v>
      </c>
      <c r="U17" s="75">
        <v>2.6213060696056099</v>
      </c>
    </row>
    <row r="18" spans="1:21" ht="12" customHeight="1" thickBot="1" x14ac:dyDescent="0.25">
      <c r="A18" s="54"/>
      <c r="B18" s="56" t="s">
        <v>16</v>
      </c>
      <c r="C18" s="57"/>
      <c r="D18" s="72">
        <v>1480550.7958</v>
      </c>
      <c r="E18" s="73"/>
      <c r="F18" s="73"/>
      <c r="G18" s="72">
        <v>1360367.5611</v>
      </c>
      <c r="H18" s="74">
        <v>8.8346148597382896</v>
      </c>
      <c r="I18" s="72">
        <v>227033.5753</v>
      </c>
      <c r="J18" s="74">
        <v>15.3343995993954</v>
      </c>
      <c r="K18" s="72">
        <v>220502.5722</v>
      </c>
      <c r="L18" s="74">
        <v>16.209043680937299</v>
      </c>
      <c r="M18" s="74">
        <v>2.9618716166613001E-2</v>
      </c>
      <c r="N18" s="72">
        <v>18885022.559</v>
      </c>
      <c r="O18" s="72">
        <v>18885022.559</v>
      </c>
      <c r="P18" s="72">
        <v>64162</v>
      </c>
      <c r="Q18" s="72">
        <v>50784</v>
      </c>
      <c r="R18" s="74">
        <v>26.342942659105201</v>
      </c>
      <c r="S18" s="72">
        <v>23.075197091736499</v>
      </c>
      <c r="T18" s="72">
        <v>22.4899998011185</v>
      </c>
      <c r="U18" s="75">
        <v>2.5360446036131199</v>
      </c>
    </row>
    <row r="19" spans="1:21" ht="12" customHeight="1" thickBot="1" x14ac:dyDescent="0.25">
      <c r="A19" s="54"/>
      <c r="B19" s="56" t="s">
        <v>17</v>
      </c>
      <c r="C19" s="57"/>
      <c r="D19" s="72">
        <v>439019.5858</v>
      </c>
      <c r="E19" s="73"/>
      <c r="F19" s="73"/>
      <c r="G19" s="72">
        <v>482117.5245</v>
      </c>
      <c r="H19" s="74">
        <v>-8.9393014171589193</v>
      </c>
      <c r="I19" s="72">
        <v>52986.098599999998</v>
      </c>
      <c r="J19" s="74">
        <v>12.069187870843299</v>
      </c>
      <c r="K19" s="72">
        <v>45342.565900000001</v>
      </c>
      <c r="L19" s="74">
        <v>9.4048781875382801</v>
      </c>
      <c r="M19" s="74">
        <v>0.168573007466258</v>
      </c>
      <c r="N19" s="72">
        <v>9305146.0363999996</v>
      </c>
      <c r="O19" s="72">
        <v>9305146.0363999996</v>
      </c>
      <c r="P19" s="72">
        <v>11132</v>
      </c>
      <c r="Q19" s="72">
        <v>9360</v>
      </c>
      <c r="R19" s="74">
        <v>18.9316239316239</v>
      </c>
      <c r="S19" s="72">
        <v>39.437619996406802</v>
      </c>
      <c r="T19" s="72">
        <v>48.2587977136752</v>
      </c>
      <c r="U19" s="75">
        <v>-22.367419022933401</v>
      </c>
    </row>
    <row r="20" spans="1:21" ht="12" thickBot="1" x14ac:dyDescent="0.25">
      <c r="A20" s="54"/>
      <c r="B20" s="56" t="s">
        <v>18</v>
      </c>
      <c r="C20" s="57"/>
      <c r="D20" s="72">
        <v>1071662.6584000001</v>
      </c>
      <c r="E20" s="73"/>
      <c r="F20" s="73"/>
      <c r="G20" s="72">
        <v>914904.68330000003</v>
      </c>
      <c r="H20" s="74">
        <v>17.133803986507601</v>
      </c>
      <c r="I20" s="72">
        <v>92712.377800000002</v>
      </c>
      <c r="J20" s="74">
        <v>8.65126512277849</v>
      </c>
      <c r="K20" s="72">
        <v>72713.986900000004</v>
      </c>
      <c r="L20" s="74">
        <v>7.9477117373282598</v>
      </c>
      <c r="M20" s="74">
        <v>0.27502811704579999</v>
      </c>
      <c r="N20" s="72">
        <v>14503583.453</v>
      </c>
      <c r="O20" s="72">
        <v>14503583.453</v>
      </c>
      <c r="P20" s="72">
        <v>37906</v>
      </c>
      <c r="Q20" s="72">
        <v>33776</v>
      </c>
      <c r="R20" s="74">
        <v>12.2276172430128</v>
      </c>
      <c r="S20" s="72">
        <v>28.271583875903598</v>
      </c>
      <c r="T20" s="72">
        <v>27.917694259237301</v>
      </c>
      <c r="U20" s="75">
        <v>1.25175023167999</v>
      </c>
    </row>
    <row r="21" spans="1:21" ht="12" customHeight="1" thickBot="1" x14ac:dyDescent="0.25">
      <c r="A21" s="54"/>
      <c r="B21" s="56" t="s">
        <v>19</v>
      </c>
      <c r="C21" s="57"/>
      <c r="D21" s="72">
        <v>356479.00689999998</v>
      </c>
      <c r="E21" s="73"/>
      <c r="F21" s="73"/>
      <c r="G21" s="72">
        <v>332842.60509999999</v>
      </c>
      <c r="H21" s="74">
        <v>7.1013750757354499</v>
      </c>
      <c r="I21" s="72">
        <v>49706.2382</v>
      </c>
      <c r="J21" s="74">
        <v>13.9436649109449</v>
      </c>
      <c r="K21" s="72">
        <v>38509.179700000001</v>
      </c>
      <c r="L21" s="74">
        <v>11.5697867730696</v>
      </c>
      <c r="M21" s="74">
        <v>0.29076336050856</v>
      </c>
      <c r="N21" s="72">
        <v>3422702.6327</v>
      </c>
      <c r="O21" s="72">
        <v>3422702.6327</v>
      </c>
      <c r="P21" s="72">
        <v>28175</v>
      </c>
      <c r="Q21" s="72">
        <v>24153</v>
      </c>
      <c r="R21" s="74">
        <v>16.652175713161899</v>
      </c>
      <c r="S21" s="72">
        <v>12.652316127772799</v>
      </c>
      <c r="T21" s="72">
        <v>11.897020929077099</v>
      </c>
      <c r="U21" s="75">
        <v>5.9696200369020396</v>
      </c>
    </row>
    <row r="22" spans="1:21" ht="12" customHeight="1" thickBot="1" x14ac:dyDescent="0.25">
      <c r="A22" s="54"/>
      <c r="B22" s="56" t="s">
        <v>20</v>
      </c>
      <c r="C22" s="57"/>
      <c r="D22" s="72">
        <v>977236.44770000002</v>
      </c>
      <c r="E22" s="73"/>
      <c r="F22" s="73"/>
      <c r="G22" s="72">
        <v>860749.348</v>
      </c>
      <c r="H22" s="74">
        <v>13.5332196266735</v>
      </c>
      <c r="I22" s="72">
        <v>89495.128899999996</v>
      </c>
      <c r="J22" s="74">
        <v>9.1579810710738005</v>
      </c>
      <c r="K22" s="72">
        <v>116002.6488</v>
      </c>
      <c r="L22" s="74">
        <v>13.4769371675435</v>
      </c>
      <c r="M22" s="74">
        <v>-0.22850788472685299</v>
      </c>
      <c r="N22" s="72">
        <v>10702953.940400001</v>
      </c>
      <c r="O22" s="72">
        <v>10702953.940400001</v>
      </c>
      <c r="P22" s="72">
        <v>57111</v>
      </c>
      <c r="Q22" s="72">
        <v>46680</v>
      </c>
      <c r="R22" s="74">
        <v>22.345758354755802</v>
      </c>
      <c r="S22" s="72">
        <v>17.111177316103699</v>
      </c>
      <c r="T22" s="72">
        <v>16.8544129070266</v>
      </c>
      <c r="U22" s="75">
        <v>1.50056541600747</v>
      </c>
    </row>
    <row r="23" spans="1:21" ht="12" thickBot="1" x14ac:dyDescent="0.25">
      <c r="A23" s="54"/>
      <c r="B23" s="56" t="s">
        <v>21</v>
      </c>
      <c r="C23" s="57"/>
      <c r="D23" s="72">
        <v>1871247.0781</v>
      </c>
      <c r="E23" s="73"/>
      <c r="F23" s="73"/>
      <c r="G23" s="72">
        <v>2303994.8506</v>
      </c>
      <c r="H23" s="74">
        <v>-18.782497382201399</v>
      </c>
      <c r="I23" s="72">
        <v>215268.93950000001</v>
      </c>
      <c r="J23" s="74">
        <v>11.504036106155301</v>
      </c>
      <c r="K23" s="72">
        <v>195645.62220000001</v>
      </c>
      <c r="L23" s="74">
        <v>8.4915824420810004</v>
      </c>
      <c r="M23" s="74">
        <v>0.10030031379869001</v>
      </c>
      <c r="N23" s="72">
        <v>31981605.215399999</v>
      </c>
      <c r="O23" s="72">
        <v>31981605.215399999</v>
      </c>
      <c r="P23" s="72">
        <v>62646</v>
      </c>
      <c r="Q23" s="72">
        <v>54677</v>
      </c>
      <c r="R23" s="74">
        <v>14.574684053624001</v>
      </c>
      <c r="S23" s="72">
        <v>29.8701765172557</v>
      </c>
      <c r="T23" s="72">
        <v>32.539824752638197</v>
      </c>
      <c r="U23" s="75">
        <v>-8.9375040480269696</v>
      </c>
    </row>
    <row r="24" spans="1:21" ht="12" thickBot="1" x14ac:dyDescent="0.25">
      <c r="A24" s="54"/>
      <c r="B24" s="56" t="s">
        <v>22</v>
      </c>
      <c r="C24" s="57"/>
      <c r="D24" s="72">
        <v>278454.72489999997</v>
      </c>
      <c r="E24" s="73"/>
      <c r="F24" s="73"/>
      <c r="G24" s="72">
        <v>246057.72399999999</v>
      </c>
      <c r="H24" s="74">
        <v>13.1664230544537</v>
      </c>
      <c r="I24" s="72">
        <v>38877.274700000002</v>
      </c>
      <c r="J24" s="74">
        <v>13.9617938657575</v>
      </c>
      <c r="K24" s="72">
        <v>40645.524899999997</v>
      </c>
      <c r="L24" s="74">
        <v>16.518694979069199</v>
      </c>
      <c r="M24" s="74">
        <v>-4.3504179226383E-2</v>
      </c>
      <c r="N24" s="72">
        <v>2786800.4819999998</v>
      </c>
      <c r="O24" s="72">
        <v>2786800.4819999998</v>
      </c>
      <c r="P24" s="72">
        <v>27540</v>
      </c>
      <c r="Q24" s="72">
        <v>24788</v>
      </c>
      <c r="R24" s="74">
        <v>11.102146199774101</v>
      </c>
      <c r="S24" s="72">
        <v>10.110919567901201</v>
      </c>
      <c r="T24" s="72">
        <v>10.238239535259</v>
      </c>
      <c r="U24" s="75">
        <v>-1.2592323230615099</v>
      </c>
    </row>
    <row r="25" spans="1:21" ht="12" thickBot="1" x14ac:dyDescent="0.25">
      <c r="A25" s="54"/>
      <c r="B25" s="56" t="s">
        <v>23</v>
      </c>
      <c r="C25" s="57"/>
      <c r="D25" s="72">
        <v>366277.06270000001</v>
      </c>
      <c r="E25" s="73"/>
      <c r="F25" s="73"/>
      <c r="G25" s="72">
        <v>280624.36900000001</v>
      </c>
      <c r="H25" s="74">
        <v>30.5221866530059</v>
      </c>
      <c r="I25" s="72">
        <v>23390.441900000002</v>
      </c>
      <c r="J25" s="74">
        <v>6.3859969083453096</v>
      </c>
      <c r="K25" s="72">
        <v>25173.742300000002</v>
      </c>
      <c r="L25" s="74">
        <v>8.9706187633334107</v>
      </c>
      <c r="M25" s="74">
        <v>-7.0839701890489007E-2</v>
      </c>
      <c r="N25" s="72">
        <v>7918736.2685000002</v>
      </c>
      <c r="O25" s="72">
        <v>7918736.2685000002</v>
      </c>
      <c r="P25" s="72">
        <v>18765</v>
      </c>
      <c r="Q25" s="72">
        <v>16631</v>
      </c>
      <c r="R25" s="74">
        <v>12.831459322951099</v>
      </c>
      <c r="S25" s="72">
        <v>19.519161348254698</v>
      </c>
      <c r="T25" s="72">
        <v>18.370730190607901</v>
      </c>
      <c r="U25" s="75">
        <v>5.8836091221179103</v>
      </c>
    </row>
    <row r="26" spans="1:21" ht="12" thickBot="1" x14ac:dyDescent="0.25">
      <c r="A26" s="54"/>
      <c r="B26" s="56" t="s">
        <v>24</v>
      </c>
      <c r="C26" s="57"/>
      <c r="D26" s="72">
        <v>604872.61369999999</v>
      </c>
      <c r="E26" s="73"/>
      <c r="F26" s="73"/>
      <c r="G26" s="72">
        <v>599016.12540000002</v>
      </c>
      <c r="H26" s="74">
        <v>0.97768458171125805</v>
      </c>
      <c r="I26" s="72">
        <v>138118.87950000001</v>
      </c>
      <c r="J26" s="74">
        <v>22.834374771099</v>
      </c>
      <c r="K26" s="72">
        <v>122546.45</v>
      </c>
      <c r="L26" s="74">
        <v>20.457955103991299</v>
      </c>
      <c r="M26" s="74">
        <v>0.127073689201115</v>
      </c>
      <c r="N26" s="72">
        <v>6030419.4493000004</v>
      </c>
      <c r="O26" s="72">
        <v>6030419.4493000004</v>
      </c>
      <c r="P26" s="72">
        <v>44506</v>
      </c>
      <c r="Q26" s="72">
        <v>38728</v>
      </c>
      <c r="R26" s="74">
        <v>14.9194381326172</v>
      </c>
      <c r="S26" s="72">
        <v>13.5908105356581</v>
      </c>
      <c r="T26" s="72">
        <v>13.622544828031399</v>
      </c>
      <c r="U26" s="75">
        <v>-0.23349815884803601</v>
      </c>
    </row>
    <row r="27" spans="1:21" ht="12" thickBot="1" x14ac:dyDescent="0.25">
      <c r="A27" s="54"/>
      <c r="B27" s="56" t="s">
        <v>25</v>
      </c>
      <c r="C27" s="57"/>
      <c r="D27" s="72">
        <v>237995.8192</v>
      </c>
      <c r="E27" s="73"/>
      <c r="F27" s="73"/>
      <c r="G27" s="72">
        <v>248533.21859999999</v>
      </c>
      <c r="H27" s="74">
        <v>-4.2398354068553497</v>
      </c>
      <c r="I27" s="72">
        <v>64232.639600000002</v>
      </c>
      <c r="J27" s="74">
        <v>26.988978132435999</v>
      </c>
      <c r="K27" s="72">
        <v>67599.652900000001</v>
      </c>
      <c r="L27" s="74">
        <v>27.1994437125114</v>
      </c>
      <c r="M27" s="74">
        <v>-4.9808144798920997E-2</v>
      </c>
      <c r="N27" s="72">
        <v>2126383.3199</v>
      </c>
      <c r="O27" s="72">
        <v>2126383.3199</v>
      </c>
      <c r="P27" s="72">
        <v>30748</v>
      </c>
      <c r="Q27" s="72">
        <v>26528</v>
      </c>
      <c r="R27" s="74">
        <v>15.9077201447527</v>
      </c>
      <c r="S27" s="72">
        <v>7.7402048653571001</v>
      </c>
      <c r="T27" s="72">
        <v>7.5073768094089299</v>
      </c>
      <c r="U27" s="75">
        <v>3.0080348000895998</v>
      </c>
    </row>
    <row r="28" spans="1:21" ht="12" thickBot="1" x14ac:dyDescent="0.25">
      <c r="A28" s="54"/>
      <c r="B28" s="56" t="s">
        <v>26</v>
      </c>
      <c r="C28" s="57"/>
      <c r="D28" s="72">
        <v>1179159.9062999999</v>
      </c>
      <c r="E28" s="73"/>
      <c r="F28" s="73"/>
      <c r="G28" s="72">
        <v>961517.59030000004</v>
      </c>
      <c r="H28" s="74">
        <v>22.635292187644101</v>
      </c>
      <c r="I28" s="72">
        <v>37576.254999999997</v>
      </c>
      <c r="J28" s="74">
        <v>3.1866971391444099</v>
      </c>
      <c r="K28" s="72">
        <v>42683.134899999997</v>
      </c>
      <c r="L28" s="74">
        <v>4.4391423860152699</v>
      </c>
      <c r="M28" s="74">
        <v>-0.11964631726241801</v>
      </c>
      <c r="N28" s="72">
        <v>15899562.074999999</v>
      </c>
      <c r="O28" s="72">
        <v>15899562.074999999</v>
      </c>
      <c r="P28" s="72">
        <v>43188</v>
      </c>
      <c r="Q28" s="72">
        <v>39709</v>
      </c>
      <c r="R28" s="74">
        <v>8.7612380064972601</v>
      </c>
      <c r="S28" s="72">
        <v>27.3029523548208</v>
      </c>
      <c r="T28" s="72">
        <v>28.107707416454701</v>
      </c>
      <c r="U28" s="75">
        <v>-2.94750198138127</v>
      </c>
    </row>
    <row r="29" spans="1:21" ht="12" thickBot="1" x14ac:dyDescent="0.25">
      <c r="A29" s="54"/>
      <c r="B29" s="56" t="s">
        <v>27</v>
      </c>
      <c r="C29" s="57"/>
      <c r="D29" s="72">
        <v>679896.5037</v>
      </c>
      <c r="E29" s="73"/>
      <c r="F29" s="73"/>
      <c r="G29" s="72">
        <v>635120.20640000002</v>
      </c>
      <c r="H29" s="74">
        <v>7.0500508169629503</v>
      </c>
      <c r="I29" s="72">
        <v>102821.1106</v>
      </c>
      <c r="J29" s="74">
        <v>15.1230532942068</v>
      </c>
      <c r="K29" s="72">
        <v>89132.524399999995</v>
      </c>
      <c r="L29" s="74">
        <v>14.033961366970599</v>
      </c>
      <c r="M29" s="74">
        <v>0.15357565930220601</v>
      </c>
      <c r="N29" s="72">
        <v>6175176.3197999997</v>
      </c>
      <c r="O29" s="72">
        <v>6175176.3197999997</v>
      </c>
      <c r="P29" s="72">
        <v>103076</v>
      </c>
      <c r="Q29" s="72">
        <v>99629</v>
      </c>
      <c r="R29" s="74">
        <v>3.4598359915285699</v>
      </c>
      <c r="S29" s="72">
        <v>6.5960699260739704</v>
      </c>
      <c r="T29" s="72">
        <v>6.5149731804996502</v>
      </c>
      <c r="U29" s="75">
        <v>1.22947067698205</v>
      </c>
    </row>
    <row r="30" spans="1:21" ht="12" thickBot="1" x14ac:dyDescent="0.25">
      <c r="A30" s="54"/>
      <c r="B30" s="56" t="s">
        <v>28</v>
      </c>
      <c r="C30" s="57"/>
      <c r="D30" s="72">
        <v>699699.14670000004</v>
      </c>
      <c r="E30" s="73"/>
      <c r="F30" s="73"/>
      <c r="G30" s="72">
        <v>794649.64650000003</v>
      </c>
      <c r="H30" s="74">
        <v>-11.9487248522925</v>
      </c>
      <c r="I30" s="72">
        <v>89855.264200000005</v>
      </c>
      <c r="J30" s="74">
        <v>12.841985676813501</v>
      </c>
      <c r="K30" s="72">
        <v>99612.708599999998</v>
      </c>
      <c r="L30" s="74">
        <v>12.535424767221601</v>
      </c>
      <c r="M30" s="74">
        <v>-9.7953810684754006E-2</v>
      </c>
      <c r="N30" s="72">
        <v>8753678.9730999991</v>
      </c>
      <c r="O30" s="72">
        <v>8753678.9730999991</v>
      </c>
      <c r="P30" s="72">
        <v>56092</v>
      </c>
      <c r="Q30" s="72">
        <v>49532</v>
      </c>
      <c r="R30" s="74">
        <v>13.243963498344501</v>
      </c>
      <c r="S30" s="72">
        <v>12.4741343988448</v>
      </c>
      <c r="T30" s="72">
        <v>12.197072074618401</v>
      </c>
      <c r="U30" s="75">
        <v>2.2210945895531098</v>
      </c>
    </row>
    <row r="31" spans="1:21" ht="12" thickBot="1" x14ac:dyDescent="0.25">
      <c r="A31" s="54"/>
      <c r="B31" s="56" t="s">
        <v>29</v>
      </c>
      <c r="C31" s="57"/>
      <c r="D31" s="72">
        <v>538328.73629999999</v>
      </c>
      <c r="E31" s="73"/>
      <c r="F31" s="73"/>
      <c r="G31" s="72">
        <v>455468.36599999998</v>
      </c>
      <c r="H31" s="74">
        <v>18.1923436368795</v>
      </c>
      <c r="I31" s="72">
        <v>23915.554700000001</v>
      </c>
      <c r="J31" s="74">
        <v>4.4425558376048402</v>
      </c>
      <c r="K31" s="72">
        <v>34874.117299999998</v>
      </c>
      <c r="L31" s="74">
        <v>7.6567594817331397</v>
      </c>
      <c r="M31" s="74">
        <v>-0.31423197053936602</v>
      </c>
      <c r="N31" s="72">
        <v>44678472.768299997</v>
      </c>
      <c r="O31" s="72">
        <v>44678472.768299997</v>
      </c>
      <c r="P31" s="72">
        <v>21961</v>
      </c>
      <c r="Q31" s="72">
        <v>18316</v>
      </c>
      <c r="R31" s="74">
        <v>19.900633326053701</v>
      </c>
      <c r="S31" s="72">
        <v>24.512942775829899</v>
      </c>
      <c r="T31" s="72">
        <v>23.869891013321698</v>
      </c>
      <c r="U31" s="75">
        <v>2.6233152355018601</v>
      </c>
    </row>
    <row r="32" spans="1:21" ht="12" thickBot="1" x14ac:dyDescent="0.25">
      <c r="A32" s="54"/>
      <c r="B32" s="56" t="s">
        <v>30</v>
      </c>
      <c r="C32" s="57"/>
      <c r="D32" s="72">
        <v>99251.552100000001</v>
      </c>
      <c r="E32" s="73"/>
      <c r="F32" s="73"/>
      <c r="G32" s="72">
        <v>110706.58289999999</v>
      </c>
      <c r="H32" s="74">
        <v>-10.3471993263013</v>
      </c>
      <c r="I32" s="72">
        <v>27000.595499999999</v>
      </c>
      <c r="J32" s="74">
        <v>27.204204799533802</v>
      </c>
      <c r="K32" s="72">
        <v>31876.024700000002</v>
      </c>
      <c r="L32" s="74">
        <v>28.7932513722271</v>
      </c>
      <c r="M32" s="74">
        <v>-0.15294972462485301</v>
      </c>
      <c r="N32" s="72">
        <v>896450.15960000001</v>
      </c>
      <c r="O32" s="72">
        <v>896450.15960000001</v>
      </c>
      <c r="P32" s="72">
        <v>20677</v>
      </c>
      <c r="Q32" s="72">
        <v>18766</v>
      </c>
      <c r="R32" s="74">
        <v>10.1833102419269</v>
      </c>
      <c r="S32" s="72">
        <v>4.8000944092469897</v>
      </c>
      <c r="T32" s="72">
        <v>4.6891907705424698</v>
      </c>
      <c r="U32" s="75">
        <v>2.31044702976827</v>
      </c>
    </row>
    <row r="33" spans="1:21" ht="12" thickBot="1" x14ac:dyDescent="0.25">
      <c r="A33" s="54"/>
      <c r="B33" s="56" t="s">
        <v>75</v>
      </c>
      <c r="C33" s="57"/>
      <c r="D33" s="73"/>
      <c r="E33" s="73"/>
      <c r="F33" s="73"/>
      <c r="G33" s="72">
        <v>4.2477999999999998</v>
      </c>
      <c r="H33" s="73"/>
      <c r="I33" s="73"/>
      <c r="J33" s="73"/>
      <c r="K33" s="72">
        <v>0.2954</v>
      </c>
      <c r="L33" s="74">
        <v>6.9541880502848503</v>
      </c>
      <c r="M33" s="73"/>
      <c r="N33" s="72">
        <v>9.0265000000000004</v>
      </c>
      <c r="O33" s="72">
        <v>9.0265000000000004</v>
      </c>
      <c r="P33" s="73"/>
      <c r="Q33" s="73"/>
      <c r="R33" s="73"/>
      <c r="S33" s="73"/>
      <c r="T33" s="73"/>
      <c r="U33" s="76"/>
    </row>
    <row r="34" spans="1:21" ht="12" thickBot="1" x14ac:dyDescent="0.25">
      <c r="A34" s="54"/>
      <c r="B34" s="56" t="s">
        <v>31</v>
      </c>
      <c r="C34" s="57"/>
      <c r="D34" s="72">
        <v>239434.87160000001</v>
      </c>
      <c r="E34" s="73"/>
      <c r="F34" s="73"/>
      <c r="G34" s="72">
        <v>171993.9823</v>
      </c>
      <c r="H34" s="74">
        <v>39.211191227822397</v>
      </c>
      <c r="I34" s="72">
        <v>18310.039000000001</v>
      </c>
      <c r="J34" s="74">
        <v>7.6471897671567097</v>
      </c>
      <c r="K34" s="72">
        <v>24062.959699999999</v>
      </c>
      <c r="L34" s="74">
        <v>13.990582332135499</v>
      </c>
      <c r="M34" s="74">
        <v>-0.23907785125867101</v>
      </c>
      <c r="N34" s="72">
        <v>3120493.7324999999</v>
      </c>
      <c r="O34" s="72">
        <v>3120493.7324999999</v>
      </c>
      <c r="P34" s="72">
        <v>13985</v>
      </c>
      <c r="Q34" s="72">
        <v>12587</v>
      </c>
      <c r="R34" s="74">
        <v>11.106697386192099</v>
      </c>
      <c r="S34" s="72">
        <v>17.120834579907001</v>
      </c>
      <c r="T34" s="72">
        <v>17.513936760149399</v>
      </c>
      <c r="U34" s="75">
        <v>-2.2960456653419201</v>
      </c>
    </row>
    <row r="35" spans="1:21" ht="12" customHeight="1" thickBot="1" x14ac:dyDescent="0.25">
      <c r="A35" s="54"/>
      <c r="B35" s="56" t="s">
        <v>68</v>
      </c>
      <c r="C35" s="57"/>
      <c r="D35" s="72">
        <v>86140.22</v>
      </c>
      <c r="E35" s="73"/>
      <c r="F35" s="73"/>
      <c r="G35" s="72">
        <v>870085.48</v>
      </c>
      <c r="H35" s="74">
        <v>-90.099798010650602</v>
      </c>
      <c r="I35" s="72">
        <v>1880.86</v>
      </c>
      <c r="J35" s="74">
        <v>2.1834864131993199</v>
      </c>
      <c r="K35" s="72">
        <v>-147914.51999999999</v>
      </c>
      <c r="L35" s="74">
        <v>-16.999998666797701</v>
      </c>
      <c r="M35" s="74">
        <v>-1.0127158577805599</v>
      </c>
      <c r="N35" s="72">
        <v>2052070.43</v>
      </c>
      <c r="O35" s="72">
        <v>2052070.43</v>
      </c>
      <c r="P35" s="72">
        <v>53</v>
      </c>
      <c r="Q35" s="72">
        <v>72</v>
      </c>
      <c r="R35" s="74">
        <v>-26.3888888888889</v>
      </c>
      <c r="S35" s="72">
        <v>1625.2871698113199</v>
      </c>
      <c r="T35" s="72">
        <v>1650.74888888889</v>
      </c>
      <c r="U35" s="75">
        <v>-1.5665981711111301</v>
      </c>
    </row>
    <row r="36" spans="1:21" ht="12" customHeight="1" thickBot="1" x14ac:dyDescent="0.25">
      <c r="A36" s="54"/>
      <c r="B36" s="56" t="s">
        <v>35</v>
      </c>
      <c r="C36" s="57"/>
      <c r="D36" s="72">
        <v>282794.12</v>
      </c>
      <c r="E36" s="73"/>
      <c r="F36" s="73"/>
      <c r="G36" s="72">
        <v>231100.08</v>
      </c>
      <c r="H36" s="74">
        <v>22.368681135895699</v>
      </c>
      <c r="I36" s="72">
        <v>-34164.99</v>
      </c>
      <c r="J36" s="74">
        <v>-12.081223612428699</v>
      </c>
      <c r="K36" s="72">
        <v>-20255.09</v>
      </c>
      <c r="L36" s="74">
        <v>-8.7646399776235508</v>
      </c>
      <c r="M36" s="74">
        <v>0.68673602536448897</v>
      </c>
      <c r="N36" s="72">
        <v>12632279.710000001</v>
      </c>
      <c r="O36" s="72">
        <v>12632279.710000001</v>
      </c>
      <c r="P36" s="72">
        <v>132</v>
      </c>
      <c r="Q36" s="72">
        <v>97</v>
      </c>
      <c r="R36" s="74">
        <v>36.082474226804102</v>
      </c>
      <c r="S36" s="72">
        <v>2142.3796969697</v>
      </c>
      <c r="T36" s="72">
        <v>1790.51103092784</v>
      </c>
      <c r="U36" s="75">
        <v>16.4241971924755</v>
      </c>
    </row>
    <row r="37" spans="1:21" ht="12" thickBot="1" x14ac:dyDescent="0.25">
      <c r="A37" s="54"/>
      <c r="B37" s="56" t="s">
        <v>36</v>
      </c>
      <c r="C37" s="57"/>
      <c r="D37" s="72">
        <v>73018.83</v>
      </c>
      <c r="E37" s="73"/>
      <c r="F37" s="73"/>
      <c r="G37" s="72">
        <v>21970.95</v>
      </c>
      <c r="H37" s="74">
        <v>232.34261604527799</v>
      </c>
      <c r="I37" s="72">
        <v>-621.35</v>
      </c>
      <c r="J37" s="74">
        <v>-0.85094488640806798</v>
      </c>
      <c r="K37" s="72">
        <v>-551.29</v>
      </c>
      <c r="L37" s="74">
        <v>-2.5091768903939098</v>
      </c>
      <c r="M37" s="74">
        <v>0.12708374902501399</v>
      </c>
      <c r="N37" s="72">
        <v>5335530.95</v>
      </c>
      <c r="O37" s="72">
        <v>5335530.95</v>
      </c>
      <c r="P37" s="72">
        <v>59</v>
      </c>
      <c r="Q37" s="72">
        <v>17</v>
      </c>
      <c r="R37" s="74">
        <v>247.058823529412</v>
      </c>
      <c r="S37" s="72">
        <v>1237.6072881355899</v>
      </c>
      <c r="T37" s="72">
        <v>1899.59764705882</v>
      </c>
      <c r="U37" s="75">
        <v>-53.489533010143496</v>
      </c>
    </row>
    <row r="38" spans="1:21" ht="12" thickBot="1" x14ac:dyDescent="0.25">
      <c r="A38" s="54"/>
      <c r="B38" s="56" t="s">
        <v>37</v>
      </c>
      <c r="C38" s="57"/>
      <c r="D38" s="72">
        <v>178131.72</v>
      </c>
      <c r="E38" s="73"/>
      <c r="F38" s="73"/>
      <c r="G38" s="72">
        <v>81375.3</v>
      </c>
      <c r="H38" s="74">
        <v>118.901460271114</v>
      </c>
      <c r="I38" s="72">
        <v>-31172.65</v>
      </c>
      <c r="J38" s="74">
        <v>-17.499774885685699</v>
      </c>
      <c r="K38" s="72">
        <v>-4715.84</v>
      </c>
      <c r="L38" s="74">
        <v>-5.7951737197896698</v>
      </c>
      <c r="M38" s="74">
        <v>5.6102009398113601</v>
      </c>
      <c r="N38" s="72">
        <v>5484516.5099999998</v>
      </c>
      <c r="O38" s="72">
        <v>5484516.5099999998</v>
      </c>
      <c r="P38" s="72">
        <v>94</v>
      </c>
      <c r="Q38" s="72">
        <v>66</v>
      </c>
      <c r="R38" s="74">
        <v>42.424242424242401</v>
      </c>
      <c r="S38" s="72">
        <v>1895.0182978723401</v>
      </c>
      <c r="T38" s="72">
        <v>1743.53924242424</v>
      </c>
      <c r="U38" s="75">
        <v>7.9935405171640497</v>
      </c>
    </row>
    <row r="39" spans="1:21" ht="12" thickBot="1" x14ac:dyDescent="0.25">
      <c r="A39" s="54"/>
      <c r="B39" s="56" t="s">
        <v>70</v>
      </c>
      <c r="C39" s="57"/>
      <c r="D39" s="72">
        <v>3.41</v>
      </c>
      <c r="E39" s="73"/>
      <c r="F39" s="73"/>
      <c r="G39" s="73"/>
      <c r="H39" s="73"/>
      <c r="I39" s="72">
        <v>-107.71</v>
      </c>
      <c r="J39" s="74">
        <v>-3158.6510263929599</v>
      </c>
      <c r="K39" s="73"/>
      <c r="L39" s="73"/>
      <c r="M39" s="73"/>
      <c r="N39" s="72">
        <v>138.58000000000001</v>
      </c>
      <c r="O39" s="72">
        <v>138.58000000000001</v>
      </c>
      <c r="P39" s="72">
        <v>2</v>
      </c>
      <c r="Q39" s="73"/>
      <c r="R39" s="73"/>
      <c r="S39" s="72">
        <v>1.7050000000000001</v>
      </c>
      <c r="T39" s="73"/>
      <c r="U39" s="76"/>
    </row>
    <row r="40" spans="1:21" ht="12" customHeight="1" thickBot="1" x14ac:dyDescent="0.25">
      <c r="A40" s="54"/>
      <c r="B40" s="56" t="s">
        <v>32</v>
      </c>
      <c r="C40" s="57"/>
      <c r="D40" s="72">
        <v>78149.572</v>
      </c>
      <c r="E40" s="73"/>
      <c r="F40" s="73"/>
      <c r="G40" s="72">
        <v>197350.42749999999</v>
      </c>
      <c r="H40" s="74">
        <v>-60.400606682242902</v>
      </c>
      <c r="I40" s="72">
        <v>3690.4690000000001</v>
      </c>
      <c r="J40" s="74">
        <v>4.7223150499148003</v>
      </c>
      <c r="K40" s="72">
        <v>9545.5594999999994</v>
      </c>
      <c r="L40" s="74">
        <v>4.8368577767585501</v>
      </c>
      <c r="M40" s="74">
        <v>-0.61338368903362905</v>
      </c>
      <c r="N40" s="72">
        <v>777426.06290000002</v>
      </c>
      <c r="O40" s="72">
        <v>777426.06290000002</v>
      </c>
      <c r="P40" s="72">
        <v>165</v>
      </c>
      <c r="Q40" s="72">
        <v>121</v>
      </c>
      <c r="R40" s="74">
        <v>36.363636363636402</v>
      </c>
      <c r="S40" s="72">
        <v>473.63376969696998</v>
      </c>
      <c r="T40" s="72">
        <v>407.82651404958699</v>
      </c>
      <c r="U40" s="75">
        <v>13.894122391122201</v>
      </c>
    </row>
    <row r="41" spans="1:21" ht="12" customHeight="1" thickBot="1" x14ac:dyDescent="0.25">
      <c r="A41" s="54"/>
      <c r="B41" s="56" t="s">
        <v>33</v>
      </c>
      <c r="C41" s="57"/>
      <c r="D41" s="72">
        <v>371003.54450000002</v>
      </c>
      <c r="E41" s="73"/>
      <c r="F41" s="73"/>
      <c r="G41" s="72">
        <v>403726.68859999999</v>
      </c>
      <c r="H41" s="74">
        <v>-8.1052714680502795</v>
      </c>
      <c r="I41" s="72">
        <v>18333.0982</v>
      </c>
      <c r="J41" s="74">
        <v>4.9414886924348496</v>
      </c>
      <c r="K41" s="72">
        <v>27208.523700000002</v>
      </c>
      <c r="L41" s="74">
        <v>6.7393423492389903</v>
      </c>
      <c r="M41" s="74">
        <v>-0.32620018630411801</v>
      </c>
      <c r="N41" s="72">
        <v>5967188.9270000001</v>
      </c>
      <c r="O41" s="72">
        <v>5967188.9270000001</v>
      </c>
      <c r="P41" s="72">
        <v>1858</v>
      </c>
      <c r="Q41" s="72">
        <v>1672</v>
      </c>
      <c r="R41" s="74">
        <v>11.1244019138756</v>
      </c>
      <c r="S41" s="72">
        <v>199.67897981700801</v>
      </c>
      <c r="T41" s="72">
        <v>201.01404306220101</v>
      </c>
      <c r="U41" s="75">
        <v>-0.66860480077416895</v>
      </c>
    </row>
    <row r="42" spans="1:21" ht="12" thickBot="1" x14ac:dyDescent="0.25">
      <c r="A42" s="54"/>
      <c r="B42" s="56" t="s">
        <v>38</v>
      </c>
      <c r="C42" s="57"/>
      <c r="D42" s="72">
        <v>96242.78</v>
      </c>
      <c r="E42" s="73"/>
      <c r="F42" s="73"/>
      <c r="G42" s="72">
        <v>100199.17</v>
      </c>
      <c r="H42" s="74">
        <v>-3.9485257213208498</v>
      </c>
      <c r="I42" s="72">
        <v>1472.77</v>
      </c>
      <c r="J42" s="74">
        <v>1.53026543913216</v>
      </c>
      <c r="K42" s="72">
        <v>-8536.07</v>
      </c>
      <c r="L42" s="74">
        <v>-8.5191025035436905</v>
      </c>
      <c r="M42" s="74">
        <v>-1.17253490189279</v>
      </c>
      <c r="N42" s="72">
        <v>4754257.2699999996</v>
      </c>
      <c r="O42" s="72">
        <v>4754257.2699999996</v>
      </c>
      <c r="P42" s="72">
        <v>73</v>
      </c>
      <c r="Q42" s="72">
        <v>56</v>
      </c>
      <c r="R42" s="74">
        <v>30.3571428571429</v>
      </c>
      <c r="S42" s="72">
        <v>1318.39424657534</v>
      </c>
      <c r="T42" s="72">
        <v>1499.2982142857099</v>
      </c>
      <c r="U42" s="75">
        <v>-13.7215380134044</v>
      </c>
    </row>
    <row r="43" spans="1:21" ht="12" thickBot="1" x14ac:dyDescent="0.25">
      <c r="A43" s="54"/>
      <c r="B43" s="56" t="s">
        <v>39</v>
      </c>
      <c r="C43" s="57"/>
      <c r="D43" s="72">
        <v>65500.88</v>
      </c>
      <c r="E43" s="73"/>
      <c r="F43" s="73"/>
      <c r="G43" s="72">
        <v>69102.61</v>
      </c>
      <c r="H43" s="74">
        <v>-5.2121475585365102</v>
      </c>
      <c r="I43" s="72">
        <v>6173.69</v>
      </c>
      <c r="J43" s="74">
        <v>9.4253542853164696</v>
      </c>
      <c r="K43" s="72">
        <v>9393.9699999999993</v>
      </c>
      <c r="L43" s="74">
        <v>13.5942332713627</v>
      </c>
      <c r="M43" s="74">
        <v>-0.34280288312608997</v>
      </c>
      <c r="N43" s="72">
        <v>1572817.68</v>
      </c>
      <c r="O43" s="72">
        <v>1572817.68</v>
      </c>
      <c r="P43" s="72">
        <v>49</v>
      </c>
      <c r="Q43" s="72">
        <v>52</v>
      </c>
      <c r="R43" s="74">
        <v>-5.7692307692307701</v>
      </c>
      <c r="S43" s="72">
        <v>1336.7526530612199</v>
      </c>
      <c r="T43" s="72">
        <v>1018.60711538462</v>
      </c>
      <c r="U43" s="75">
        <v>23.799880774355799</v>
      </c>
    </row>
    <row r="44" spans="1:21" ht="12" thickBot="1" x14ac:dyDescent="0.25">
      <c r="A44" s="54"/>
      <c r="B44" s="56" t="s">
        <v>73</v>
      </c>
      <c r="C44" s="57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2">
        <v>-1523.9315999999999</v>
      </c>
      <c r="O44" s="72">
        <v>-1523.9315999999999</v>
      </c>
      <c r="P44" s="73"/>
      <c r="Q44" s="73"/>
      <c r="R44" s="73"/>
      <c r="S44" s="73"/>
      <c r="T44" s="73"/>
      <c r="U44" s="76"/>
    </row>
    <row r="45" spans="1:21" ht="12" thickBot="1" x14ac:dyDescent="0.25">
      <c r="A45" s="55"/>
      <c r="B45" s="56" t="s">
        <v>34</v>
      </c>
      <c r="C45" s="57"/>
      <c r="D45" s="77">
        <v>12117.933800000001</v>
      </c>
      <c r="E45" s="78"/>
      <c r="F45" s="78"/>
      <c r="G45" s="77">
        <v>15269.369199999999</v>
      </c>
      <c r="H45" s="79">
        <v>-20.638936413954799</v>
      </c>
      <c r="I45" s="77">
        <v>813.00239999999997</v>
      </c>
      <c r="J45" s="79">
        <v>6.7090843490166598</v>
      </c>
      <c r="K45" s="77">
        <v>2322.0106999999998</v>
      </c>
      <c r="L45" s="79">
        <v>15.206985105841801</v>
      </c>
      <c r="M45" s="79">
        <v>-0.64987138086831397</v>
      </c>
      <c r="N45" s="77">
        <v>176760.84669999999</v>
      </c>
      <c r="O45" s="77">
        <v>176760.84669999999</v>
      </c>
      <c r="P45" s="77">
        <v>17</v>
      </c>
      <c r="Q45" s="77">
        <v>18</v>
      </c>
      <c r="R45" s="79">
        <v>-5.5555555555555598</v>
      </c>
      <c r="S45" s="77">
        <v>712.81963529411803</v>
      </c>
      <c r="T45" s="77">
        <v>599.32815555555499</v>
      </c>
      <c r="U45" s="80">
        <v>15.921486182368501</v>
      </c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9:C29"/>
    <mergeCell ref="B30:C30"/>
    <mergeCell ref="B19:C19"/>
    <mergeCell ref="B20:C20"/>
    <mergeCell ref="B21:C21"/>
    <mergeCell ref="B22:C22"/>
    <mergeCell ref="B23:C23"/>
    <mergeCell ref="B24:C24"/>
    <mergeCell ref="B31:C31"/>
    <mergeCell ref="B32:C32"/>
    <mergeCell ref="B33:C33"/>
    <mergeCell ref="B34:C34"/>
    <mergeCell ref="B35:C35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6:C36"/>
    <mergeCell ref="B25:C25"/>
    <mergeCell ref="B26:C26"/>
    <mergeCell ref="B27:C27"/>
    <mergeCell ref="B28:C28"/>
    <mergeCell ref="B18:C18"/>
    <mergeCell ref="B13:C13"/>
    <mergeCell ref="B14:C14"/>
    <mergeCell ref="B15:C15"/>
    <mergeCell ref="B16:C16"/>
    <mergeCell ref="B17:C17"/>
  </mergeCells>
  <phoneticPr fontId="17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6" workbookViewId="0">
      <selection activeCell="B32" sqref="B32:E38"/>
    </sheetView>
  </sheetViews>
  <sheetFormatPr defaultRowHeight="12.75" x14ac:dyDescent="0.2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 x14ac:dyDescent="0.2">
      <c r="A2" s="37">
        <v>1</v>
      </c>
      <c r="B2" s="37">
        <v>12</v>
      </c>
      <c r="C2" s="37">
        <v>77108</v>
      </c>
      <c r="D2" s="37">
        <v>631347.93336068396</v>
      </c>
      <c r="E2" s="37">
        <v>485015.15711794898</v>
      </c>
      <c r="F2" s="37">
        <v>146332.77624273501</v>
      </c>
      <c r="G2" s="37">
        <v>485015.15711794898</v>
      </c>
      <c r="H2" s="37">
        <v>0.23177834045294399</v>
      </c>
    </row>
    <row r="3" spans="1:8" x14ac:dyDescent="0.2">
      <c r="A3" s="37">
        <v>2</v>
      </c>
      <c r="B3" s="37">
        <v>13</v>
      </c>
      <c r="C3" s="37">
        <v>7590</v>
      </c>
      <c r="D3" s="37">
        <v>72771.524451282094</v>
      </c>
      <c r="E3" s="37">
        <v>55385.389003418801</v>
      </c>
      <c r="F3" s="37">
        <v>17386.135447863198</v>
      </c>
      <c r="G3" s="37">
        <v>55385.389003418801</v>
      </c>
      <c r="H3" s="37">
        <v>0.23891399251231399</v>
      </c>
    </row>
    <row r="4" spans="1:8" x14ac:dyDescent="0.2">
      <c r="A4" s="37">
        <v>3</v>
      </c>
      <c r="B4" s="37">
        <v>14</v>
      </c>
      <c r="C4" s="37">
        <v>86013</v>
      </c>
      <c r="D4" s="37">
        <v>97370.000994085203</v>
      </c>
      <c r="E4" s="37">
        <v>69208.024212093602</v>
      </c>
      <c r="F4" s="37">
        <v>28161.976781991601</v>
      </c>
      <c r="G4" s="37">
        <v>69208.024212093602</v>
      </c>
      <c r="H4" s="37">
        <v>0.28922641978510699</v>
      </c>
    </row>
    <row r="5" spans="1:8" x14ac:dyDescent="0.2">
      <c r="A5" s="37">
        <v>4</v>
      </c>
      <c r="B5" s="37">
        <v>15</v>
      </c>
      <c r="C5" s="37">
        <v>3269</v>
      </c>
      <c r="D5" s="37">
        <v>55896.364460078701</v>
      </c>
      <c r="E5" s="37">
        <v>43425.684443105703</v>
      </c>
      <c r="F5" s="37">
        <v>12470.680016973</v>
      </c>
      <c r="G5" s="37">
        <v>43425.684443105703</v>
      </c>
      <c r="H5" s="37">
        <v>0.223103597835591</v>
      </c>
    </row>
    <row r="6" spans="1:8" x14ac:dyDescent="0.2">
      <c r="A6" s="37">
        <v>5</v>
      </c>
      <c r="B6" s="37">
        <v>16</v>
      </c>
      <c r="C6" s="37">
        <v>4138</v>
      </c>
      <c r="D6" s="37">
        <v>195654.24063162401</v>
      </c>
      <c r="E6" s="37">
        <v>180549.37055640999</v>
      </c>
      <c r="F6" s="37">
        <v>15104.870075213699</v>
      </c>
      <c r="G6" s="37">
        <v>180549.37055640999</v>
      </c>
      <c r="H6" s="37">
        <v>7.7201853772507795E-2</v>
      </c>
    </row>
    <row r="7" spans="1:8" x14ac:dyDescent="0.2">
      <c r="A7" s="37">
        <v>6</v>
      </c>
      <c r="B7" s="37">
        <v>17</v>
      </c>
      <c r="C7" s="37">
        <v>13951</v>
      </c>
      <c r="D7" s="37">
        <v>283268.386888034</v>
      </c>
      <c r="E7" s="37">
        <v>253196.31386495699</v>
      </c>
      <c r="F7" s="37">
        <v>30072.0730230769</v>
      </c>
      <c r="G7" s="37">
        <v>253196.31386495699</v>
      </c>
      <c r="H7" s="37">
        <v>0.106161062847311</v>
      </c>
    </row>
    <row r="8" spans="1:8" x14ac:dyDescent="0.2">
      <c r="A8" s="37">
        <v>7</v>
      </c>
      <c r="B8" s="37">
        <v>18</v>
      </c>
      <c r="C8" s="37">
        <v>84653</v>
      </c>
      <c r="D8" s="37">
        <v>169947.281090598</v>
      </c>
      <c r="E8" s="37">
        <v>139512.292111966</v>
      </c>
      <c r="F8" s="37">
        <v>30434.9889786325</v>
      </c>
      <c r="G8" s="37">
        <v>139512.292111966</v>
      </c>
      <c r="H8" s="37">
        <v>0.17908488316684301</v>
      </c>
    </row>
    <row r="9" spans="1:8" x14ac:dyDescent="0.2">
      <c r="A9" s="37">
        <v>8</v>
      </c>
      <c r="B9" s="37">
        <v>19</v>
      </c>
      <c r="C9" s="37">
        <v>16089</v>
      </c>
      <c r="D9" s="37">
        <v>113955.01670341899</v>
      </c>
      <c r="E9" s="37">
        <v>113053.590168376</v>
      </c>
      <c r="F9" s="37">
        <v>901.42653504273505</v>
      </c>
      <c r="G9" s="37">
        <v>113053.590168376</v>
      </c>
      <c r="H9" s="37">
        <v>7.91037166348545E-3</v>
      </c>
    </row>
    <row r="10" spans="1:8" x14ac:dyDescent="0.2">
      <c r="A10" s="37">
        <v>9</v>
      </c>
      <c r="B10" s="37">
        <v>21</v>
      </c>
      <c r="C10" s="37">
        <v>164172</v>
      </c>
      <c r="D10" s="37">
        <v>651031.672362393</v>
      </c>
      <c r="E10" s="37">
        <v>618569.45839829103</v>
      </c>
      <c r="F10" s="37">
        <v>32462.213964102601</v>
      </c>
      <c r="G10" s="37">
        <v>618569.45839829103</v>
      </c>
      <c r="H10" s="37">
        <v>4.9862726104103701E-2</v>
      </c>
    </row>
    <row r="11" spans="1:8" x14ac:dyDescent="0.2">
      <c r="A11" s="37">
        <v>10</v>
      </c>
      <c r="B11" s="37">
        <v>22</v>
      </c>
      <c r="C11" s="37">
        <v>28496</v>
      </c>
      <c r="D11" s="37">
        <v>518088.61780170898</v>
      </c>
      <c r="E11" s="37">
        <v>452604.53944358998</v>
      </c>
      <c r="F11" s="37">
        <v>65484.078358119703</v>
      </c>
      <c r="G11" s="37">
        <v>452604.53944358998</v>
      </c>
      <c r="H11" s="37">
        <v>0.126395516342308</v>
      </c>
    </row>
    <row r="12" spans="1:8" x14ac:dyDescent="0.2">
      <c r="A12" s="37">
        <v>11</v>
      </c>
      <c r="B12" s="37">
        <v>23</v>
      </c>
      <c r="C12" s="37">
        <v>139720.777</v>
      </c>
      <c r="D12" s="37">
        <v>1480550.9362162401</v>
      </c>
      <c r="E12" s="37">
        <v>1253517.2062145299</v>
      </c>
      <c r="F12" s="37">
        <v>227033.73000170899</v>
      </c>
      <c r="G12" s="37">
        <v>1253517.2062145299</v>
      </c>
      <c r="H12" s="37">
        <v>0.153344085940013</v>
      </c>
    </row>
    <row r="13" spans="1:8" x14ac:dyDescent="0.2">
      <c r="A13" s="37">
        <v>12</v>
      </c>
      <c r="B13" s="37">
        <v>24</v>
      </c>
      <c r="C13" s="37">
        <v>23418</v>
      </c>
      <c r="D13" s="37">
        <v>439019.54523931601</v>
      </c>
      <c r="E13" s="37">
        <v>386033.48731880297</v>
      </c>
      <c r="F13" s="37">
        <v>52986.057920512802</v>
      </c>
      <c r="G13" s="37">
        <v>386033.48731880297</v>
      </c>
      <c r="H13" s="37">
        <v>0.12069179719921</v>
      </c>
    </row>
    <row r="14" spans="1:8" x14ac:dyDescent="0.2">
      <c r="A14" s="37">
        <v>13</v>
      </c>
      <c r="B14" s="37">
        <v>25</v>
      </c>
      <c r="C14" s="37">
        <v>83491</v>
      </c>
      <c r="D14" s="37">
        <v>1071662.6351000001</v>
      </c>
      <c r="E14" s="37">
        <v>978950.28060000006</v>
      </c>
      <c r="F14" s="37">
        <v>92712.354500000001</v>
      </c>
      <c r="G14" s="37">
        <v>978950.28060000006</v>
      </c>
      <c r="H14" s="37">
        <v>8.6512631366818804E-2</v>
      </c>
    </row>
    <row r="15" spans="1:8" x14ac:dyDescent="0.2">
      <c r="A15" s="37">
        <v>14</v>
      </c>
      <c r="B15" s="37">
        <v>26</v>
      </c>
      <c r="C15" s="37">
        <v>59152</v>
      </c>
      <c r="D15" s="37">
        <v>356478.853649739</v>
      </c>
      <c r="E15" s="37">
        <v>306772.76873730402</v>
      </c>
      <c r="F15" s="37">
        <v>49706.084912434802</v>
      </c>
      <c r="G15" s="37">
        <v>306772.76873730402</v>
      </c>
      <c r="H15" s="37">
        <v>0.139436279048613</v>
      </c>
    </row>
    <row r="16" spans="1:8" x14ac:dyDescent="0.2">
      <c r="A16" s="37">
        <v>15</v>
      </c>
      <c r="B16" s="37">
        <v>27</v>
      </c>
      <c r="C16" s="37">
        <v>116002.65</v>
      </c>
      <c r="D16" s="37">
        <v>977237.937966667</v>
      </c>
      <c r="E16" s="37">
        <v>887741.32023333304</v>
      </c>
      <c r="F16" s="37">
        <v>89496.617733333303</v>
      </c>
      <c r="G16" s="37">
        <v>887741.32023333304</v>
      </c>
      <c r="H16" s="37">
        <v>9.1581194565111199E-2</v>
      </c>
    </row>
    <row r="17" spans="1:8" x14ac:dyDescent="0.2">
      <c r="A17" s="37">
        <v>16</v>
      </c>
      <c r="B17" s="37">
        <v>29</v>
      </c>
      <c r="C17" s="37">
        <v>140620</v>
      </c>
      <c r="D17" s="37">
        <v>1871248.4759700899</v>
      </c>
      <c r="E17" s="37">
        <v>1655978.15850085</v>
      </c>
      <c r="F17" s="37">
        <v>215270.317469231</v>
      </c>
      <c r="G17" s="37">
        <v>1655978.15850085</v>
      </c>
      <c r="H17" s="37">
        <v>0.115041011513787</v>
      </c>
    </row>
    <row r="18" spans="1:8" x14ac:dyDescent="0.2">
      <c r="A18" s="37">
        <v>17</v>
      </c>
      <c r="B18" s="37">
        <v>31</v>
      </c>
      <c r="C18" s="37">
        <v>26540.804</v>
      </c>
      <c r="D18" s="37">
        <v>278454.74308697501</v>
      </c>
      <c r="E18" s="37">
        <v>239577.43531255901</v>
      </c>
      <c r="F18" s="37">
        <v>38877.307774416498</v>
      </c>
      <c r="G18" s="37">
        <v>239577.43531255901</v>
      </c>
      <c r="H18" s="37">
        <v>0.139618048317005</v>
      </c>
    </row>
    <row r="19" spans="1:8" x14ac:dyDescent="0.2">
      <c r="A19" s="37">
        <v>18</v>
      </c>
      <c r="B19" s="37">
        <v>32</v>
      </c>
      <c r="C19" s="37">
        <v>26083.486000000001</v>
      </c>
      <c r="D19" s="37">
        <v>366277.05527471402</v>
      </c>
      <c r="E19" s="37">
        <v>342886.61064820201</v>
      </c>
      <c r="F19" s="37">
        <v>23390.444626512101</v>
      </c>
      <c r="G19" s="37">
        <v>342886.61064820201</v>
      </c>
      <c r="H19" s="37">
        <v>6.3859977821894606E-2</v>
      </c>
    </row>
    <row r="20" spans="1:8" x14ac:dyDescent="0.2">
      <c r="A20" s="37">
        <v>19</v>
      </c>
      <c r="B20" s="37">
        <v>33</v>
      </c>
      <c r="C20" s="37">
        <v>32812.076000000001</v>
      </c>
      <c r="D20" s="37">
        <v>604872.58792315202</v>
      </c>
      <c r="E20" s="37">
        <v>466753.72173992998</v>
      </c>
      <c r="F20" s="37">
        <v>138118.866183223</v>
      </c>
      <c r="G20" s="37">
        <v>466753.72173992998</v>
      </c>
      <c r="H20" s="37">
        <v>0.22834373542609701</v>
      </c>
    </row>
    <row r="21" spans="1:8" x14ac:dyDescent="0.2">
      <c r="A21" s="37">
        <v>20</v>
      </c>
      <c r="B21" s="37">
        <v>34</v>
      </c>
      <c r="C21" s="37">
        <v>35499.438000000002</v>
      </c>
      <c r="D21" s="37">
        <v>237995.66801522599</v>
      </c>
      <c r="E21" s="37">
        <v>173763.204141319</v>
      </c>
      <c r="F21" s="37">
        <v>64232.463873907203</v>
      </c>
      <c r="G21" s="37">
        <v>173763.204141319</v>
      </c>
      <c r="H21" s="37">
        <v>0.26988921441123798</v>
      </c>
    </row>
    <row r="22" spans="1:8" x14ac:dyDescent="0.2">
      <c r="A22" s="37">
        <v>21</v>
      </c>
      <c r="B22" s="37">
        <v>35</v>
      </c>
      <c r="C22" s="37">
        <v>43311.336000000003</v>
      </c>
      <c r="D22" s="37">
        <v>1179159.9061</v>
      </c>
      <c r="E22" s="37">
        <v>1141583.6539</v>
      </c>
      <c r="F22" s="37">
        <v>37576.252200000003</v>
      </c>
      <c r="G22" s="37">
        <v>1141583.6539</v>
      </c>
      <c r="H22" s="37">
        <v>3.1866969022277203E-2</v>
      </c>
    </row>
    <row r="23" spans="1:8" x14ac:dyDescent="0.2">
      <c r="A23" s="37">
        <v>22</v>
      </c>
      <c r="B23" s="37">
        <v>36</v>
      </c>
      <c r="C23" s="37">
        <v>149412.78</v>
      </c>
      <c r="D23" s="37">
        <v>679896.50425132702</v>
      </c>
      <c r="E23" s="37">
        <v>577075.38445233996</v>
      </c>
      <c r="F23" s="37">
        <v>102821.119798987</v>
      </c>
      <c r="G23" s="37">
        <v>577075.38445233996</v>
      </c>
      <c r="H23" s="37">
        <v>0.15123054634941699</v>
      </c>
    </row>
    <row r="24" spans="1:8" x14ac:dyDescent="0.2">
      <c r="A24" s="37">
        <v>23</v>
      </c>
      <c r="B24" s="37">
        <v>37</v>
      </c>
      <c r="C24" s="37">
        <v>92135.801999999996</v>
      </c>
      <c r="D24" s="37">
        <v>699699.12921858404</v>
      </c>
      <c r="E24" s="37">
        <v>609843.85313864297</v>
      </c>
      <c r="F24" s="37">
        <v>89855.276079941206</v>
      </c>
      <c r="G24" s="37">
        <v>609843.85313864297</v>
      </c>
      <c r="H24" s="37">
        <v>0.12841987695524301</v>
      </c>
    </row>
    <row r="25" spans="1:8" x14ac:dyDescent="0.2">
      <c r="A25" s="37">
        <v>24</v>
      </c>
      <c r="B25" s="37">
        <v>38</v>
      </c>
      <c r="C25" s="37">
        <v>105789.284</v>
      </c>
      <c r="D25" s="37">
        <v>538328.68282831903</v>
      </c>
      <c r="E25" s="37">
        <v>514413.16224336298</v>
      </c>
      <c r="F25" s="37">
        <v>23915.520584955801</v>
      </c>
      <c r="G25" s="37">
        <v>514413.16224336298</v>
      </c>
      <c r="H25" s="37">
        <v>4.4425499416650603E-2</v>
      </c>
    </row>
    <row r="26" spans="1:8" x14ac:dyDescent="0.2">
      <c r="A26" s="37">
        <v>25</v>
      </c>
      <c r="B26" s="37">
        <v>39</v>
      </c>
      <c r="C26" s="37">
        <v>63875.88</v>
      </c>
      <c r="D26" s="37">
        <v>99251.5110661902</v>
      </c>
      <c r="E26" s="37">
        <v>72250.956425463897</v>
      </c>
      <c r="F26" s="37">
        <v>27000.554640726299</v>
      </c>
      <c r="G26" s="37">
        <v>72250.956425463897</v>
      </c>
      <c r="H26" s="37">
        <v>0.27204174879231602</v>
      </c>
    </row>
    <row r="27" spans="1:8" x14ac:dyDescent="0.2">
      <c r="A27" s="37">
        <v>26</v>
      </c>
      <c r="B27" s="37">
        <v>42</v>
      </c>
      <c r="C27" s="37">
        <v>15339.575000000001</v>
      </c>
      <c r="D27" s="37">
        <v>239434.87040000001</v>
      </c>
      <c r="E27" s="37">
        <v>221124.8316</v>
      </c>
      <c r="F27" s="37">
        <v>18310.038799999998</v>
      </c>
      <c r="G27" s="37">
        <v>221124.8316</v>
      </c>
      <c r="H27" s="37">
        <v>7.6471897219528795E-2</v>
      </c>
    </row>
    <row r="28" spans="1:8" x14ac:dyDescent="0.2">
      <c r="A28" s="37">
        <v>27</v>
      </c>
      <c r="B28" s="37">
        <v>75</v>
      </c>
      <c r="C28" s="37">
        <v>167</v>
      </c>
      <c r="D28" s="37">
        <v>78149.572649572598</v>
      </c>
      <c r="E28" s="37">
        <v>74459.102564102606</v>
      </c>
      <c r="F28" s="37">
        <v>3690.47008547009</v>
      </c>
      <c r="G28" s="37">
        <v>74459.102564102606</v>
      </c>
      <c r="H28" s="37">
        <v>4.72231639962815E-2</v>
      </c>
    </row>
    <row r="29" spans="1:8" x14ac:dyDescent="0.2">
      <c r="A29" s="37">
        <v>28</v>
      </c>
      <c r="B29" s="37">
        <v>76</v>
      </c>
      <c r="C29" s="37">
        <v>2184</v>
      </c>
      <c r="D29" s="37">
        <v>371003.53917863203</v>
      </c>
      <c r="E29" s="37">
        <v>352670.44809401699</v>
      </c>
      <c r="F29" s="37">
        <v>18333.0910846154</v>
      </c>
      <c r="G29" s="37">
        <v>352670.44809401699</v>
      </c>
      <c r="H29" s="37">
        <v>4.9414868454363402E-2</v>
      </c>
    </row>
    <row r="30" spans="1:8" x14ac:dyDescent="0.2">
      <c r="A30" s="37">
        <v>29</v>
      </c>
      <c r="B30" s="37">
        <v>99</v>
      </c>
      <c r="C30" s="37">
        <v>15</v>
      </c>
      <c r="D30" s="37">
        <v>12117.933590500001</v>
      </c>
      <c r="E30" s="37">
        <v>11304.9311852356</v>
      </c>
      <c r="F30" s="37">
        <v>813.00240526435198</v>
      </c>
      <c r="G30" s="37">
        <v>11304.9311852356</v>
      </c>
      <c r="H30" s="37">
        <v>6.7090845084488496E-2</v>
      </c>
    </row>
    <row r="31" spans="1:8" x14ac:dyDescent="0.2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 x14ac:dyDescent="0.2">
      <c r="A32" s="30"/>
      <c r="B32" s="33">
        <v>70</v>
      </c>
      <c r="C32" s="34">
        <v>51</v>
      </c>
      <c r="D32" s="34">
        <v>86140.22</v>
      </c>
      <c r="E32" s="34">
        <v>84259.36</v>
      </c>
      <c r="F32" s="30"/>
      <c r="G32" s="30"/>
      <c r="H32" s="30"/>
    </row>
    <row r="33" spans="1:8" x14ac:dyDescent="0.2">
      <c r="A33" s="30"/>
      <c r="B33" s="33">
        <v>71</v>
      </c>
      <c r="C33" s="34">
        <v>108</v>
      </c>
      <c r="D33" s="34">
        <v>282794.12</v>
      </c>
      <c r="E33" s="34">
        <v>316959.11</v>
      </c>
      <c r="F33" s="30"/>
      <c r="G33" s="30"/>
      <c r="H33" s="30"/>
    </row>
    <row r="34" spans="1:8" x14ac:dyDescent="0.2">
      <c r="A34" s="30"/>
      <c r="B34" s="33">
        <v>72</v>
      </c>
      <c r="C34" s="34">
        <v>25</v>
      </c>
      <c r="D34" s="34">
        <v>73018.83</v>
      </c>
      <c r="E34" s="34">
        <v>73640.179999999993</v>
      </c>
      <c r="F34" s="30"/>
      <c r="G34" s="30"/>
      <c r="H34" s="30"/>
    </row>
    <row r="35" spans="1:8" x14ac:dyDescent="0.2">
      <c r="A35" s="30"/>
      <c r="B35" s="33">
        <v>73</v>
      </c>
      <c r="C35" s="34">
        <v>80</v>
      </c>
      <c r="D35" s="34">
        <v>178131.72</v>
      </c>
      <c r="E35" s="34">
        <v>209304.37</v>
      </c>
      <c r="F35" s="30"/>
      <c r="G35" s="30"/>
      <c r="H35" s="30"/>
    </row>
    <row r="36" spans="1:8" x14ac:dyDescent="0.2">
      <c r="A36" s="30"/>
      <c r="B36" s="33">
        <v>74</v>
      </c>
      <c r="C36" s="34">
        <v>2</v>
      </c>
      <c r="D36" s="34">
        <v>3.41</v>
      </c>
      <c r="E36" s="34">
        <v>111.12</v>
      </c>
      <c r="F36" s="30"/>
      <c r="G36" s="30"/>
      <c r="H36" s="30"/>
    </row>
    <row r="37" spans="1:8" x14ac:dyDescent="0.2">
      <c r="A37" s="30"/>
      <c r="B37" s="33">
        <v>77</v>
      </c>
      <c r="C37" s="34">
        <v>63</v>
      </c>
      <c r="D37" s="34">
        <v>96242.78</v>
      </c>
      <c r="E37" s="34">
        <v>94770.01</v>
      </c>
      <c r="F37" s="30"/>
      <c r="G37" s="30"/>
      <c r="H37" s="30"/>
    </row>
    <row r="38" spans="1:8" x14ac:dyDescent="0.2">
      <c r="A38" s="30"/>
      <c r="B38" s="33">
        <v>78</v>
      </c>
      <c r="C38" s="34">
        <v>47</v>
      </c>
      <c r="D38" s="34">
        <v>65500.88</v>
      </c>
      <c r="E38" s="34">
        <v>59327.19</v>
      </c>
      <c r="F38" s="34"/>
      <c r="G38" s="30"/>
      <c r="H38" s="30"/>
    </row>
    <row r="39" spans="1:8" x14ac:dyDescent="0.2">
      <c r="A39" s="30"/>
      <c r="B39" s="31"/>
      <c r="C39" s="30"/>
      <c r="D39" s="30"/>
      <c r="E39" s="30"/>
      <c r="F39" s="30"/>
      <c r="G39" s="30"/>
      <c r="H39" s="30"/>
    </row>
    <row r="40" spans="1:8" x14ac:dyDescent="0.2">
      <c r="A40" s="30"/>
      <c r="B40" s="31"/>
      <c r="C40" s="30"/>
      <c r="D40" s="30"/>
      <c r="E40" s="30"/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1"/>
      <c r="D42" s="31"/>
      <c r="E42" s="31"/>
      <c r="F42" s="31"/>
      <c r="G42" s="31"/>
      <c r="H42" s="31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0"/>
      <c r="D44" s="30"/>
      <c r="E44" s="30"/>
      <c r="F44" s="30"/>
      <c r="G44" s="30"/>
      <c r="H44" s="30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2016-01-09T02:49:59Z</dcterms:modified>
</cp:coreProperties>
</file>