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67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<sst xmlns="http://schemas.openxmlformats.org/spreadsheetml/2006/main" count="117" uniqueCount="76">
  <si>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</si>
  <si>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</si>
  <si>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</si>
  <si>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</si>
  <si>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</si>
  <si>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</si>
  <si>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</si>
  <si>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</si>
  <si>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</si>
  <si>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</si>
  <si>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</si>
  <si>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</si>
  <si>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</si>
  <si>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</si>
  <si>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</si>
  <si>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</si>
  <si>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</si>
  <si>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</si>
  <si>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</si>
  <si>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</si>
  <si>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</si>
  <si>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</si>
  <si>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</si>
  <si>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</si>
  <si>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</si>
  <si>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</si>
  <si>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</si>
  <si>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</si>
  <si>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</si>
  <si>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</si>
  <si>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</si>
  <si>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</si>
  <si>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</si>
  <si>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</si>
  <si>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</si>
  <si>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</si>
  <si>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</si>
  <si>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</si>
  <si>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</si>
  <si>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</si>
  <si>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8" type="noConversion"/>
  </si>
  <si>
    <t>COST</t>
    <phoneticPr fontId="18" type="noConversion"/>
  </si>
  <si>
    <t>成本</t>
    <phoneticPr fontId="18" type="noConversion"/>
  </si>
  <si>
    <t>销售金额差异</t>
    <phoneticPr fontId="18" type="noConversion"/>
  </si>
  <si>
    <t>销售成本差异</t>
    <phoneticPr fontId="1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</si>
  <si>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</si>
  <si>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</si>
  <si>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</si>
  <si>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</si>
  <si>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</si>
  <si>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</si>
  <si>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</si>
  <si>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</si>
  <si>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</si>
  <si>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</si>
  <si>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</si>
  <si>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</si>
  <si>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</si>
  <si>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</si>
  <si>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</si>
  <si>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</si>
  <si>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</si>
  <si>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</si>
  <si>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</si>
  <si>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</si>
  <si>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</si>
  <si>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</si>
  <si>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</si>
  <si>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</si>
  <si>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</si>
  <si>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</si>
  <si>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8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</si>
  <si>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</si>
  <si>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</si>
  <si>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8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</si>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</sst>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4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8">
    <xf numFmtId="0" fontId="0" fillId="0" borderId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14" fillId="8" borderId="8" applyNumberFormat="0" applyFont="0" applyAlignment="0" applyProtection="0">
      <alignment vertical="center"/>
    </xf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/>
    <xf numFmtId="4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37" fillId="3" borderId="0" applyNumberFormat="0" applyBorder="0" applyAlignment="0" applyProtection="0"/>
    <xf numFmtId="0" fontId="46" fillId="4" borderId="0" applyNumberFormat="0" applyBorder="0" applyAlignment="0" applyProtection="0"/>
    <xf numFmtId="0" fontId="48" fillId="5" borderId="4" applyNumberFormat="0" applyAlignment="0" applyProtection="0"/>
    <xf numFmtId="0" fontId="47" fillId="6" borderId="5" applyNumberFormat="0" applyAlignment="0" applyProtection="0"/>
    <xf numFmtId="0" fontId="41" fillId="6" borderId="4" applyNumberFormat="0" applyAlignment="0" applyProtection="0"/>
    <xf numFmtId="0" fontId="45" fillId="0" borderId="6" applyNumberFormat="0" applyFill="0" applyAlignment="0" applyProtection="0"/>
    <xf numFmtId="0" fontId="42" fillId="7" borderId="7" applyNumberFormat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31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2" fillId="38" borderId="21">
      <alignment vertical="center"/>
    </xf>
    <xf numFmtId="0" fontId="51" fillId="0" borderId="0"/>
    <xf numFmtId="180" fontId="53" fillId="0" borderId="0" applyFont="0" applyFill="0" applyBorder="0" applyAlignment="0" applyProtection="0"/>
    <xf numFmtId="18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5" fillId="0" borderId="0" xfId="0" applyFont="1"/>
    <xf numFmtId="177" fontId="15" fillId="0" borderId="0" xfId="0" applyNumberFormat="1" applyFont="1"/>
    <xf numFmtId="0" fontId="0" fillId="0" borderId="0" xfId="0" applyAlignment="1"/>
    <xf numFmtId="0" fontId="15" fillId="0" borderId="0" xfId="0" applyNumberFormat="1" applyFont="1"/>
    <xf numFmtId="0" fontId="16" fillId="0" borderId="18" xfId="0" applyFont="1" applyBorder="1" applyAlignment="1">
      <alignment wrapText="1"/>
    </xf>
    <xf numFmtId="0" fontId="16" fillId="0" borderId="18" xfId="0" applyNumberFormat="1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8" xfId="0" applyFont="1" applyBorder="1" applyAlignment="1">
      <alignment horizontal="right" vertical="center" wrapText="1"/>
    </xf>
    <xf numFmtId="49" fontId="16" fillId="36" borderId="18" xfId="0" applyNumberFormat="1" applyFont="1" applyFill="1" applyBorder="1" applyAlignment="1">
      <alignment vertical="center" wrapText="1"/>
    </xf>
    <xf numFmtId="49" fontId="19" fillId="37" borderId="18" xfId="0" applyNumberFormat="1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vertical="center" wrapText="1"/>
    </xf>
    <xf numFmtId="0" fontId="16" fillId="33" borderId="18" xfId="0" applyNumberFormat="1" applyFont="1" applyFill="1" applyBorder="1" applyAlignment="1">
      <alignment vertical="center" wrapText="1"/>
    </xf>
    <xf numFmtId="0" fontId="16" fillId="36" borderId="18" xfId="0" applyFont="1" applyFill="1" applyBorder="1" applyAlignment="1">
      <alignment vertical="center" wrapText="1"/>
    </xf>
    <xf numFmtId="0" fontId="16" fillId="37" borderId="18" xfId="0" applyFont="1" applyFill="1" applyBorder="1" applyAlignment="1">
      <alignment vertical="center" wrapText="1"/>
    </xf>
    <xf numFmtId="4" fontId="16" fillId="36" borderId="18" xfId="0" applyNumberFormat="1" applyFont="1" applyFill="1" applyBorder="1" applyAlignment="1">
      <alignment horizontal="right" vertical="top" wrapText="1"/>
    </xf>
    <xf numFmtId="4" fontId="16" fillId="37" borderId="18" xfId="0" applyNumberFormat="1" applyFont="1" applyFill="1" applyBorder="1" applyAlignment="1">
      <alignment horizontal="right" vertical="top" wrapText="1"/>
    </xf>
    <xf numFmtId="177" fontId="15" fillId="36" borderId="18" xfId="0" applyNumberFormat="1" applyFont="1" applyFill="1" applyBorder="1" applyAlignment="1">
      <alignment horizontal="center" vertical="center"/>
    </xf>
    <xf numFmtId="177" fontId="15" fillId="37" borderId="18" xfId="0" applyNumberFormat="1" applyFont="1" applyFill="1" applyBorder="1" applyAlignment="1">
      <alignment horizontal="center" vertical="center"/>
    </xf>
    <xf numFmtId="177" fontId="20" fillId="0" borderId="18" xfId="0" applyNumberFormat="1" applyFont="1" applyBorder="1"/>
    <xf numFmtId="177" fontId="15" fillId="36" borderId="18" xfId="0" applyNumberFormat="1" applyFont="1" applyFill="1" applyBorder="1"/>
    <xf numFmtId="177" fontId="15" fillId="37" borderId="18" xfId="0" applyNumberFormat="1" applyFont="1" applyFill="1" applyBorder="1"/>
    <xf numFmtId="177" fontId="15" fillId="0" borderId="18" xfId="0" applyNumberFormat="1" applyFont="1" applyBorder="1"/>
    <xf numFmtId="49" fontId="16" fillId="0" borderId="18" xfId="0" applyNumberFormat="1" applyFont="1" applyFill="1" applyBorder="1" applyAlignment="1">
      <alignment vertical="center" wrapText="1"/>
    </xf>
    <xf numFmtId="0" fontId="16" fillId="0" borderId="18" xfId="0" applyFont="1" applyFill="1" applyBorder="1" applyAlignment="1">
      <alignment vertical="center" wrapText="1"/>
    </xf>
    <xf numFmtId="4" fontId="16" fillId="0" borderId="18" xfId="0" applyNumberFormat="1" applyFont="1" applyFill="1" applyBorder="1" applyAlignment="1">
      <alignment horizontal="right" vertical="top" wrapText="1"/>
    </xf>
    <xf numFmtId="0" fontId="15" fillId="0" borderId="0" xfId="0" applyFont="1" applyFill="1"/>
    <xf numFmtId="176" fontId="1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NumberFormat="1" applyFont="1" applyAlignment="1"/>
    <xf numFmtId="1" fontId="26" fillId="0" borderId="0" xfId="0" applyNumberFormat="1" applyFont="1" applyAlignment="1"/>
    <xf numFmtId="0" fontId="15" fillId="0" borderId="0" xfId="0" applyFont="1"/>
    <xf numFmtId="1" fontId="50" fillId="0" borderId="0" xfId="0" applyNumberFormat="1" applyFont="1" applyAlignment="1"/>
    <xf numFmtId="0" fontId="50" fillId="0" borderId="0" xfId="0" applyNumberFormat="1" applyFont="1" applyAlignment="1"/>
    <xf numFmtId="0" fontId="15" fillId="0" borderId="0" xfId="0" applyFont="1"/>
    <xf numFmtId="0" fontId="15" fillId="0" borderId="0" xfId="0" applyFont="1"/>
    <xf numFmtId="0" fontId="51" fillId="0" borderId="0" xfId="110"/>
    <xf numFmtId="0" fontId="52" fillId="0" borderId="0" xfId="110" applyNumberFormat="1" applyFont="1"/>
    <xf numFmtId="49" fontId="16" fillId="33" borderId="18" xfId="0" applyNumberFormat="1" applyFont="1" applyFill="1" applyBorder="1" applyAlignment="1">
      <alignment horizontal="left" vertical="top" wrapText="1"/>
    </xf>
    <xf numFmtId="0" fontId="16" fillId="33" borderId="18" xfId="0" applyFont="1" applyFill="1" applyBorder="1" applyAlignment="1">
      <alignment vertical="center" wrapText="1"/>
    </xf>
    <xf numFmtId="49" fontId="17" fillId="33" borderId="18" xfId="0" applyNumberFormat="1" applyFont="1" applyFill="1" applyBorder="1" applyAlignment="1">
      <alignment horizontal="left" vertical="top" wrapText="1"/>
    </xf>
    <xf numFmtId="14" fontId="16" fillId="33" borderId="18" xfId="0" applyNumberFormat="1" applyFont="1" applyFill="1" applyBorder="1" applyAlignment="1">
      <alignment vertical="center" wrapText="1"/>
    </xf>
    <xf numFmtId="49" fontId="16" fillId="33" borderId="13" xfId="0" applyNumberFormat="1" applyFont="1" applyFill="1" applyBorder="1" applyAlignment="1">
      <alignment horizontal="left" vertical="top" wrapText="1"/>
    </xf>
    <xf numFmtId="49" fontId="16" fillId="33" borderId="15" xfId="0" applyNumberFormat="1" applyFont="1" applyFill="1" applyBorder="1" applyAlignment="1">
      <alignment horizontal="left" vertical="top" wrapText="1"/>
    </xf>
    <xf numFmtId="0" fontId="15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15" fillId="0" borderId="0" xfId="0" applyFont="1" applyAlignment="1">
      <alignment horizontal="right" vertical="center" wrapText="1"/>
    </xf>
    <xf numFmtId="0" fontId="27" fillId="0" borderId="19" xfId="0" applyFont="1" applyBorder="1" applyAlignment="1">
      <alignment horizontal="left" vertical="center" wrapText="1"/>
    </xf>
    <xf numFmtId="0" fontId="15" fillId="0" borderId="19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11" xfId="0" applyFont="1" applyBorder="1" applyAlignment="1">
      <alignment horizontal="right" vertical="center" wrapText="1"/>
    </xf>
    <xf numFmtId="49" fontId="16" fillId="33" borderId="10" xfId="0" applyNumberFormat="1" applyFont="1" applyFill="1" applyBorder="1" applyAlignment="1">
      <alignment vertical="center" wrapText="1"/>
    </xf>
    <xf numFmtId="49" fontId="16" fillId="33" borderId="12" xfId="0" applyNumberFormat="1" applyFont="1" applyFill="1" applyBorder="1" applyAlignment="1">
      <alignment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3" xfId="0" applyFont="1" applyFill="1" applyBorder="1" applyAlignment="1">
      <alignment vertical="center" wrapText="1"/>
    </xf>
    <xf numFmtId="0" fontId="16" fillId="33" borderId="15" xfId="0" applyFont="1" applyFill="1" applyBorder="1" applyAlignment="1">
      <alignment vertical="center" wrapText="1"/>
    </xf>
    <xf numFmtId="0" fontId="16" fillId="33" borderId="12" xfId="0" applyFont="1" applyFill="1" applyBorder="1" applyAlignment="1">
      <alignment vertical="center" wrapText="1"/>
    </xf>
    <xf numFmtId="49" fontId="17" fillId="33" borderId="13" xfId="0" applyNumberFormat="1" applyFont="1" applyFill="1" applyBorder="1" applyAlignment="1">
      <alignment horizontal="left" vertical="top" wrapText="1"/>
    </xf>
    <xf numFmtId="49" fontId="17" fillId="33" borderId="14" xfId="0" applyNumberFormat="1" applyFont="1" applyFill="1" applyBorder="1" applyAlignment="1">
      <alignment horizontal="left" vertical="top" wrapText="1"/>
    </xf>
    <xf numFmtId="49" fontId="17" fillId="33" borderId="15" xfId="0" applyNumberFormat="1" applyFont="1" applyFill="1" applyBorder="1" applyAlignment="1">
      <alignment horizontal="left" vertical="top" wrapText="1"/>
    </xf>
    <xf numFmtId="4" fontId="17" fillId="34" borderId="10" xfId="0" applyNumberFormat="1" applyFont="1" applyFill="1" applyBorder="1" applyAlignment="1">
      <alignment horizontal="right" vertical="top" wrapText="1"/>
    </xf>
    <xf numFmtId="0" fontId="17" fillId="34" borderId="10" xfId="0" applyFont="1" applyFill="1" applyBorder="1" applyAlignment="1">
      <alignment horizontal="right" vertical="top" wrapText="1"/>
    </xf>
    <xf numFmtId="176" fontId="17" fillId="34" borderId="10" xfId="0" applyNumberFormat="1" applyFont="1" applyFill="1" applyBorder="1" applyAlignment="1">
      <alignment horizontal="right" vertical="top" wrapText="1"/>
    </xf>
    <xf numFmtId="176" fontId="17" fillId="34" borderId="12" xfId="0" applyNumberFormat="1" applyFont="1" applyFill="1" applyBorder="1" applyAlignment="1">
      <alignment horizontal="right" vertical="top" wrapText="1"/>
    </xf>
    <xf numFmtId="14" fontId="16" fillId="33" borderId="12" xfId="0" applyNumberFormat="1" applyFont="1" applyFill="1" applyBorder="1" applyAlignment="1">
      <alignment vertical="center" wrapText="1"/>
    </xf>
    <xf numFmtId="4" fontId="16" fillId="35" borderId="10" xfId="0" applyNumberFormat="1" applyFont="1" applyFill="1" applyBorder="1" applyAlignment="1">
      <alignment horizontal="right" vertical="top" wrapText="1"/>
    </xf>
    <xf numFmtId="0" fontId="16" fillId="35" borderId="10" xfId="0" applyFont="1" applyFill="1" applyBorder="1" applyAlignment="1">
      <alignment horizontal="right" vertical="top" wrapText="1"/>
    </xf>
    <xf numFmtId="176" fontId="16" fillId="35" borderId="10" xfId="0" applyNumberFormat="1" applyFont="1" applyFill="1" applyBorder="1" applyAlignment="1">
      <alignment horizontal="right" vertical="top" wrapText="1"/>
    </xf>
    <xf numFmtId="176" fontId="16" fillId="35" borderId="12" xfId="0" applyNumberFormat="1" applyFont="1" applyFill="1" applyBorder="1" applyAlignment="1">
      <alignment horizontal="right" vertical="top" wrapText="1"/>
    </xf>
    <xf numFmtId="14" fontId="16" fillId="33" borderId="16" xfId="0" applyNumberFormat="1" applyFont="1" applyFill="1" applyBorder="1" applyAlignment="1">
      <alignment vertical="center" wrapText="1"/>
    </xf>
    <xf numFmtId="0" fontId="16" fillId="35" borderId="12" xfId="0" applyFont="1" applyFill="1" applyBorder="1" applyAlignment="1">
      <alignment horizontal="right" vertical="top" wrapText="1"/>
    </xf>
    <xf numFmtId="14" fontId="16" fillId="33" borderId="17" xfId="0" applyNumberFormat="1" applyFont="1" applyFill="1" applyBorder="1" applyAlignment="1">
      <alignment vertical="center" wrapText="1"/>
    </xf>
    <xf numFmtId="4" fontId="16" fillId="35" borderId="13" xfId="0" applyNumberFormat="1" applyFont="1" applyFill="1" applyBorder="1" applyAlignment="1">
      <alignment horizontal="right" vertical="top" wrapText="1"/>
    </xf>
    <xf numFmtId="0" fontId="16" fillId="35" borderId="13" xfId="0" applyFont="1" applyFill="1" applyBorder="1" applyAlignment="1">
      <alignment horizontal="right" vertical="top" wrapText="1"/>
    </xf>
    <xf numFmtId="176" fontId="16" fillId="35" borderId="13" xfId="0" applyNumberFormat="1" applyFont="1" applyFill="1" applyBorder="1" applyAlignment="1">
      <alignment horizontal="right" vertical="top" wrapText="1"/>
    </xf>
    <xf numFmtId="176" fontId="16" fillId="35" borderId="20" xfId="0" applyNumberFormat="1" applyFont="1" applyFill="1" applyBorder="1" applyAlignment="1">
      <alignment horizontal="right" vertical="top" wrapText="1"/>
    </xf>
  </cellXfs>
  <cellStyles count="12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20001627.475199997</v>
      </c>
      <c r="F3" s="25">
        <f>RA!I7</f>
        <v>2115675.2755999998</v>
      </c>
      <c r="G3" s="16">
        <f>SUM(G4:G40)</f>
        <v>17885952.199599992</v>
      </c>
      <c r="H3" s="27">
        <f>RA!J7</f>
        <v>10.5775156457804</v>
      </c>
      <c r="I3" s="20">
        <f>SUM(I4:I40)</f>
        <v>20001634.539646853</v>
      </c>
      <c r="J3" s="21">
        <f>SUM(J4:J40)</f>
        <v>17885952.133187983</v>
      </c>
      <c r="K3" s="22">
        <f>E3-I3</f>
        <v>-7.0644468553364277</v>
      </c>
      <c r="L3" s="22">
        <f>G3-J3</f>
        <v>6.6412009298801422E-2</v>
      </c>
    </row>
    <row r="4" spans="1:13">
      <c r="A4" s="42">
        <f>RA!A8</f>
        <v>42379</v>
      </c>
      <c r="B4" s="12">
        <v>12</v>
      </c>
      <c r="C4" s="39" t="s">
        <v>6</v>
      </c>
      <c r="D4" s="39"/>
      <c r="E4" s="15">
        <f>VLOOKUP(C4,RA!B8:D36,3,0)</f>
        <v>866354.24289999995</v>
      </c>
      <c r="F4" s="25">
        <f>VLOOKUP(C4,RA!B8:I39,8,0)</f>
        <v>162644.34220000001</v>
      </c>
      <c r="G4" s="16">
        <f t="shared" ref="G4:G40" si="0">E4-F4</f>
        <v>703709.90069999988</v>
      </c>
      <c r="H4" s="27">
        <f>RA!J8</f>
        <v>18.773422480805401</v>
      </c>
      <c r="I4" s="20">
        <f>VLOOKUP(B4,RMS!B:D,3,FALSE)</f>
        <v>866355.43452307698</v>
      </c>
      <c r="J4" s="21">
        <f>VLOOKUP(B4,RMS!B:E,4,FALSE)</f>
        <v>703709.916664102</v>
      </c>
      <c r="K4" s="22">
        <f t="shared" ref="K4:K40" si="1">E4-I4</f>
        <v>-1.1916230770293623</v>
      </c>
      <c r="L4" s="22">
        <f t="shared" ref="L4:L40" si="2">G4-J4</f>
        <v>-1.5964102116413414E-2</v>
      </c>
    </row>
    <row r="5" spans="1:13">
      <c r="A5" s="42"/>
      <c r="B5" s="12">
        <v>13</v>
      </c>
      <c r="C5" s="39" t="s">
        <v>7</v>
      </c>
      <c r="D5" s="39"/>
      <c r="E5" s="15">
        <f>VLOOKUP(C5,RA!B8:D37,3,0)</f>
        <v>115190.7276</v>
      </c>
      <c r="F5" s="25">
        <f>VLOOKUP(C5,RA!B9:I40,8,0)</f>
        <v>27709.207299999998</v>
      </c>
      <c r="G5" s="16">
        <f t="shared" si="0"/>
        <v>87481.520300000004</v>
      </c>
      <c r="H5" s="27">
        <f>RA!J9</f>
        <v>24.055067519167199</v>
      </c>
      <c r="I5" s="20">
        <f>VLOOKUP(B5,RMS!B:D,3,FALSE)</f>
        <v>115190.80423760699</v>
      </c>
      <c r="J5" s="21">
        <f>VLOOKUP(B5,RMS!B:E,4,FALSE)</f>
        <v>87481.543016239302</v>
      </c>
      <c r="K5" s="22">
        <f t="shared" si="1"/>
        <v>-7.6637606995063834E-2</v>
      </c>
      <c r="L5" s="22">
        <f t="shared" si="2"/>
        <v>-2.2716239298461005E-2</v>
      </c>
      <c r="M5" s="32"/>
    </row>
    <row r="6" spans="1:13">
      <c r="A6" s="42"/>
      <c r="B6" s="12">
        <v>14</v>
      </c>
      <c r="C6" s="39" t="s">
        <v>8</v>
      </c>
      <c r="D6" s="39"/>
      <c r="E6" s="15">
        <f>VLOOKUP(C6,RA!B10:D38,3,0)</f>
        <v>151437.78229999999</v>
      </c>
      <c r="F6" s="25">
        <f>VLOOKUP(C6,RA!B10:I41,8,0)</f>
        <v>42976.836199999998</v>
      </c>
      <c r="G6" s="16">
        <f t="shared" si="0"/>
        <v>108460.9461</v>
      </c>
      <c r="H6" s="27">
        <f>RA!J10</f>
        <v>28.3792033581569</v>
      </c>
      <c r="I6" s="20">
        <f>VLOOKUP(B6,RMS!B:D,3,FALSE)</f>
        <v>151439.873088911</v>
      </c>
      <c r="J6" s="21">
        <f>VLOOKUP(B6,RMS!B:E,4,FALSE)</f>
        <v>108460.94506296499</v>
      </c>
      <c r="K6" s="22">
        <f>E6-I6</f>
        <v>-2.0907889110094402</v>
      </c>
      <c r="L6" s="22">
        <f t="shared" si="2"/>
        <v>1.0370350064476952E-3</v>
      </c>
      <c r="M6" s="32"/>
    </row>
    <row r="7" spans="1:13">
      <c r="A7" s="42"/>
      <c r="B7" s="12">
        <v>15</v>
      </c>
      <c r="C7" s="39" t="s">
        <v>9</v>
      </c>
      <c r="D7" s="39"/>
      <c r="E7" s="15">
        <f>VLOOKUP(C7,RA!B10:D39,3,0)</f>
        <v>80259.744600000005</v>
      </c>
      <c r="F7" s="25">
        <f>VLOOKUP(C7,RA!B11:I42,8,0)</f>
        <v>18041.163100000002</v>
      </c>
      <c r="G7" s="16">
        <f t="shared" si="0"/>
        <v>62218.5815</v>
      </c>
      <c r="H7" s="27">
        <f>RA!J11</f>
        <v>22.478470608041299</v>
      </c>
      <c r="I7" s="20">
        <f>VLOOKUP(B7,RMS!B:D,3,FALSE)</f>
        <v>80259.800415558595</v>
      </c>
      <c r="J7" s="21">
        <f>VLOOKUP(B7,RMS!B:E,4,FALSE)</f>
        <v>62218.581750737503</v>
      </c>
      <c r="K7" s="22">
        <f t="shared" si="1"/>
        <v>-5.5815558589529246E-2</v>
      </c>
      <c r="L7" s="22">
        <f t="shared" si="2"/>
        <v>-2.5073750293813646E-4</v>
      </c>
      <c r="M7" s="32"/>
    </row>
    <row r="8" spans="1:13">
      <c r="A8" s="42"/>
      <c r="B8" s="12">
        <v>16</v>
      </c>
      <c r="C8" s="39" t="s">
        <v>10</v>
      </c>
      <c r="D8" s="39"/>
      <c r="E8" s="15">
        <f>VLOOKUP(C8,RA!B12:D39,3,0)</f>
        <v>277000.17259999999</v>
      </c>
      <c r="F8" s="25">
        <f>VLOOKUP(C8,RA!B12:I43,8,0)</f>
        <v>24856.740600000001</v>
      </c>
      <c r="G8" s="16">
        <f t="shared" si="0"/>
        <v>252143.432</v>
      </c>
      <c r="H8" s="27">
        <f>RA!J12</f>
        <v>8.9735469717176599</v>
      </c>
      <c r="I8" s="20">
        <f>VLOOKUP(B8,RMS!B:D,3,FALSE)</f>
        <v>277000.18960683799</v>
      </c>
      <c r="J8" s="21">
        <f>VLOOKUP(B8,RMS!B:E,4,FALSE)</f>
        <v>252143.430594017</v>
      </c>
      <c r="K8" s="22">
        <f t="shared" si="1"/>
        <v>-1.700683799572289E-2</v>
      </c>
      <c r="L8" s="22">
        <f t="shared" si="2"/>
        <v>1.4059829991310835E-3</v>
      </c>
      <c r="M8" s="32"/>
    </row>
    <row r="9" spans="1:13">
      <c r="A9" s="42"/>
      <c r="B9" s="12">
        <v>17</v>
      </c>
      <c r="C9" s="39" t="s">
        <v>11</v>
      </c>
      <c r="D9" s="39"/>
      <c r="E9" s="15">
        <f>VLOOKUP(C9,RA!B12:D40,3,0)</f>
        <v>383389.46189999999</v>
      </c>
      <c r="F9" s="25">
        <f>VLOOKUP(C9,RA!B13:I44,8,0)</f>
        <v>43729.978900000002</v>
      </c>
      <c r="G9" s="16">
        <f t="shared" si="0"/>
        <v>339659.48300000001</v>
      </c>
      <c r="H9" s="27">
        <f>RA!J13</f>
        <v>11.4061504672776</v>
      </c>
      <c r="I9" s="20">
        <f>VLOOKUP(B9,RMS!B:D,3,FALSE)</f>
        <v>383389.67145470099</v>
      </c>
      <c r="J9" s="21">
        <f>VLOOKUP(B9,RMS!B:E,4,FALSE)</f>
        <v>339659.48166923103</v>
      </c>
      <c r="K9" s="22">
        <f t="shared" si="1"/>
        <v>-0.20955470099579543</v>
      </c>
      <c r="L9" s="22">
        <f t="shared" si="2"/>
        <v>1.330768980551511E-3</v>
      </c>
      <c r="M9" s="32"/>
    </row>
    <row r="10" spans="1:13">
      <c r="A10" s="42"/>
      <c r="B10" s="12">
        <v>18</v>
      </c>
      <c r="C10" s="39" t="s">
        <v>12</v>
      </c>
      <c r="D10" s="39"/>
      <c r="E10" s="15">
        <f>VLOOKUP(C10,RA!B14:D41,3,0)</f>
        <v>196278.37609999999</v>
      </c>
      <c r="F10" s="25">
        <f>VLOOKUP(C10,RA!B14:I44,8,0)</f>
        <v>37024.370999999999</v>
      </c>
      <c r="G10" s="16">
        <f t="shared" si="0"/>
        <v>159254.00510000001</v>
      </c>
      <c r="H10" s="27">
        <f>RA!J14</f>
        <v>18.863194069395</v>
      </c>
      <c r="I10" s="20">
        <f>VLOOKUP(B10,RMS!B:D,3,FALSE)</f>
        <v>196278.39376324799</v>
      </c>
      <c r="J10" s="21">
        <f>VLOOKUP(B10,RMS!B:E,4,FALSE)</f>
        <v>159254.00856239299</v>
      </c>
      <c r="K10" s="22">
        <f t="shared" si="1"/>
        <v>-1.7663247999735177E-2</v>
      </c>
      <c r="L10" s="22">
        <f t="shared" si="2"/>
        <v>-3.4623929823283106E-3</v>
      </c>
      <c r="M10" s="32"/>
    </row>
    <row r="11" spans="1:13">
      <c r="A11" s="42"/>
      <c r="B11" s="12">
        <v>19</v>
      </c>
      <c r="C11" s="39" t="s">
        <v>13</v>
      </c>
      <c r="D11" s="39"/>
      <c r="E11" s="15">
        <f>VLOOKUP(C11,RA!B14:D42,3,0)</f>
        <v>149053.8646</v>
      </c>
      <c r="F11" s="25">
        <f>VLOOKUP(C11,RA!B15:I45,8,0)</f>
        <v>761.59929999999997</v>
      </c>
      <c r="G11" s="16">
        <f t="shared" si="0"/>
        <v>148292.2653</v>
      </c>
      <c r="H11" s="27">
        <f>RA!J15</f>
        <v>0.51095575552088002</v>
      </c>
      <c r="I11" s="20">
        <f>VLOOKUP(B11,RMS!B:D,3,FALSE)</f>
        <v>149054.15737008501</v>
      </c>
      <c r="J11" s="21">
        <f>VLOOKUP(B11,RMS!B:E,4,FALSE)</f>
        <v>148292.26574273501</v>
      </c>
      <c r="K11" s="22">
        <f t="shared" si="1"/>
        <v>-0.29277008501230739</v>
      </c>
      <c r="L11" s="22">
        <f t="shared" si="2"/>
        <v>-4.4273500679992139E-4</v>
      </c>
      <c r="M11" s="32"/>
    </row>
    <row r="12" spans="1:13">
      <c r="A12" s="42"/>
      <c r="B12" s="12">
        <v>21</v>
      </c>
      <c r="C12" s="39" t="s">
        <v>14</v>
      </c>
      <c r="D12" s="39"/>
      <c r="E12" s="15">
        <f>VLOOKUP(C12,RA!B16:D43,3,0)</f>
        <v>772690.04760000005</v>
      </c>
      <c r="F12" s="25">
        <f>VLOOKUP(C12,RA!B16:I46,8,0)</f>
        <v>36558.661699999997</v>
      </c>
      <c r="G12" s="16">
        <f t="shared" si="0"/>
        <v>736131.38590000011</v>
      </c>
      <c r="H12" s="27">
        <f>RA!J16</f>
        <v>4.7313488524347296</v>
      </c>
      <c r="I12" s="20">
        <f>VLOOKUP(B12,RMS!B:D,3,FALSE)</f>
        <v>772689.503455556</v>
      </c>
      <c r="J12" s="21">
        <f>VLOOKUP(B12,RMS!B:E,4,FALSE)</f>
        <v>736131.38588888897</v>
      </c>
      <c r="K12" s="22">
        <f t="shared" si="1"/>
        <v>0.54414444405119866</v>
      </c>
      <c r="L12" s="22">
        <f t="shared" si="2"/>
        <v>1.1111143976449966E-5</v>
      </c>
      <c r="M12" s="32"/>
    </row>
    <row r="13" spans="1:13">
      <c r="A13" s="42"/>
      <c r="B13" s="12">
        <v>22</v>
      </c>
      <c r="C13" s="39" t="s">
        <v>15</v>
      </c>
      <c r="D13" s="39"/>
      <c r="E13" s="15">
        <f>VLOOKUP(C13,RA!B16:D44,3,0)</f>
        <v>532508.88450000004</v>
      </c>
      <c r="F13" s="25">
        <f>VLOOKUP(C13,RA!B17:I47,8,0)</f>
        <v>64654.839</v>
      </c>
      <c r="G13" s="16">
        <f t="shared" si="0"/>
        <v>467854.04550000007</v>
      </c>
      <c r="H13" s="27">
        <f>RA!J17</f>
        <v>12.141551227020001</v>
      </c>
      <c r="I13" s="20">
        <f>VLOOKUP(B13,RMS!B:D,3,FALSE)</f>
        <v>532508.86931367498</v>
      </c>
      <c r="J13" s="21">
        <f>VLOOKUP(B13,RMS!B:E,4,FALSE)</f>
        <v>467854.04704871803</v>
      </c>
      <c r="K13" s="22">
        <f t="shared" si="1"/>
        <v>1.5186325064860284E-2</v>
      </c>
      <c r="L13" s="22">
        <f t="shared" si="2"/>
        <v>-1.548717962577939E-3</v>
      </c>
      <c r="M13" s="32"/>
    </row>
    <row r="14" spans="1:13">
      <c r="A14" s="42"/>
      <c r="B14" s="12">
        <v>23</v>
      </c>
      <c r="C14" s="39" t="s">
        <v>16</v>
      </c>
      <c r="D14" s="39"/>
      <c r="E14" s="15">
        <f>VLOOKUP(C14,RA!B18:D44,3,0)</f>
        <v>2216883.1746</v>
      </c>
      <c r="F14" s="25">
        <f>VLOOKUP(C14,RA!B18:I48,8,0)</f>
        <v>356941.50469999999</v>
      </c>
      <c r="G14" s="16">
        <f t="shared" si="0"/>
        <v>1859941.6699000001</v>
      </c>
      <c r="H14" s="27">
        <f>RA!J18</f>
        <v>16.1010516381588</v>
      </c>
      <c r="I14" s="20">
        <f>VLOOKUP(B14,RMS!B:D,3,FALSE)</f>
        <v>2216883.3963623899</v>
      </c>
      <c r="J14" s="21">
        <f>VLOOKUP(B14,RMS!B:E,4,FALSE)</f>
        <v>1859941.6603512799</v>
      </c>
      <c r="K14" s="22">
        <f t="shared" si="1"/>
        <v>-0.22176238987594843</v>
      </c>
      <c r="L14" s="22">
        <f t="shared" si="2"/>
        <v>9.5487202052026987E-3</v>
      </c>
      <c r="M14" s="32"/>
    </row>
    <row r="15" spans="1:13">
      <c r="A15" s="42"/>
      <c r="B15" s="12">
        <v>24</v>
      </c>
      <c r="C15" s="39" t="s">
        <v>17</v>
      </c>
      <c r="D15" s="39"/>
      <c r="E15" s="15">
        <f>VLOOKUP(C15,RA!B18:D45,3,0)</f>
        <v>577546.00289999996</v>
      </c>
      <c r="F15" s="25">
        <f>VLOOKUP(C15,RA!B19:I49,8,0)</f>
        <v>71003.532900000006</v>
      </c>
      <c r="G15" s="16">
        <f t="shared" si="0"/>
        <v>506542.47</v>
      </c>
      <c r="H15" s="27">
        <f>RA!J19</f>
        <v>12.2940047274977</v>
      </c>
      <c r="I15" s="20">
        <f>VLOOKUP(B15,RMS!B:D,3,FALSE)</f>
        <v>577545.97281111102</v>
      </c>
      <c r="J15" s="21">
        <f>VLOOKUP(B15,RMS!B:E,4,FALSE)</f>
        <v>506542.467762393</v>
      </c>
      <c r="K15" s="22">
        <f t="shared" si="1"/>
        <v>3.0088888946920633E-2</v>
      </c>
      <c r="L15" s="22">
        <f t="shared" si="2"/>
        <v>2.2376069682650268E-3</v>
      </c>
      <c r="M15" s="32"/>
    </row>
    <row r="16" spans="1:13">
      <c r="A16" s="42"/>
      <c r="B16" s="12">
        <v>25</v>
      </c>
      <c r="C16" s="39" t="s">
        <v>18</v>
      </c>
      <c r="D16" s="39"/>
      <c r="E16" s="15">
        <f>VLOOKUP(C16,RA!B20:D46,3,0)</f>
        <v>1445729.7601000001</v>
      </c>
      <c r="F16" s="25">
        <f>VLOOKUP(C16,RA!B20:I50,8,0)</f>
        <v>95512.891099999993</v>
      </c>
      <c r="G16" s="16">
        <f t="shared" si="0"/>
        <v>1350216.8690000002</v>
      </c>
      <c r="H16" s="27">
        <f>RA!J20</f>
        <v>6.60655218810696</v>
      </c>
      <c r="I16" s="20">
        <f>VLOOKUP(B16,RMS!B:D,3,FALSE)</f>
        <v>1445729.7604</v>
      </c>
      <c r="J16" s="21">
        <f>VLOOKUP(B16,RMS!B:E,4,FALSE)</f>
        <v>1350216.8689999999</v>
      </c>
      <c r="K16" s="22">
        <f t="shared" si="1"/>
        <v>-2.9999995604157448E-4</v>
      </c>
      <c r="L16" s="22">
        <f t="shared" si="2"/>
        <v>0</v>
      </c>
      <c r="M16" s="32"/>
    </row>
    <row r="17" spans="1:13">
      <c r="A17" s="42"/>
      <c r="B17" s="12">
        <v>26</v>
      </c>
      <c r="C17" s="39" t="s">
        <v>19</v>
      </c>
      <c r="D17" s="39"/>
      <c r="E17" s="15">
        <f>VLOOKUP(C17,RA!B20:D47,3,0)</f>
        <v>426764.09529999999</v>
      </c>
      <c r="F17" s="25">
        <f>VLOOKUP(C17,RA!B21:I51,8,0)</f>
        <v>58553.9948</v>
      </c>
      <c r="G17" s="16">
        <f t="shared" si="0"/>
        <v>368210.1005</v>
      </c>
      <c r="H17" s="27">
        <f>RA!J21</f>
        <v>13.720459486836299</v>
      </c>
      <c r="I17" s="20">
        <f>VLOOKUP(B17,RMS!B:D,3,FALSE)</f>
        <v>426763.826691892</v>
      </c>
      <c r="J17" s="21">
        <f>VLOOKUP(B17,RMS!B:E,4,FALSE)</f>
        <v>368210.10039391898</v>
      </c>
      <c r="K17" s="22">
        <f t="shared" si="1"/>
        <v>0.26860810798825696</v>
      </c>
      <c r="L17" s="22">
        <f t="shared" si="2"/>
        <v>1.0608101729303598E-4</v>
      </c>
      <c r="M17" s="32"/>
    </row>
    <row r="18" spans="1:13">
      <c r="A18" s="42"/>
      <c r="B18" s="12">
        <v>27</v>
      </c>
      <c r="C18" s="39" t="s">
        <v>20</v>
      </c>
      <c r="D18" s="39"/>
      <c r="E18" s="15">
        <f>VLOOKUP(C18,RA!B22:D48,3,0)</f>
        <v>1358963.5012000001</v>
      </c>
      <c r="F18" s="25">
        <f>VLOOKUP(C18,RA!B22:I52,8,0)</f>
        <v>112955.98609999999</v>
      </c>
      <c r="G18" s="16">
        <f t="shared" si="0"/>
        <v>1246007.5151</v>
      </c>
      <c r="H18" s="27">
        <f>RA!J22</f>
        <v>8.3119219905653807</v>
      </c>
      <c r="I18" s="20">
        <f>VLOOKUP(B18,RMS!B:D,3,FALSE)</f>
        <v>1358965.6368</v>
      </c>
      <c r="J18" s="21">
        <f>VLOOKUP(B18,RMS!B:E,4,FALSE)</f>
        <v>1246007.5160000001</v>
      </c>
      <c r="K18" s="22">
        <f t="shared" si="1"/>
        <v>-2.1355999999213964</v>
      </c>
      <c r="L18" s="22">
        <f t="shared" si="2"/>
        <v>-9.0000010095536709E-4</v>
      </c>
      <c r="M18" s="32"/>
    </row>
    <row r="19" spans="1:13">
      <c r="A19" s="42"/>
      <c r="B19" s="12">
        <v>29</v>
      </c>
      <c r="C19" s="39" t="s">
        <v>21</v>
      </c>
      <c r="D19" s="39"/>
      <c r="E19" s="15">
        <f>VLOOKUP(C19,RA!B22:D49,3,0)</f>
        <v>2622713.6458000001</v>
      </c>
      <c r="F19" s="25">
        <f>VLOOKUP(C19,RA!B23:I53,8,0)</f>
        <v>288570.74839999998</v>
      </c>
      <c r="G19" s="16">
        <f t="shared" si="0"/>
        <v>2334142.8974000001</v>
      </c>
      <c r="H19" s="27">
        <f>RA!J23</f>
        <v>11.0027546797614</v>
      </c>
      <c r="I19" s="20">
        <f>VLOOKUP(B19,RMS!B:D,3,FALSE)</f>
        <v>2622715.60775897</v>
      </c>
      <c r="J19" s="21">
        <f>VLOOKUP(B19,RMS!B:E,4,FALSE)</f>
        <v>2334142.9267957299</v>
      </c>
      <c r="K19" s="22">
        <f t="shared" si="1"/>
        <v>-1.9619589699432254</v>
      </c>
      <c r="L19" s="22">
        <f t="shared" si="2"/>
        <v>-2.9395729769021273E-2</v>
      </c>
      <c r="M19" s="32"/>
    </row>
    <row r="20" spans="1:13">
      <c r="A20" s="42"/>
      <c r="B20" s="12">
        <v>31</v>
      </c>
      <c r="C20" s="39" t="s">
        <v>22</v>
      </c>
      <c r="D20" s="39"/>
      <c r="E20" s="15">
        <f>VLOOKUP(C20,RA!B24:D50,3,0)</f>
        <v>343459.6078</v>
      </c>
      <c r="F20" s="25">
        <f>VLOOKUP(C20,RA!B24:I54,8,0)</f>
        <v>48262.287100000001</v>
      </c>
      <c r="G20" s="16">
        <f t="shared" si="0"/>
        <v>295197.32069999998</v>
      </c>
      <c r="H20" s="27">
        <f>RA!J24</f>
        <v>14.051808714608301</v>
      </c>
      <c r="I20" s="20">
        <f>VLOOKUP(B20,RMS!B:D,3,FALSE)</f>
        <v>343459.64606867102</v>
      </c>
      <c r="J20" s="21">
        <f>VLOOKUP(B20,RMS!B:E,4,FALSE)</f>
        <v>295197.30519009399</v>
      </c>
      <c r="K20" s="22">
        <f t="shared" si="1"/>
        <v>-3.8268671021796763E-2</v>
      </c>
      <c r="L20" s="22">
        <f t="shared" si="2"/>
        <v>1.5509905992075801E-2</v>
      </c>
      <c r="M20" s="32"/>
    </row>
    <row r="21" spans="1:13">
      <c r="A21" s="42"/>
      <c r="B21" s="12">
        <v>32</v>
      </c>
      <c r="C21" s="39" t="s">
        <v>23</v>
      </c>
      <c r="D21" s="39"/>
      <c r="E21" s="15">
        <f>VLOOKUP(C21,RA!B24:D51,3,0)</f>
        <v>472794.63510000001</v>
      </c>
      <c r="F21" s="25">
        <f>VLOOKUP(C21,RA!B25:I55,8,0)</f>
        <v>37051.126499999998</v>
      </c>
      <c r="G21" s="16">
        <f t="shared" si="0"/>
        <v>435743.5086</v>
      </c>
      <c r="H21" s="27">
        <f>RA!J25</f>
        <v>7.8366216004467502</v>
      </c>
      <c r="I21" s="20">
        <f>VLOOKUP(B21,RMS!B:D,3,FALSE)</f>
        <v>472794.62874442898</v>
      </c>
      <c r="J21" s="21">
        <f>VLOOKUP(B21,RMS!B:E,4,FALSE)</f>
        <v>435743.49793016101</v>
      </c>
      <c r="K21" s="22">
        <f t="shared" si="1"/>
        <v>6.3555710366927087E-3</v>
      </c>
      <c r="L21" s="22">
        <f t="shared" si="2"/>
        <v>1.0669838986359537E-2</v>
      </c>
      <c r="M21" s="32"/>
    </row>
    <row r="22" spans="1:13">
      <c r="A22" s="42"/>
      <c r="B22" s="12">
        <v>33</v>
      </c>
      <c r="C22" s="39" t="s">
        <v>24</v>
      </c>
      <c r="D22" s="39"/>
      <c r="E22" s="15">
        <f>VLOOKUP(C22,RA!B26:D52,3,0)</f>
        <v>813264.49309999996</v>
      </c>
      <c r="F22" s="25">
        <f>VLOOKUP(C22,RA!B26:I56,8,0)</f>
        <v>174308.95819999999</v>
      </c>
      <c r="G22" s="16">
        <f t="shared" si="0"/>
        <v>638955.53489999997</v>
      </c>
      <c r="H22" s="27">
        <f>RA!J26</f>
        <v>21.433243388699999</v>
      </c>
      <c r="I22" s="20">
        <f>VLOOKUP(B22,RMS!B:D,3,FALSE)</f>
        <v>813264.46661388699</v>
      </c>
      <c r="J22" s="21">
        <f>VLOOKUP(B22,RMS!B:E,4,FALSE)</f>
        <v>638955.50199937494</v>
      </c>
      <c r="K22" s="22">
        <f t="shared" si="1"/>
        <v>2.6486112968996167E-2</v>
      </c>
      <c r="L22" s="22">
        <f t="shared" si="2"/>
        <v>3.2900625024922192E-2</v>
      </c>
      <c r="M22" s="32"/>
    </row>
    <row r="23" spans="1:13">
      <c r="A23" s="42"/>
      <c r="B23" s="12">
        <v>34</v>
      </c>
      <c r="C23" s="39" t="s">
        <v>25</v>
      </c>
      <c r="D23" s="39"/>
      <c r="E23" s="15">
        <f>VLOOKUP(C23,RA!B26:D53,3,0)</f>
        <v>310005.22480000003</v>
      </c>
      <c r="F23" s="25">
        <f>VLOOKUP(C23,RA!B27:I57,8,0)</f>
        <v>82843.361000000004</v>
      </c>
      <c r="G23" s="16">
        <f t="shared" si="0"/>
        <v>227161.86380000002</v>
      </c>
      <c r="H23" s="27">
        <f>RA!J27</f>
        <v>26.7232144404813</v>
      </c>
      <c r="I23" s="20">
        <f>VLOOKUP(B23,RMS!B:D,3,FALSE)</f>
        <v>310004.99719258002</v>
      </c>
      <c r="J23" s="21">
        <f>VLOOKUP(B23,RMS!B:E,4,FALSE)</f>
        <v>227161.891292391</v>
      </c>
      <c r="K23" s="22">
        <f t="shared" si="1"/>
        <v>0.22760742000536993</v>
      </c>
      <c r="L23" s="22">
        <f t="shared" si="2"/>
        <v>-2.749239097465761E-2</v>
      </c>
      <c r="M23" s="32"/>
    </row>
    <row r="24" spans="1:13">
      <c r="A24" s="42"/>
      <c r="B24" s="12">
        <v>35</v>
      </c>
      <c r="C24" s="39" t="s">
        <v>26</v>
      </c>
      <c r="D24" s="39"/>
      <c r="E24" s="15">
        <f>VLOOKUP(C24,RA!B28:D54,3,0)</f>
        <v>1433592.3174999999</v>
      </c>
      <c r="F24" s="25">
        <f>VLOOKUP(C24,RA!B28:I58,8,0)</f>
        <v>25210.830300000001</v>
      </c>
      <c r="G24" s="16">
        <f t="shared" si="0"/>
        <v>1408381.4871999999</v>
      </c>
      <c r="H24" s="27">
        <f>RA!J28</f>
        <v>1.7585773857915501</v>
      </c>
      <c r="I24" s="20">
        <f>VLOOKUP(B24,RMS!B:D,3,FALSE)</f>
        <v>1433592.3174999999</v>
      </c>
      <c r="J24" s="21">
        <f>VLOOKUP(B24,RMS!B:E,4,FALSE)</f>
        <v>1408381.4894999999</v>
      </c>
      <c r="K24" s="22">
        <f t="shared" si="1"/>
        <v>0</v>
      </c>
      <c r="L24" s="22">
        <f t="shared" si="2"/>
        <v>-2.3000000510364771E-3</v>
      </c>
      <c r="M24" s="32"/>
    </row>
    <row r="25" spans="1:13">
      <c r="A25" s="42"/>
      <c r="B25" s="12">
        <v>36</v>
      </c>
      <c r="C25" s="39" t="s">
        <v>27</v>
      </c>
      <c r="D25" s="39"/>
      <c r="E25" s="15">
        <f>VLOOKUP(C25,RA!B28:D55,3,0)</f>
        <v>791674.22699999996</v>
      </c>
      <c r="F25" s="25">
        <f>VLOOKUP(C25,RA!B29:I59,8,0)</f>
        <v>132497.3591</v>
      </c>
      <c r="G25" s="16">
        <f t="shared" si="0"/>
        <v>659176.86789999995</v>
      </c>
      <c r="H25" s="27">
        <f>RA!J29</f>
        <v>16.736348687526501</v>
      </c>
      <c r="I25" s="20">
        <f>VLOOKUP(B25,RMS!B:D,3,FALSE)</f>
        <v>791674.22712389403</v>
      </c>
      <c r="J25" s="21">
        <f>VLOOKUP(B25,RMS!B:E,4,FALSE)</f>
        <v>659176.82239770703</v>
      </c>
      <c r="K25" s="22">
        <f t="shared" si="1"/>
        <v>-1.2389407493174076E-4</v>
      </c>
      <c r="L25" s="22">
        <f t="shared" si="2"/>
        <v>4.5502292923629284E-2</v>
      </c>
      <c r="M25" s="32"/>
    </row>
    <row r="26" spans="1:13">
      <c r="A26" s="42"/>
      <c r="B26" s="12">
        <v>37</v>
      </c>
      <c r="C26" s="39" t="s">
        <v>71</v>
      </c>
      <c r="D26" s="39"/>
      <c r="E26" s="15">
        <f>VLOOKUP(C26,RA!B30:D56,3,0)</f>
        <v>915935.07250000001</v>
      </c>
      <c r="F26" s="25">
        <f>VLOOKUP(C26,RA!B30:I60,8,0)</f>
        <v>125959.92750000001</v>
      </c>
      <c r="G26" s="16">
        <f t="shared" si="0"/>
        <v>789975.14500000002</v>
      </c>
      <c r="H26" s="27">
        <f>RA!J30</f>
        <v>13.752058555438699</v>
      </c>
      <c r="I26" s="20">
        <f>VLOOKUP(B26,RMS!B:D,3,FALSE)</f>
        <v>915935.05233716802</v>
      </c>
      <c r="J26" s="21">
        <f>VLOOKUP(B26,RMS!B:E,4,FALSE)</f>
        <v>789975.15027231502</v>
      </c>
      <c r="K26" s="22">
        <f t="shared" si="1"/>
        <v>2.0162831991910934E-2</v>
      </c>
      <c r="L26" s="22">
        <f t="shared" si="2"/>
        <v>-5.2723150001838803E-3</v>
      </c>
      <c r="M26" s="32"/>
    </row>
    <row r="27" spans="1:13">
      <c r="A27" s="42"/>
      <c r="B27" s="12">
        <v>38</v>
      </c>
      <c r="C27" s="39" t="s">
        <v>29</v>
      </c>
      <c r="D27" s="39"/>
      <c r="E27" s="15">
        <f>VLOOKUP(C27,RA!B30:D57,3,0)</f>
        <v>700924.43940000003</v>
      </c>
      <c r="F27" s="25">
        <f>VLOOKUP(C27,RA!B31:I61,8,0)</f>
        <v>31269.779200000001</v>
      </c>
      <c r="G27" s="16">
        <f t="shared" si="0"/>
        <v>669654.66020000004</v>
      </c>
      <c r="H27" s="27">
        <f>RA!J31</f>
        <v>4.4612197039052202</v>
      </c>
      <c r="I27" s="20">
        <f>VLOOKUP(B27,RMS!B:D,3,FALSE)</f>
        <v>700924.37137433595</v>
      </c>
      <c r="J27" s="21">
        <f>VLOOKUP(B27,RMS!B:E,4,FALSE)</f>
        <v>669654.60442477895</v>
      </c>
      <c r="K27" s="22">
        <f t="shared" si="1"/>
        <v>6.8025664077140391E-2</v>
      </c>
      <c r="L27" s="22">
        <f t="shared" si="2"/>
        <v>5.577522108796984E-2</v>
      </c>
      <c r="M27" s="32"/>
    </row>
    <row r="28" spans="1:13">
      <c r="A28" s="42"/>
      <c r="B28" s="12">
        <v>39</v>
      </c>
      <c r="C28" s="39" t="s">
        <v>30</v>
      </c>
      <c r="D28" s="39"/>
      <c r="E28" s="15">
        <f>VLOOKUP(C28,RA!B32:D58,3,0)</f>
        <v>132178.7156</v>
      </c>
      <c r="F28" s="25">
        <f>VLOOKUP(C28,RA!B32:I62,8,0)</f>
        <v>34870.313199999997</v>
      </c>
      <c r="G28" s="16">
        <f t="shared" si="0"/>
        <v>97308.402399999992</v>
      </c>
      <c r="H28" s="27">
        <f>RA!J32</f>
        <v>26.381186291388001</v>
      </c>
      <c r="I28" s="20">
        <f>VLOOKUP(B28,RMS!B:D,3,FALSE)</f>
        <v>132178.68882476399</v>
      </c>
      <c r="J28" s="21">
        <f>VLOOKUP(B28,RMS!B:E,4,FALSE)</f>
        <v>97308.399521356798</v>
      </c>
      <c r="K28" s="22">
        <f t="shared" si="1"/>
        <v>2.6775236008688807E-2</v>
      </c>
      <c r="L28" s="22">
        <f t="shared" si="2"/>
        <v>2.8786431939806789E-3</v>
      </c>
      <c r="M28" s="32"/>
    </row>
    <row r="29" spans="1:13">
      <c r="A29" s="42"/>
      <c r="B29" s="12">
        <v>40</v>
      </c>
      <c r="C29" s="39" t="s">
        <v>74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39" t="s">
        <v>31</v>
      </c>
      <c r="D30" s="39"/>
      <c r="E30" s="15">
        <f>VLOOKUP(C30,RA!B34:D61,3,0)</f>
        <v>257292.59520000001</v>
      </c>
      <c r="F30" s="25">
        <f>VLOOKUP(C30,RA!B34:I65,8,0)</f>
        <v>20764.972399999999</v>
      </c>
      <c r="G30" s="16">
        <f t="shared" si="0"/>
        <v>236527.62280000001</v>
      </c>
      <c r="H30" s="27">
        <f>RA!J34</f>
        <v>8.0705674346589191</v>
      </c>
      <c r="I30" s="20">
        <f>VLOOKUP(B30,RMS!B:D,3,FALSE)</f>
        <v>257292.59390000001</v>
      </c>
      <c r="J30" s="21">
        <f>VLOOKUP(B30,RMS!B:E,4,FALSE)</f>
        <v>236527.6251</v>
      </c>
      <c r="K30" s="22">
        <f t="shared" si="1"/>
        <v>1.3000000035390258E-3</v>
      </c>
      <c r="L30" s="22">
        <f t="shared" si="2"/>
        <v>-2.2999999928288162E-3</v>
      </c>
      <c r="M30" s="32"/>
    </row>
    <row r="31" spans="1:13" s="35" customFormat="1" ht="12" thickBot="1">
      <c r="A31" s="42"/>
      <c r="B31" s="12">
        <v>70</v>
      </c>
      <c r="C31" s="43" t="s">
        <v>68</v>
      </c>
      <c r="D31" s="44"/>
      <c r="E31" s="15">
        <f>VLOOKUP(C31,RA!B35:D62,3,0)</f>
        <v>56236.81</v>
      </c>
      <c r="F31" s="25">
        <f>VLOOKUP(C31,RA!B35:I66,8,0)</f>
        <v>1561.76</v>
      </c>
      <c r="G31" s="16">
        <f t="shared" si="0"/>
        <v>54675.049999999996</v>
      </c>
      <c r="H31" s="27">
        <f>RA!J35</f>
        <v>2.7771134244634399</v>
      </c>
      <c r="I31" s="20">
        <f>VLOOKUP(B31,RMS!B:D,3,FALSE)</f>
        <v>56236.81</v>
      </c>
      <c r="J31" s="21">
        <f>VLOOKUP(B31,RMS!B:E,4,FALSE)</f>
        <v>54675.05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39" t="s">
        <v>35</v>
      </c>
      <c r="D32" s="39"/>
      <c r="E32" s="15">
        <f>VLOOKUP(C32,RA!B34:D62,3,0)</f>
        <v>407118.89</v>
      </c>
      <c r="F32" s="25">
        <f>VLOOKUP(C32,RA!B34:I66,8,0)</f>
        <v>-41200.28</v>
      </c>
      <c r="G32" s="16">
        <f t="shared" si="0"/>
        <v>448319.17000000004</v>
      </c>
      <c r="H32" s="27">
        <f>RA!J35</f>
        <v>2.7771134244634399</v>
      </c>
      <c r="I32" s="20">
        <f>VLOOKUP(B32,RMS!B:D,3,FALSE)</f>
        <v>407118.89</v>
      </c>
      <c r="J32" s="21">
        <f>VLOOKUP(B32,RMS!B:E,4,FALSE)</f>
        <v>448319.17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39" t="s">
        <v>36</v>
      </c>
      <c r="D33" s="39"/>
      <c r="E33" s="15">
        <f>VLOOKUP(C33,RA!B34:D63,3,0)</f>
        <v>105788.94</v>
      </c>
      <c r="F33" s="25">
        <f>VLOOKUP(C33,RA!B34:I67,8,0)</f>
        <v>60.67</v>
      </c>
      <c r="G33" s="16">
        <f t="shared" si="0"/>
        <v>105728.27</v>
      </c>
      <c r="H33" s="27">
        <f>RA!J34</f>
        <v>8.0705674346589191</v>
      </c>
      <c r="I33" s="20">
        <f>VLOOKUP(B33,RMS!B:D,3,FALSE)</f>
        <v>105788.94</v>
      </c>
      <c r="J33" s="21">
        <f>VLOOKUP(B33,RMS!B:E,4,FALSE)</f>
        <v>105728.27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39" t="s">
        <v>37</v>
      </c>
      <c r="D34" s="39"/>
      <c r="E34" s="15">
        <f>VLOOKUP(C34,RA!B35:D64,3,0)</f>
        <v>242376.15</v>
      </c>
      <c r="F34" s="25">
        <f>VLOOKUP(C34,RA!B35:I68,8,0)</f>
        <v>-26135.14</v>
      </c>
      <c r="G34" s="16">
        <f t="shared" si="0"/>
        <v>268511.28999999998</v>
      </c>
      <c r="H34" s="27">
        <f>RA!J35</f>
        <v>2.7771134244634399</v>
      </c>
      <c r="I34" s="20">
        <f>VLOOKUP(B34,RMS!B:D,3,FALSE)</f>
        <v>242376.15</v>
      </c>
      <c r="J34" s="21">
        <f>VLOOKUP(B34,RMS!B:E,4,FALSE)</f>
        <v>268511.28999999998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39" t="s">
        <v>69</v>
      </c>
      <c r="D35" s="39"/>
      <c r="E35" s="15">
        <f>VLOOKUP(C35,RA!B36:D65,3,0)</f>
        <v>30.6</v>
      </c>
      <c r="F35" s="25">
        <f>VLOOKUP(C35,RA!B36:I69,8,0)</f>
        <v>-752.79</v>
      </c>
      <c r="G35" s="16">
        <f t="shared" si="0"/>
        <v>783.39</v>
      </c>
      <c r="H35" s="27">
        <f>RA!J36</f>
        <v>-10.119962746017499</v>
      </c>
      <c r="I35" s="20">
        <f>VLOOKUP(B35,RMS!B:D,3,FALSE)</f>
        <v>30.6</v>
      </c>
      <c r="J35" s="21">
        <f>VLOOKUP(B35,RMS!B:E,4,FALSE)</f>
        <v>783.39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39" t="s">
        <v>32</v>
      </c>
      <c r="D36" s="39"/>
      <c r="E36" s="15">
        <f>VLOOKUP(C36,RA!B8:D65,3,0)</f>
        <v>59864.956899999997</v>
      </c>
      <c r="F36" s="25">
        <f>VLOOKUP(C36,RA!B8:I69,8,0)</f>
        <v>4006.0007999999998</v>
      </c>
      <c r="G36" s="16">
        <f t="shared" si="0"/>
        <v>55858.956099999996</v>
      </c>
      <c r="H36" s="27">
        <f>RA!J36</f>
        <v>-10.119962746017499</v>
      </c>
      <c r="I36" s="20">
        <f>VLOOKUP(B36,RMS!B:D,3,FALSE)</f>
        <v>59864.957232478599</v>
      </c>
      <c r="J36" s="21">
        <f>VLOOKUP(B36,RMS!B:E,4,FALSE)</f>
        <v>55858.957606837597</v>
      </c>
      <c r="K36" s="22">
        <f t="shared" si="1"/>
        <v>-3.3247860119445249E-4</v>
      </c>
      <c r="L36" s="22">
        <f t="shared" si="2"/>
        <v>-1.5068376014824025E-3</v>
      </c>
      <c r="M36" s="32"/>
    </row>
    <row r="37" spans="1:13">
      <c r="A37" s="42"/>
      <c r="B37" s="12">
        <v>76</v>
      </c>
      <c r="C37" s="39" t="s">
        <v>33</v>
      </c>
      <c r="D37" s="39"/>
      <c r="E37" s="15">
        <f>VLOOKUP(C37,RA!B8:D66,3,0)</f>
        <v>470278.75229999999</v>
      </c>
      <c r="F37" s="25">
        <f>VLOOKUP(C37,RA!B8:I70,8,0)</f>
        <v>23436.391899999999</v>
      </c>
      <c r="G37" s="16">
        <f t="shared" si="0"/>
        <v>446842.36040000001</v>
      </c>
      <c r="H37" s="27">
        <f>RA!J37</f>
        <v>5.7350040561896E-2</v>
      </c>
      <c r="I37" s="20">
        <f>VLOOKUP(B37,RMS!B:D,3,FALSE)</f>
        <v>470278.74120170902</v>
      </c>
      <c r="J37" s="21">
        <f>VLOOKUP(B37,RMS!B:E,4,FALSE)</f>
        <v>446842.35879658099</v>
      </c>
      <c r="K37" s="22">
        <f t="shared" si="1"/>
        <v>1.1098290968220681E-2</v>
      </c>
      <c r="L37" s="22">
        <f t="shared" si="2"/>
        <v>1.6034190193749964E-3</v>
      </c>
      <c r="M37" s="32"/>
    </row>
    <row r="38" spans="1:13">
      <c r="A38" s="42"/>
      <c r="B38" s="12">
        <v>77</v>
      </c>
      <c r="C38" s="39" t="s">
        <v>38</v>
      </c>
      <c r="D38" s="39"/>
      <c r="E38" s="15">
        <f>VLOOKUP(C38,RA!B9:D67,3,0)</f>
        <v>213263.27</v>
      </c>
      <c r="F38" s="25">
        <f>VLOOKUP(C38,RA!B9:I71,8,0)</f>
        <v>-14248.79</v>
      </c>
      <c r="G38" s="16">
        <f t="shared" si="0"/>
        <v>227512.06</v>
      </c>
      <c r="H38" s="27">
        <f>RA!J38</f>
        <v>-10.7828843720803</v>
      </c>
      <c r="I38" s="20">
        <f>VLOOKUP(B38,RMS!B:D,3,FALSE)</f>
        <v>213263.27</v>
      </c>
      <c r="J38" s="21">
        <f>VLOOKUP(B38,RMS!B:E,4,FALSE)</f>
        <v>227512.06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39" t="s">
        <v>39</v>
      </c>
      <c r="D39" s="39"/>
      <c r="E39" s="15">
        <f>VLOOKUP(C39,RA!B10:D68,3,0)</f>
        <v>88010.29</v>
      </c>
      <c r="F39" s="25">
        <f>VLOOKUP(C39,RA!B10:I72,8,0)</f>
        <v>12450.62</v>
      </c>
      <c r="G39" s="16">
        <f t="shared" si="0"/>
        <v>75559.67</v>
      </c>
      <c r="H39" s="27">
        <f>RA!J39</f>
        <v>-2460.0980392156898</v>
      </c>
      <c r="I39" s="20">
        <f>VLOOKUP(B39,RMS!B:D,3,FALSE)</f>
        <v>88010.29</v>
      </c>
      <c r="J39" s="21">
        <f>VLOOKUP(B39,RMS!B:E,4,FALSE)</f>
        <v>75559.67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39" t="s">
        <v>34</v>
      </c>
      <c r="D40" s="39"/>
      <c r="E40" s="15">
        <f>VLOOKUP(C40,RA!B8:D69,3,0)</f>
        <v>14774.0034</v>
      </c>
      <c r="F40" s="25">
        <f>VLOOKUP(C40,RA!B8:I73,8,0)</f>
        <v>961.52110000000005</v>
      </c>
      <c r="G40" s="16">
        <f t="shared" si="0"/>
        <v>13812.4823</v>
      </c>
      <c r="H40" s="27">
        <f>RA!J40</f>
        <v>6.6917291975867101</v>
      </c>
      <c r="I40" s="20">
        <f>VLOOKUP(B40,RMS!B:D,3,FALSE)</f>
        <v>14774.0034793132</v>
      </c>
      <c r="J40" s="21">
        <f>VLOOKUP(B40,RMS!B:E,4,FALSE)</f>
        <v>13812.482853036799</v>
      </c>
      <c r="K40" s="22">
        <f t="shared" si="1"/>
        <v>-7.9313200330943801E-5</v>
      </c>
      <c r="L40" s="22">
        <f t="shared" si="2"/>
        <v>-5.5303679982898757E-4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F8" sqref="F8"/>
    </sheetView>
  </sheetViews>
  <sheetFormatPr defaultRowHeight="11.25"/>
  <cols>
    <col min="1" max="1" width="7.8554687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28515625" style="36" customWidth="1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6" width="10.5703125" style="36" customWidth="1"/>
    <col min="17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6" t="s">
        <v>45</v>
      </c>
      <c r="W1" s="47"/>
    </row>
    <row r="2" spans="1:23" ht="12.7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6"/>
      <c r="W2" s="47"/>
    </row>
    <row r="3" spans="1:23" ht="23.25" thickBo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8" t="s">
        <v>46</v>
      </c>
      <c r="W3" s="47"/>
    </row>
    <row r="4" spans="1:23" ht="12.7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W4" s="47"/>
    </row>
    <row r="5" spans="1:23" ht="22.5" thickTop="1" thickBot="1">
      <c r="A5" s="50"/>
      <c r="B5" s="51"/>
      <c r="C5" s="52"/>
      <c r="D5" s="53" t="s">
        <v>0</v>
      </c>
      <c r="E5" s="53" t="s">
        <v>58</v>
      </c>
      <c r="F5" s="53" t="s">
        <v>59</v>
      </c>
      <c r="G5" s="53" t="s">
        <v>47</v>
      </c>
      <c r="H5" s="53" t="s">
        <v>48</v>
      </c>
      <c r="I5" s="53" t="s">
        <v>1</v>
      </c>
      <c r="J5" s="53" t="s">
        <v>2</v>
      </c>
      <c r="K5" s="53" t="s">
        <v>49</v>
      </c>
      <c r="L5" s="53" t="s">
        <v>50</v>
      </c>
      <c r="M5" s="53" t="s">
        <v>51</v>
      </c>
      <c r="N5" s="53" t="s">
        <v>52</v>
      </c>
      <c r="O5" s="53" t="s">
        <v>53</v>
      </c>
      <c r="P5" s="53" t="s">
        <v>60</v>
      </c>
      <c r="Q5" s="53" t="s">
        <v>61</v>
      </c>
      <c r="R5" s="53" t="s">
        <v>54</v>
      </c>
      <c r="S5" s="53" t="s">
        <v>55</v>
      </c>
      <c r="T5" s="53" t="s">
        <v>56</v>
      </c>
      <c r="U5" s="54" t="s">
        <v>57</v>
      </c>
    </row>
    <row r="6" spans="1:23" ht="12" thickBot="1">
      <c r="A6" s="55" t="s">
        <v>3</v>
      </c>
      <c r="B6" s="56" t="s">
        <v>4</v>
      </c>
      <c r="C6" s="57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8"/>
    </row>
    <row r="7" spans="1:23" ht="12" thickBot="1">
      <c r="A7" s="59" t="s">
        <v>5</v>
      </c>
      <c r="B7" s="60"/>
      <c r="C7" s="61"/>
      <c r="D7" s="62">
        <v>20001627.475200001</v>
      </c>
      <c r="E7" s="63"/>
      <c r="F7" s="63"/>
      <c r="G7" s="62">
        <v>21132467.095800001</v>
      </c>
      <c r="H7" s="64">
        <v>-5.3511954637078398</v>
      </c>
      <c r="I7" s="62">
        <v>2115675.2755999998</v>
      </c>
      <c r="J7" s="64">
        <v>10.5775156457804</v>
      </c>
      <c r="K7" s="62">
        <v>2259894.1631</v>
      </c>
      <c r="L7" s="64">
        <v>10.6939438393785</v>
      </c>
      <c r="M7" s="64">
        <v>-6.3816655600441002E-2</v>
      </c>
      <c r="N7" s="62">
        <v>310644965.36089998</v>
      </c>
      <c r="O7" s="62">
        <v>310644965.36089998</v>
      </c>
      <c r="P7" s="62">
        <v>1016023</v>
      </c>
      <c r="Q7" s="62">
        <v>970526</v>
      </c>
      <c r="R7" s="64">
        <v>4.6878702888948798</v>
      </c>
      <c r="S7" s="62">
        <v>19.6861955636831</v>
      </c>
      <c r="T7" s="62">
        <v>20.295759594591001</v>
      </c>
      <c r="U7" s="65">
        <v>-3.0964034108874898</v>
      </c>
    </row>
    <row r="8" spans="1:23" ht="12" thickBot="1">
      <c r="A8" s="66">
        <v>42379</v>
      </c>
      <c r="B8" s="43" t="s">
        <v>6</v>
      </c>
      <c r="C8" s="44"/>
      <c r="D8" s="67">
        <v>866354.24289999995</v>
      </c>
      <c r="E8" s="68"/>
      <c r="F8" s="68"/>
      <c r="G8" s="67">
        <v>883684.15029999998</v>
      </c>
      <c r="H8" s="69">
        <v>-1.9610974570627699</v>
      </c>
      <c r="I8" s="67">
        <v>162644.34220000001</v>
      </c>
      <c r="J8" s="69">
        <v>18.773422480805401</v>
      </c>
      <c r="K8" s="67">
        <v>209752.2078</v>
      </c>
      <c r="L8" s="69">
        <v>23.736106133485801</v>
      </c>
      <c r="M8" s="69">
        <v>-0.22458817522873301</v>
      </c>
      <c r="N8" s="67">
        <v>10030348.328199999</v>
      </c>
      <c r="O8" s="67">
        <v>10030348.328199999</v>
      </c>
      <c r="P8" s="67">
        <v>30663</v>
      </c>
      <c r="Q8" s="67">
        <v>28245</v>
      </c>
      <c r="R8" s="69">
        <v>8.5608072225172602</v>
      </c>
      <c r="S8" s="67">
        <v>28.254060036526099</v>
      </c>
      <c r="T8" s="67">
        <v>29.582454809700799</v>
      </c>
      <c r="U8" s="70">
        <v>-4.7016066769073701</v>
      </c>
    </row>
    <row r="9" spans="1:23" ht="12" thickBot="1">
      <c r="A9" s="71"/>
      <c r="B9" s="43" t="s">
        <v>7</v>
      </c>
      <c r="C9" s="44"/>
      <c r="D9" s="67">
        <v>115190.7276</v>
      </c>
      <c r="E9" s="68"/>
      <c r="F9" s="68"/>
      <c r="G9" s="67">
        <v>148010.05850000001</v>
      </c>
      <c r="H9" s="69">
        <v>-22.173716592376</v>
      </c>
      <c r="I9" s="67">
        <v>27709.207299999998</v>
      </c>
      <c r="J9" s="69">
        <v>24.055067519167199</v>
      </c>
      <c r="K9" s="67">
        <v>34161.893499999998</v>
      </c>
      <c r="L9" s="69">
        <v>23.0807918368602</v>
      </c>
      <c r="M9" s="69">
        <v>-0.188885496057178</v>
      </c>
      <c r="N9" s="67">
        <v>977502.85219999996</v>
      </c>
      <c r="O9" s="67">
        <v>977502.85219999996</v>
      </c>
      <c r="P9" s="67">
        <v>6767</v>
      </c>
      <c r="Q9" s="67">
        <v>6611</v>
      </c>
      <c r="R9" s="69">
        <v>2.3597035244289799</v>
      </c>
      <c r="S9" s="67">
        <v>17.022421693512602</v>
      </c>
      <c r="T9" s="67">
        <v>17.726488352745399</v>
      </c>
      <c r="U9" s="70">
        <v>-4.1361133680592301</v>
      </c>
    </row>
    <row r="10" spans="1:23" ht="12" thickBot="1">
      <c r="A10" s="71"/>
      <c r="B10" s="43" t="s">
        <v>8</v>
      </c>
      <c r="C10" s="44"/>
      <c r="D10" s="67">
        <v>151437.78229999999</v>
      </c>
      <c r="E10" s="68"/>
      <c r="F10" s="68"/>
      <c r="G10" s="67">
        <v>191800.25409999999</v>
      </c>
      <c r="H10" s="69">
        <v>-21.044013726361399</v>
      </c>
      <c r="I10" s="67">
        <v>42976.836199999998</v>
      </c>
      <c r="J10" s="69">
        <v>28.3792033581569</v>
      </c>
      <c r="K10" s="67">
        <v>48316.760699999999</v>
      </c>
      <c r="L10" s="69">
        <v>25.191187012092701</v>
      </c>
      <c r="M10" s="69">
        <v>-0.110519091566501</v>
      </c>
      <c r="N10" s="67">
        <v>2235809.4720999999</v>
      </c>
      <c r="O10" s="67">
        <v>2235809.4720999999</v>
      </c>
      <c r="P10" s="67">
        <v>96958</v>
      </c>
      <c r="Q10" s="67">
        <v>92475</v>
      </c>
      <c r="R10" s="69">
        <v>4.8477967018113004</v>
      </c>
      <c r="S10" s="67">
        <v>1.56189053301429</v>
      </c>
      <c r="T10" s="67">
        <v>1.5208232906190899</v>
      </c>
      <c r="U10" s="70">
        <v>2.6293291064356898</v>
      </c>
    </row>
    <row r="11" spans="1:23" ht="12" thickBot="1">
      <c r="A11" s="71"/>
      <c r="B11" s="43" t="s">
        <v>9</v>
      </c>
      <c r="C11" s="44"/>
      <c r="D11" s="67">
        <v>80259.744600000005</v>
      </c>
      <c r="E11" s="68"/>
      <c r="F11" s="68"/>
      <c r="G11" s="67">
        <v>77653.745699999999</v>
      </c>
      <c r="H11" s="69">
        <v>3.3559216963825</v>
      </c>
      <c r="I11" s="67">
        <v>18041.163100000002</v>
      </c>
      <c r="J11" s="69">
        <v>22.478470608041299</v>
      </c>
      <c r="K11" s="67">
        <v>18271.215400000001</v>
      </c>
      <c r="L11" s="69">
        <v>23.529084444409499</v>
      </c>
      <c r="M11" s="69">
        <v>-1.2590968633647E-2</v>
      </c>
      <c r="N11" s="67">
        <v>718035.86719999998</v>
      </c>
      <c r="O11" s="67">
        <v>718035.86719999998</v>
      </c>
      <c r="P11" s="67">
        <v>3761</v>
      </c>
      <c r="Q11" s="67">
        <v>3670</v>
      </c>
      <c r="R11" s="69">
        <v>2.4795640326975601</v>
      </c>
      <c r="S11" s="67">
        <v>21.340001223079</v>
      </c>
      <c r="T11" s="67">
        <v>21.261165585831101</v>
      </c>
      <c r="U11" s="70">
        <v>0.36942658261257399</v>
      </c>
    </row>
    <row r="12" spans="1:23" ht="12" thickBot="1">
      <c r="A12" s="71"/>
      <c r="B12" s="43" t="s">
        <v>10</v>
      </c>
      <c r="C12" s="44"/>
      <c r="D12" s="67">
        <v>277000.17259999999</v>
      </c>
      <c r="E12" s="68"/>
      <c r="F12" s="68"/>
      <c r="G12" s="67">
        <v>238485.42610000001</v>
      </c>
      <c r="H12" s="69">
        <v>16.149727524167599</v>
      </c>
      <c r="I12" s="67">
        <v>24856.740600000001</v>
      </c>
      <c r="J12" s="69">
        <v>8.9735469717176599</v>
      </c>
      <c r="K12" s="67">
        <v>22637.922200000001</v>
      </c>
      <c r="L12" s="69">
        <v>9.4923713244043793</v>
      </c>
      <c r="M12" s="69">
        <v>9.8013341524780001E-2</v>
      </c>
      <c r="N12" s="67">
        <v>3602313.3544000001</v>
      </c>
      <c r="O12" s="67">
        <v>3602313.3544000001</v>
      </c>
      <c r="P12" s="67">
        <v>2168</v>
      </c>
      <c r="Q12" s="67">
        <v>1869</v>
      </c>
      <c r="R12" s="69">
        <v>15.9978598180845</v>
      </c>
      <c r="S12" s="67">
        <v>127.767607287823</v>
      </c>
      <c r="T12" s="67">
        <v>132.165438790797</v>
      </c>
      <c r="U12" s="70">
        <v>-3.4420551470978902</v>
      </c>
    </row>
    <row r="13" spans="1:23" ht="12" thickBot="1">
      <c r="A13" s="71"/>
      <c r="B13" s="43" t="s">
        <v>11</v>
      </c>
      <c r="C13" s="44"/>
      <c r="D13" s="67">
        <v>383389.46189999999</v>
      </c>
      <c r="E13" s="68"/>
      <c r="F13" s="68"/>
      <c r="G13" s="67">
        <v>373224.8382</v>
      </c>
      <c r="H13" s="69">
        <v>2.72345853213367</v>
      </c>
      <c r="I13" s="67">
        <v>43729.978900000002</v>
      </c>
      <c r="J13" s="69">
        <v>11.4061504672776</v>
      </c>
      <c r="K13" s="67">
        <v>65763.645999999993</v>
      </c>
      <c r="L13" s="69">
        <v>17.6203830155482</v>
      </c>
      <c r="M13" s="69">
        <v>-0.33504327147555102</v>
      </c>
      <c r="N13" s="67">
        <v>3905714.3150999998</v>
      </c>
      <c r="O13" s="67">
        <v>3905714.3150999998</v>
      </c>
      <c r="P13" s="67">
        <v>10424</v>
      </c>
      <c r="Q13" s="67">
        <v>9468</v>
      </c>
      <c r="R13" s="69">
        <v>10.097169412758801</v>
      </c>
      <c r="S13" s="67">
        <v>36.779495577513401</v>
      </c>
      <c r="T13" s="67">
        <v>36.958502534854297</v>
      </c>
      <c r="U13" s="70">
        <v>-0.48670313317255098</v>
      </c>
    </row>
    <row r="14" spans="1:23" ht="12" thickBot="1">
      <c r="A14" s="71"/>
      <c r="B14" s="43" t="s">
        <v>12</v>
      </c>
      <c r="C14" s="44"/>
      <c r="D14" s="67">
        <v>196278.37609999999</v>
      </c>
      <c r="E14" s="68"/>
      <c r="F14" s="68"/>
      <c r="G14" s="67">
        <v>176059.09909999999</v>
      </c>
      <c r="H14" s="69">
        <v>11.484369227923599</v>
      </c>
      <c r="I14" s="67">
        <v>37024.370999999999</v>
      </c>
      <c r="J14" s="69">
        <v>18.863194069395</v>
      </c>
      <c r="K14" s="67">
        <v>32979.096799999999</v>
      </c>
      <c r="L14" s="69">
        <v>18.731833213157699</v>
      </c>
      <c r="M14" s="69">
        <v>0.12266176434522599</v>
      </c>
      <c r="N14" s="67">
        <v>2499046.6096999999</v>
      </c>
      <c r="O14" s="67">
        <v>2499046.6096999999</v>
      </c>
      <c r="P14" s="67">
        <v>3433</v>
      </c>
      <c r="Q14" s="67">
        <v>3420</v>
      </c>
      <c r="R14" s="69">
        <v>0.38011695906432502</v>
      </c>
      <c r="S14" s="67">
        <v>57.174009933003198</v>
      </c>
      <c r="T14" s="67">
        <v>57.035755146198802</v>
      </c>
      <c r="U14" s="70">
        <v>0.24181404621852101</v>
      </c>
    </row>
    <row r="15" spans="1:23" ht="12" thickBot="1">
      <c r="A15" s="71"/>
      <c r="B15" s="43" t="s">
        <v>13</v>
      </c>
      <c r="C15" s="44"/>
      <c r="D15" s="67">
        <v>149053.8646</v>
      </c>
      <c r="E15" s="68"/>
      <c r="F15" s="68"/>
      <c r="G15" s="67">
        <v>136334.74340000001</v>
      </c>
      <c r="H15" s="69">
        <v>9.3293322617571608</v>
      </c>
      <c r="I15" s="67">
        <v>761.59929999999997</v>
      </c>
      <c r="J15" s="69">
        <v>0.51095575552088002</v>
      </c>
      <c r="K15" s="67">
        <v>-1423.2662</v>
      </c>
      <c r="L15" s="69">
        <v>-1.04394974054721</v>
      </c>
      <c r="M15" s="69">
        <v>-1.535106714401</v>
      </c>
      <c r="N15" s="67">
        <v>1393270.2328000001</v>
      </c>
      <c r="O15" s="67">
        <v>1393270.2328000001</v>
      </c>
      <c r="P15" s="67">
        <v>5632</v>
      </c>
      <c r="Q15" s="67">
        <v>5118</v>
      </c>
      <c r="R15" s="69">
        <v>10.042985541227001</v>
      </c>
      <c r="S15" s="67">
        <v>26.465529936079601</v>
      </c>
      <c r="T15" s="67">
        <v>27.124024091441999</v>
      </c>
      <c r="U15" s="70">
        <v>-2.4881200450277801</v>
      </c>
    </row>
    <row r="16" spans="1:23" ht="12" thickBot="1">
      <c r="A16" s="71"/>
      <c r="B16" s="43" t="s">
        <v>14</v>
      </c>
      <c r="C16" s="44"/>
      <c r="D16" s="67">
        <v>772690.04760000005</v>
      </c>
      <c r="E16" s="68"/>
      <c r="F16" s="68"/>
      <c r="G16" s="67">
        <v>877233.93870000006</v>
      </c>
      <c r="H16" s="69">
        <v>-11.917447158385899</v>
      </c>
      <c r="I16" s="67">
        <v>36558.661699999997</v>
      </c>
      <c r="J16" s="69">
        <v>4.7313488524347296</v>
      </c>
      <c r="K16" s="67">
        <v>46409.877399999998</v>
      </c>
      <c r="L16" s="69">
        <v>5.2904790105107198</v>
      </c>
      <c r="M16" s="69">
        <v>-0.21226549717194501</v>
      </c>
      <c r="N16" s="67">
        <v>10366093.636600001</v>
      </c>
      <c r="O16" s="67">
        <v>10366093.636600001</v>
      </c>
      <c r="P16" s="67">
        <v>38463</v>
      </c>
      <c r="Q16" s="67">
        <v>37039</v>
      </c>
      <c r="R16" s="69">
        <v>3.8445962363994801</v>
      </c>
      <c r="S16" s="67">
        <v>20.0891778488417</v>
      </c>
      <c r="T16" s="67">
        <v>19.283825743135601</v>
      </c>
      <c r="U16" s="70">
        <v>4.0088853399869802</v>
      </c>
    </row>
    <row r="17" spans="1:21" ht="12" thickBot="1">
      <c r="A17" s="71"/>
      <c r="B17" s="43" t="s">
        <v>15</v>
      </c>
      <c r="C17" s="44"/>
      <c r="D17" s="67">
        <v>532508.88450000004</v>
      </c>
      <c r="E17" s="68"/>
      <c r="F17" s="68"/>
      <c r="G17" s="67">
        <v>554068.98360000004</v>
      </c>
      <c r="H17" s="69">
        <v>-3.8912301063877699</v>
      </c>
      <c r="I17" s="67">
        <v>64654.839</v>
      </c>
      <c r="J17" s="69">
        <v>12.141551227020001</v>
      </c>
      <c r="K17" s="67">
        <v>66872.934200000003</v>
      </c>
      <c r="L17" s="69">
        <v>12.0694238766987</v>
      </c>
      <c r="M17" s="69">
        <v>-3.3168803291422001E-2</v>
      </c>
      <c r="N17" s="67">
        <v>16141431.850299999</v>
      </c>
      <c r="O17" s="67">
        <v>16141431.850299999</v>
      </c>
      <c r="P17" s="67">
        <v>10496</v>
      </c>
      <c r="Q17" s="67">
        <v>10275</v>
      </c>
      <c r="R17" s="69">
        <v>2.1508515815085198</v>
      </c>
      <c r="S17" s="67">
        <v>50.734459270198201</v>
      </c>
      <c r="T17" s="67">
        <v>50.783194364963499</v>
      </c>
      <c r="U17" s="70">
        <v>-9.6059158738200007E-2</v>
      </c>
    </row>
    <row r="18" spans="1:21" ht="12" customHeight="1" thickBot="1">
      <c r="A18" s="71"/>
      <c r="B18" s="43" t="s">
        <v>16</v>
      </c>
      <c r="C18" s="44"/>
      <c r="D18" s="67">
        <v>2216883.1746</v>
      </c>
      <c r="E18" s="68"/>
      <c r="F18" s="68"/>
      <c r="G18" s="67">
        <v>2261631.9191999999</v>
      </c>
      <c r="H18" s="69">
        <v>-1.9786042202583201</v>
      </c>
      <c r="I18" s="67">
        <v>356941.50469999999</v>
      </c>
      <c r="J18" s="69">
        <v>16.1010516381588</v>
      </c>
      <c r="K18" s="67">
        <v>358158.42940000002</v>
      </c>
      <c r="L18" s="69">
        <v>15.8362829229387</v>
      </c>
      <c r="M18" s="69">
        <v>-3.397727374555E-3</v>
      </c>
      <c r="N18" s="67">
        <v>23257079.059300002</v>
      </c>
      <c r="O18" s="67">
        <v>23257079.059300002</v>
      </c>
      <c r="P18" s="67">
        <v>93552</v>
      </c>
      <c r="Q18" s="67">
        <v>88674</v>
      </c>
      <c r="R18" s="69">
        <v>5.5010487854388002</v>
      </c>
      <c r="S18" s="67">
        <v>23.696801507183199</v>
      </c>
      <c r="T18" s="67">
        <v>24.304455936351101</v>
      </c>
      <c r="U18" s="70">
        <v>-2.5642888091195002</v>
      </c>
    </row>
    <row r="19" spans="1:21" ht="12" customHeight="1" thickBot="1">
      <c r="A19" s="71"/>
      <c r="B19" s="43" t="s">
        <v>17</v>
      </c>
      <c r="C19" s="44"/>
      <c r="D19" s="67">
        <v>577546.00289999996</v>
      </c>
      <c r="E19" s="68"/>
      <c r="F19" s="68"/>
      <c r="G19" s="67">
        <v>668378.6017</v>
      </c>
      <c r="H19" s="69">
        <v>-13.5899920447737</v>
      </c>
      <c r="I19" s="67">
        <v>71003.532900000006</v>
      </c>
      <c r="J19" s="69">
        <v>12.2940047274977</v>
      </c>
      <c r="K19" s="67">
        <v>63293.937899999997</v>
      </c>
      <c r="L19" s="69">
        <v>9.4697732301743098</v>
      </c>
      <c r="M19" s="69">
        <v>0.12180621487291</v>
      </c>
      <c r="N19" s="67">
        <v>10508661.9813</v>
      </c>
      <c r="O19" s="67">
        <v>10508661.9813</v>
      </c>
      <c r="P19" s="67">
        <v>15271</v>
      </c>
      <c r="Q19" s="67">
        <v>14382</v>
      </c>
      <c r="R19" s="69">
        <v>6.1813377833402896</v>
      </c>
      <c r="S19" s="67">
        <v>37.819789332722202</v>
      </c>
      <c r="T19" s="67">
        <v>43.524540536782098</v>
      </c>
      <c r="U19" s="70">
        <v>-15.084037496539199</v>
      </c>
    </row>
    <row r="20" spans="1:21" ht="12" thickBot="1">
      <c r="A20" s="71"/>
      <c r="B20" s="43" t="s">
        <v>18</v>
      </c>
      <c r="C20" s="44"/>
      <c r="D20" s="67">
        <v>1445729.7601000001</v>
      </c>
      <c r="E20" s="68"/>
      <c r="F20" s="68"/>
      <c r="G20" s="67">
        <v>1157163.189</v>
      </c>
      <c r="H20" s="69">
        <v>24.937413654626699</v>
      </c>
      <c r="I20" s="67">
        <v>95512.891099999993</v>
      </c>
      <c r="J20" s="69">
        <v>6.60655218810696</v>
      </c>
      <c r="K20" s="67">
        <v>99823.731199999995</v>
      </c>
      <c r="L20" s="69">
        <v>8.6265906268817503</v>
      </c>
      <c r="M20" s="69">
        <v>-4.3184521838430003E-2</v>
      </c>
      <c r="N20" s="67">
        <v>17539399.419100001</v>
      </c>
      <c r="O20" s="67">
        <v>17539399.419100001</v>
      </c>
      <c r="P20" s="67">
        <v>48171</v>
      </c>
      <c r="Q20" s="67">
        <v>47516</v>
      </c>
      <c r="R20" s="69">
        <v>1.3784830372927099</v>
      </c>
      <c r="S20" s="67">
        <v>30.012450646654599</v>
      </c>
      <c r="T20" s="67">
        <v>33.464226913039802</v>
      </c>
      <c r="U20" s="70">
        <v>-11.5011476637612</v>
      </c>
    </row>
    <row r="21" spans="1:21" ht="12" customHeight="1" thickBot="1">
      <c r="A21" s="71"/>
      <c r="B21" s="43" t="s">
        <v>19</v>
      </c>
      <c r="C21" s="44"/>
      <c r="D21" s="67">
        <v>426764.09529999999</v>
      </c>
      <c r="E21" s="68"/>
      <c r="F21" s="68"/>
      <c r="G21" s="67">
        <v>456245.98450000002</v>
      </c>
      <c r="H21" s="69">
        <v>-6.4618408055271201</v>
      </c>
      <c r="I21" s="67">
        <v>58553.9948</v>
      </c>
      <c r="J21" s="69">
        <v>13.720459486836299</v>
      </c>
      <c r="K21" s="67">
        <v>52628.534500000002</v>
      </c>
      <c r="L21" s="69">
        <v>11.5351227819957</v>
      </c>
      <c r="M21" s="69">
        <v>0.11259025842720401</v>
      </c>
      <c r="N21" s="67">
        <v>4242258.0597999999</v>
      </c>
      <c r="O21" s="67">
        <v>4242258.0597999999</v>
      </c>
      <c r="P21" s="67">
        <v>35360</v>
      </c>
      <c r="Q21" s="67">
        <v>32576</v>
      </c>
      <c r="R21" s="69">
        <v>8.5461689587426299</v>
      </c>
      <c r="S21" s="67">
        <v>12.0691203421946</v>
      </c>
      <c r="T21" s="67">
        <v>12.057690686394899</v>
      </c>
      <c r="U21" s="70">
        <v>9.4701647473994996E-2</v>
      </c>
    </row>
    <row r="22" spans="1:21" ht="12" customHeight="1" thickBot="1">
      <c r="A22" s="71"/>
      <c r="B22" s="43" t="s">
        <v>20</v>
      </c>
      <c r="C22" s="44"/>
      <c r="D22" s="67">
        <v>1358963.5012000001</v>
      </c>
      <c r="E22" s="68"/>
      <c r="F22" s="68"/>
      <c r="G22" s="67">
        <v>1376017.0185</v>
      </c>
      <c r="H22" s="69">
        <v>-1.23933912667665</v>
      </c>
      <c r="I22" s="67">
        <v>112955.98609999999</v>
      </c>
      <c r="J22" s="69">
        <v>8.3119219905653807</v>
      </c>
      <c r="K22" s="67">
        <v>185643.44080000001</v>
      </c>
      <c r="L22" s="69">
        <v>13.4913622654443</v>
      </c>
      <c r="M22" s="69">
        <v>-0.391543349911881</v>
      </c>
      <c r="N22" s="67">
        <v>13342813.440099999</v>
      </c>
      <c r="O22" s="67">
        <v>13342813.440099999</v>
      </c>
      <c r="P22" s="67">
        <v>77415</v>
      </c>
      <c r="Q22" s="67">
        <v>73359</v>
      </c>
      <c r="R22" s="69">
        <v>5.5289739500265798</v>
      </c>
      <c r="S22" s="67">
        <v>17.554265984628302</v>
      </c>
      <c r="T22" s="67">
        <v>17.460652387573401</v>
      </c>
      <c r="U22" s="70">
        <v>0.53328118154773796</v>
      </c>
    </row>
    <row r="23" spans="1:21" ht="12" thickBot="1">
      <c r="A23" s="71"/>
      <c r="B23" s="43" t="s">
        <v>21</v>
      </c>
      <c r="C23" s="44"/>
      <c r="D23" s="67">
        <v>2622713.6458000001</v>
      </c>
      <c r="E23" s="68"/>
      <c r="F23" s="68"/>
      <c r="G23" s="67">
        <v>3205994.4964000001</v>
      </c>
      <c r="H23" s="69">
        <v>-18.193445162022702</v>
      </c>
      <c r="I23" s="67">
        <v>288570.74839999998</v>
      </c>
      <c r="J23" s="69">
        <v>11.0027546797614</v>
      </c>
      <c r="K23" s="67">
        <v>260406.9694</v>
      </c>
      <c r="L23" s="69">
        <v>8.12250207205315</v>
      </c>
      <c r="M23" s="69">
        <v>0.10815293870548801</v>
      </c>
      <c r="N23" s="67">
        <v>36968951.126699999</v>
      </c>
      <c r="O23" s="67">
        <v>36968951.126699999</v>
      </c>
      <c r="P23" s="67">
        <v>81163</v>
      </c>
      <c r="Q23" s="67">
        <v>74596</v>
      </c>
      <c r="R23" s="69">
        <v>8.8034210949648806</v>
      </c>
      <c r="S23" s="67">
        <v>32.314153565048102</v>
      </c>
      <c r="T23" s="67">
        <v>31.6991831398466</v>
      </c>
      <c r="U23" s="70">
        <v>1.9030992842301899</v>
      </c>
    </row>
    <row r="24" spans="1:21" ht="12" thickBot="1">
      <c r="A24" s="71"/>
      <c r="B24" s="43" t="s">
        <v>22</v>
      </c>
      <c r="C24" s="44"/>
      <c r="D24" s="67">
        <v>343459.6078</v>
      </c>
      <c r="E24" s="68"/>
      <c r="F24" s="68"/>
      <c r="G24" s="67">
        <v>339530.32559999998</v>
      </c>
      <c r="H24" s="69">
        <v>1.1572698824637899</v>
      </c>
      <c r="I24" s="67">
        <v>48262.287100000001</v>
      </c>
      <c r="J24" s="69">
        <v>14.051808714608301</v>
      </c>
      <c r="K24" s="67">
        <v>51213.518700000001</v>
      </c>
      <c r="L24" s="69">
        <v>15.083636081548301</v>
      </c>
      <c r="M24" s="69">
        <v>-5.7626026777965002E-2</v>
      </c>
      <c r="N24" s="67">
        <v>3477796.1362999999</v>
      </c>
      <c r="O24" s="67">
        <v>3477796.1362999999</v>
      </c>
      <c r="P24" s="67">
        <v>32606</v>
      </c>
      <c r="Q24" s="67">
        <v>31597</v>
      </c>
      <c r="R24" s="69">
        <v>3.1933411399816398</v>
      </c>
      <c r="S24" s="67">
        <v>10.5336320861191</v>
      </c>
      <c r="T24" s="67">
        <v>10.999020365857501</v>
      </c>
      <c r="U24" s="70">
        <v>-4.4181178527364002</v>
      </c>
    </row>
    <row r="25" spans="1:21" ht="12" thickBot="1">
      <c r="A25" s="71"/>
      <c r="B25" s="43" t="s">
        <v>23</v>
      </c>
      <c r="C25" s="44"/>
      <c r="D25" s="67">
        <v>472794.63510000001</v>
      </c>
      <c r="E25" s="68"/>
      <c r="F25" s="68"/>
      <c r="G25" s="67">
        <v>413523.25099999999</v>
      </c>
      <c r="H25" s="69">
        <v>14.3332651686858</v>
      </c>
      <c r="I25" s="67">
        <v>37051.126499999998</v>
      </c>
      <c r="J25" s="69">
        <v>7.8366216004467502</v>
      </c>
      <c r="K25" s="67">
        <v>39782.531900000002</v>
      </c>
      <c r="L25" s="69">
        <v>9.6203857470640806</v>
      </c>
      <c r="M25" s="69">
        <v>-6.8658410351202001E-2</v>
      </c>
      <c r="N25" s="67">
        <v>8898687.1094000004</v>
      </c>
      <c r="O25" s="67">
        <v>8898687.1094000004</v>
      </c>
      <c r="P25" s="67">
        <v>23771</v>
      </c>
      <c r="Q25" s="67">
        <v>24222</v>
      </c>
      <c r="R25" s="69">
        <v>-1.8619436875567701</v>
      </c>
      <c r="S25" s="67">
        <v>19.889555975768801</v>
      </c>
      <c r="T25" s="67">
        <v>20.937833614069898</v>
      </c>
      <c r="U25" s="70">
        <v>-5.2704929138597496</v>
      </c>
    </row>
    <row r="26" spans="1:21" ht="12" thickBot="1">
      <c r="A26" s="71"/>
      <c r="B26" s="43" t="s">
        <v>24</v>
      </c>
      <c r="C26" s="44"/>
      <c r="D26" s="67">
        <v>813264.49309999996</v>
      </c>
      <c r="E26" s="68"/>
      <c r="F26" s="68"/>
      <c r="G26" s="67">
        <v>748658.19799999997</v>
      </c>
      <c r="H26" s="69">
        <v>8.6296116535679701</v>
      </c>
      <c r="I26" s="67">
        <v>174308.95819999999</v>
      </c>
      <c r="J26" s="69">
        <v>21.433243388699999</v>
      </c>
      <c r="K26" s="67">
        <v>157100.39319999999</v>
      </c>
      <c r="L26" s="69">
        <v>20.984261391872199</v>
      </c>
      <c r="M26" s="69">
        <v>0.109538650091679</v>
      </c>
      <c r="N26" s="67">
        <v>7599077.4254999999</v>
      </c>
      <c r="O26" s="67">
        <v>7599077.4254999999</v>
      </c>
      <c r="P26" s="67">
        <v>56168</v>
      </c>
      <c r="Q26" s="67">
        <v>52315</v>
      </c>
      <c r="R26" s="69">
        <v>7.3650004778744096</v>
      </c>
      <c r="S26" s="67">
        <v>14.479142805512</v>
      </c>
      <c r="T26" s="67">
        <v>14.4393287412788</v>
      </c>
      <c r="U26" s="70">
        <v>0.27497528526403903</v>
      </c>
    </row>
    <row r="27" spans="1:21" ht="12" thickBot="1">
      <c r="A27" s="71"/>
      <c r="B27" s="43" t="s">
        <v>25</v>
      </c>
      <c r="C27" s="44"/>
      <c r="D27" s="67">
        <v>310005.22480000003</v>
      </c>
      <c r="E27" s="68"/>
      <c r="F27" s="68"/>
      <c r="G27" s="67">
        <v>344160.71639999998</v>
      </c>
      <c r="H27" s="69">
        <v>-9.9242853621628608</v>
      </c>
      <c r="I27" s="67">
        <v>82843.361000000004</v>
      </c>
      <c r="J27" s="69">
        <v>26.7232144404813</v>
      </c>
      <c r="K27" s="67">
        <v>92824.619200000001</v>
      </c>
      <c r="L27" s="69">
        <v>26.971299970248399</v>
      </c>
      <c r="M27" s="69">
        <v>-0.107528135165245</v>
      </c>
      <c r="N27" s="67">
        <v>2727927.4336000001</v>
      </c>
      <c r="O27" s="67">
        <v>2727927.4336000001</v>
      </c>
      <c r="P27" s="67">
        <v>39580</v>
      </c>
      <c r="Q27" s="67">
        <v>36315</v>
      </c>
      <c r="R27" s="69">
        <v>8.99077516177889</v>
      </c>
      <c r="S27" s="67">
        <v>7.8323705103587704</v>
      </c>
      <c r="T27" s="67">
        <v>8.02805697094864</v>
      </c>
      <c r="U27" s="70">
        <v>-2.49843212002125</v>
      </c>
    </row>
    <row r="28" spans="1:21" ht="12" thickBot="1">
      <c r="A28" s="71"/>
      <c r="B28" s="43" t="s">
        <v>26</v>
      </c>
      <c r="C28" s="44"/>
      <c r="D28" s="67">
        <v>1433592.3174999999</v>
      </c>
      <c r="E28" s="68"/>
      <c r="F28" s="68"/>
      <c r="G28" s="67">
        <v>1232659.4680999999</v>
      </c>
      <c r="H28" s="69">
        <v>16.300759017388199</v>
      </c>
      <c r="I28" s="67">
        <v>25210.830300000001</v>
      </c>
      <c r="J28" s="69">
        <v>1.7585773857915501</v>
      </c>
      <c r="K28" s="67">
        <v>62836.846799999999</v>
      </c>
      <c r="L28" s="69">
        <v>5.0976647181281702</v>
      </c>
      <c r="M28" s="69">
        <v>-0.59878906113411201</v>
      </c>
      <c r="N28" s="67">
        <v>18843480.636500001</v>
      </c>
      <c r="O28" s="67">
        <v>18843480.636500001</v>
      </c>
      <c r="P28" s="67">
        <v>50223</v>
      </c>
      <c r="Q28" s="67">
        <v>50747</v>
      </c>
      <c r="R28" s="69">
        <v>-1.03257335408989</v>
      </c>
      <c r="S28" s="67">
        <v>28.544537711805301</v>
      </c>
      <c r="T28" s="67">
        <v>29.7618823575778</v>
      </c>
      <c r="U28" s="70">
        <v>-4.2647201298655997</v>
      </c>
    </row>
    <row r="29" spans="1:21" ht="12" thickBot="1">
      <c r="A29" s="71"/>
      <c r="B29" s="43" t="s">
        <v>27</v>
      </c>
      <c r="C29" s="44"/>
      <c r="D29" s="67">
        <v>791674.22699999996</v>
      </c>
      <c r="E29" s="68"/>
      <c r="F29" s="68"/>
      <c r="G29" s="67">
        <v>778353.6923</v>
      </c>
      <c r="H29" s="69">
        <v>1.7113729698690501</v>
      </c>
      <c r="I29" s="67">
        <v>132497.3591</v>
      </c>
      <c r="J29" s="69">
        <v>16.736348687526501</v>
      </c>
      <c r="K29" s="67">
        <v>119407.9507</v>
      </c>
      <c r="L29" s="69">
        <v>15.3410913163597</v>
      </c>
      <c r="M29" s="69">
        <v>0.109619236602475</v>
      </c>
      <c r="N29" s="67">
        <v>7743595.8218</v>
      </c>
      <c r="O29" s="67">
        <v>7743595.8218</v>
      </c>
      <c r="P29" s="67">
        <v>114304</v>
      </c>
      <c r="Q29" s="67">
        <v>110667</v>
      </c>
      <c r="R29" s="69">
        <v>3.28643588422926</v>
      </c>
      <c r="S29" s="67">
        <v>6.9260413196388599</v>
      </c>
      <c r="T29" s="67">
        <v>7.0187614645738998</v>
      </c>
      <c r="U29" s="70">
        <v>-1.3387177560165</v>
      </c>
    </row>
    <row r="30" spans="1:21" ht="12" thickBot="1">
      <c r="A30" s="71"/>
      <c r="B30" s="43" t="s">
        <v>28</v>
      </c>
      <c r="C30" s="44"/>
      <c r="D30" s="67">
        <v>915935.07250000001</v>
      </c>
      <c r="E30" s="68"/>
      <c r="F30" s="68"/>
      <c r="G30" s="67">
        <v>1152028.2938999999</v>
      </c>
      <c r="H30" s="69">
        <v>-20.493699907382101</v>
      </c>
      <c r="I30" s="67">
        <v>125959.92750000001</v>
      </c>
      <c r="J30" s="69">
        <v>13.752058555438699</v>
      </c>
      <c r="K30" s="67">
        <v>145859.4283</v>
      </c>
      <c r="L30" s="69">
        <v>12.661097741464101</v>
      </c>
      <c r="M30" s="69">
        <v>-0.13642930753212101</v>
      </c>
      <c r="N30" s="67">
        <v>10568020.0483</v>
      </c>
      <c r="O30" s="67">
        <v>10568020.0483</v>
      </c>
      <c r="P30" s="67">
        <v>69259</v>
      </c>
      <c r="Q30" s="67">
        <v>67094</v>
      </c>
      <c r="R30" s="69">
        <v>3.2268161087429599</v>
      </c>
      <c r="S30" s="67">
        <v>13.224780497841399</v>
      </c>
      <c r="T30" s="67">
        <v>13.39025848362</v>
      </c>
      <c r="U30" s="70">
        <v>-1.25127207824408</v>
      </c>
    </row>
    <row r="31" spans="1:21" ht="12" thickBot="1">
      <c r="A31" s="71"/>
      <c r="B31" s="43" t="s">
        <v>29</v>
      </c>
      <c r="C31" s="44"/>
      <c r="D31" s="67">
        <v>700924.43940000003</v>
      </c>
      <c r="E31" s="68"/>
      <c r="F31" s="68"/>
      <c r="G31" s="67">
        <v>596227.30519999994</v>
      </c>
      <c r="H31" s="69">
        <v>17.559936166439101</v>
      </c>
      <c r="I31" s="67">
        <v>31269.779200000001</v>
      </c>
      <c r="J31" s="69">
        <v>4.4612197039052202</v>
      </c>
      <c r="K31" s="67">
        <v>40459.128799999999</v>
      </c>
      <c r="L31" s="69">
        <v>6.7858564086440598</v>
      </c>
      <c r="M31" s="69">
        <v>-0.22712672943170201</v>
      </c>
      <c r="N31" s="67">
        <v>46159347.225100003</v>
      </c>
      <c r="O31" s="67">
        <v>46159347.225100003</v>
      </c>
      <c r="P31" s="67">
        <v>27201</v>
      </c>
      <c r="Q31" s="67">
        <v>26549</v>
      </c>
      <c r="R31" s="69">
        <v>2.4558363780180099</v>
      </c>
      <c r="S31" s="67">
        <v>25.768333495092101</v>
      </c>
      <c r="T31" s="67">
        <v>29.3777549964217</v>
      </c>
      <c r="U31" s="70">
        <v>-14.0071980286078</v>
      </c>
    </row>
    <row r="32" spans="1:21" ht="12" thickBot="1">
      <c r="A32" s="71"/>
      <c r="B32" s="43" t="s">
        <v>30</v>
      </c>
      <c r="C32" s="44"/>
      <c r="D32" s="67">
        <v>132178.7156</v>
      </c>
      <c r="E32" s="68"/>
      <c r="F32" s="68"/>
      <c r="G32" s="67">
        <v>145242.2721</v>
      </c>
      <c r="H32" s="69">
        <v>-8.9943212200685405</v>
      </c>
      <c r="I32" s="67">
        <v>34870.313199999997</v>
      </c>
      <c r="J32" s="69">
        <v>26.381186291388001</v>
      </c>
      <c r="K32" s="67">
        <v>38775.263599999998</v>
      </c>
      <c r="L32" s="69">
        <v>26.6969547084082</v>
      </c>
      <c r="M32" s="69">
        <v>-0.10070725605589401</v>
      </c>
      <c r="N32" s="67">
        <v>1146691.4782</v>
      </c>
      <c r="O32" s="67">
        <v>1146691.4782</v>
      </c>
      <c r="P32" s="67">
        <v>25226</v>
      </c>
      <c r="Q32" s="67">
        <v>23320</v>
      </c>
      <c r="R32" s="69">
        <v>8.1732418524871306</v>
      </c>
      <c r="S32" s="67">
        <v>5.2397810037263204</v>
      </c>
      <c r="T32" s="67">
        <v>5.0627188250428796</v>
      </c>
      <c r="U32" s="70">
        <v>3.3791904386369298</v>
      </c>
    </row>
    <row r="33" spans="1:21" ht="12" thickBot="1">
      <c r="A33" s="71"/>
      <c r="B33" s="43" t="s">
        <v>75</v>
      </c>
      <c r="C33" s="4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7">
        <v>9.0265000000000004</v>
      </c>
      <c r="O33" s="67">
        <v>9.0265000000000004</v>
      </c>
      <c r="P33" s="68"/>
      <c r="Q33" s="67">
        <v>2</v>
      </c>
      <c r="R33" s="68"/>
      <c r="S33" s="68"/>
      <c r="T33" s="67">
        <v>0</v>
      </c>
      <c r="U33" s="72"/>
    </row>
    <row r="34" spans="1:21" ht="12" thickBot="1">
      <c r="A34" s="71"/>
      <c r="B34" s="43" t="s">
        <v>31</v>
      </c>
      <c r="C34" s="44"/>
      <c r="D34" s="67">
        <v>257292.59520000001</v>
      </c>
      <c r="E34" s="68"/>
      <c r="F34" s="68"/>
      <c r="G34" s="67">
        <v>224187.51199999999</v>
      </c>
      <c r="H34" s="69">
        <v>14.7666936952313</v>
      </c>
      <c r="I34" s="67">
        <v>20764.972399999999</v>
      </c>
      <c r="J34" s="69">
        <v>8.0705674346589191</v>
      </c>
      <c r="K34" s="67">
        <v>30199.572100000001</v>
      </c>
      <c r="L34" s="69">
        <v>13.470675431734101</v>
      </c>
      <c r="M34" s="69">
        <v>-0.31240839005132798</v>
      </c>
      <c r="N34" s="67">
        <v>3643050.946</v>
      </c>
      <c r="O34" s="67">
        <v>3643050.946</v>
      </c>
      <c r="P34" s="67">
        <v>14876</v>
      </c>
      <c r="Q34" s="67">
        <v>15565</v>
      </c>
      <c r="R34" s="69">
        <v>-4.4265981368454801</v>
      </c>
      <c r="S34" s="67">
        <v>17.295818445818799</v>
      </c>
      <c r="T34" s="67">
        <v>17.042378303886899</v>
      </c>
      <c r="U34" s="70">
        <v>1.4653261002119</v>
      </c>
    </row>
    <row r="35" spans="1:21" ht="12" customHeight="1" thickBot="1">
      <c r="A35" s="71"/>
      <c r="B35" s="43" t="s">
        <v>68</v>
      </c>
      <c r="C35" s="44"/>
      <c r="D35" s="67">
        <v>56236.81</v>
      </c>
      <c r="E35" s="68"/>
      <c r="F35" s="68"/>
      <c r="G35" s="68"/>
      <c r="H35" s="68"/>
      <c r="I35" s="67">
        <v>1561.76</v>
      </c>
      <c r="J35" s="69">
        <v>2.7771134244634399</v>
      </c>
      <c r="K35" s="68"/>
      <c r="L35" s="68"/>
      <c r="M35" s="68"/>
      <c r="N35" s="67">
        <v>2161377.41</v>
      </c>
      <c r="O35" s="67">
        <v>2161377.41</v>
      </c>
      <c r="P35" s="67">
        <v>40</v>
      </c>
      <c r="Q35" s="67">
        <v>53</v>
      </c>
      <c r="R35" s="69">
        <v>-24.528301886792502</v>
      </c>
      <c r="S35" s="67">
        <v>1405.9202499999999</v>
      </c>
      <c r="T35" s="67">
        <v>1001.3239622641501</v>
      </c>
      <c r="U35" s="70">
        <v>28.778039702881401</v>
      </c>
    </row>
    <row r="36" spans="1:21" ht="12" customHeight="1" thickBot="1">
      <c r="A36" s="71"/>
      <c r="B36" s="43" t="s">
        <v>35</v>
      </c>
      <c r="C36" s="44"/>
      <c r="D36" s="67">
        <v>407118.89</v>
      </c>
      <c r="E36" s="68"/>
      <c r="F36" s="68"/>
      <c r="G36" s="67">
        <v>624487.18999999994</v>
      </c>
      <c r="H36" s="69">
        <v>-34.807487404185203</v>
      </c>
      <c r="I36" s="67">
        <v>-41200.28</v>
      </c>
      <c r="J36" s="69">
        <v>-10.119962746017499</v>
      </c>
      <c r="K36" s="67">
        <v>-67834.02</v>
      </c>
      <c r="L36" s="69">
        <v>-10.8623557194184</v>
      </c>
      <c r="M36" s="69">
        <v>-0.39263101317008797</v>
      </c>
      <c r="N36" s="67">
        <v>13464748.25</v>
      </c>
      <c r="O36" s="67">
        <v>13464748.25</v>
      </c>
      <c r="P36" s="67">
        <v>151</v>
      </c>
      <c r="Q36" s="67">
        <v>155</v>
      </c>
      <c r="R36" s="69">
        <v>-2.5806451612903198</v>
      </c>
      <c r="S36" s="67">
        <v>2696.1515894039699</v>
      </c>
      <c r="T36" s="67">
        <v>2744.1912903225798</v>
      </c>
      <c r="U36" s="70">
        <v>-1.78178783075128</v>
      </c>
    </row>
    <row r="37" spans="1:21" ht="12" thickBot="1">
      <c r="A37" s="71"/>
      <c r="B37" s="43" t="s">
        <v>36</v>
      </c>
      <c r="C37" s="44"/>
      <c r="D37" s="67">
        <v>105788.94</v>
      </c>
      <c r="E37" s="68"/>
      <c r="F37" s="68"/>
      <c r="G37" s="67">
        <v>155517.10999999999</v>
      </c>
      <c r="H37" s="69">
        <v>-31.976012157118902</v>
      </c>
      <c r="I37" s="67">
        <v>60.67</v>
      </c>
      <c r="J37" s="69">
        <v>5.7350040561896E-2</v>
      </c>
      <c r="K37" s="67">
        <v>-7748.34</v>
      </c>
      <c r="L37" s="69">
        <v>-4.9823070914833796</v>
      </c>
      <c r="M37" s="69">
        <v>-1.0078300642460201</v>
      </c>
      <c r="N37" s="67">
        <v>5561821.6299999999</v>
      </c>
      <c r="O37" s="67">
        <v>5561821.6299999999</v>
      </c>
      <c r="P37" s="67">
        <v>41</v>
      </c>
      <c r="Q37" s="67">
        <v>43</v>
      </c>
      <c r="R37" s="69">
        <v>-4.6511627906976702</v>
      </c>
      <c r="S37" s="67">
        <v>2580.2180487804899</v>
      </c>
      <c r="T37" s="67">
        <v>2802.36604651163</v>
      </c>
      <c r="U37" s="70">
        <v>-8.6096598632869608</v>
      </c>
    </row>
    <row r="38" spans="1:21" ht="12" thickBot="1">
      <c r="A38" s="71"/>
      <c r="B38" s="43" t="s">
        <v>37</v>
      </c>
      <c r="C38" s="44"/>
      <c r="D38" s="67">
        <v>242376.15</v>
      </c>
      <c r="E38" s="68"/>
      <c r="F38" s="68"/>
      <c r="G38" s="67">
        <v>338819.81</v>
      </c>
      <c r="H38" s="69">
        <v>-28.4645871208062</v>
      </c>
      <c r="I38" s="67">
        <v>-26135.14</v>
      </c>
      <c r="J38" s="69">
        <v>-10.7828843720803</v>
      </c>
      <c r="K38" s="67">
        <v>-42039.46</v>
      </c>
      <c r="L38" s="69">
        <v>-12.407615717628801</v>
      </c>
      <c r="M38" s="69">
        <v>-0.37831884615073602</v>
      </c>
      <c r="N38" s="67">
        <v>6001442.2999999998</v>
      </c>
      <c r="O38" s="67">
        <v>6001442.2999999998</v>
      </c>
      <c r="P38" s="67">
        <v>119</v>
      </c>
      <c r="Q38" s="67">
        <v>122</v>
      </c>
      <c r="R38" s="69">
        <v>-2.4590163934426301</v>
      </c>
      <c r="S38" s="67">
        <v>2036.7743697479</v>
      </c>
      <c r="T38" s="67">
        <v>2250.4068852459</v>
      </c>
      <c r="U38" s="70">
        <v>-10.488766879192699</v>
      </c>
    </row>
    <row r="39" spans="1:21" ht="12" thickBot="1">
      <c r="A39" s="71"/>
      <c r="B39" s="43" t="s">
        <v>70</v>
      </c>
      <c r="C39" s="44"/>
      <c r="D39" s="67">
        <v>30.6</v>
      </c>
      <c r="E39" s="68"/>
      <c r="F39" s="68"/>
      <c r="G39" s="67">
        <v>0.18</v>
      </c>
      <c r="H39" s="69">
        <v>16900</v>
      </c>
      <c r="I39" s="67">
        <v>-752.79</v>
      </c>
      <c r="J39" s="69">
        <v>-2460.0980392156898</v>
      </c>
      <c r="K39" s="67">
        <v>0.16</v>
      </c>
      <c r="L39" s="69">
        <v>88.8888888888889</v>
      </c>
      <c r="M39" s="69">
        <v>-4705.9375</v>
      </c>
      <c r="N39" s="67">
        <v>169.18</v>
      </c>
      <c r="O39" s="67">
        <v>169.18</v>
      </c>
      <c r="P39" s="67">
        <v>15</v>
      </c>
      <c r="Q39" s="68"/>
      <c r="R39" s="68"/>
      <c r="S39" s="67">
        <v>2.04</v>
      </c>
      <c r="T39" s="68"/>
      <c r="U39" s="72"/>
    </row>
    <row r="40" spans="1:21" ht="12" customHeight="1" thickBot="1">
      <c r="A40" s="71"/>
      <c r="B40" s="43" t="s">
        <v>32</v>
      </c>
      <c r="C40" s="44"/>
      <c r="D40" s="67">
        <v>59864.956899999997</v>
      </c>
      <c r="E40" s="68"/>
      <c r="F40" s="68"/>
      <c r="G40" s="67">
        <v>260889.75159999999</v>
      </c>
      <c r="H40" s="69">
        <v>-77.053542144581499</v>
      </c>
      <c r="I40" s="67">
        <v>4006.0007999999998</v>
      </c>
      <c r="J40" s="69">
        <v>6.6917291975867101</v>
      </c>
      <c r="K40" s="67">
        <v>13448.1834</v>
      </c>
      <c r="L40" s="69">
        <v>5.1547380905245204</v>
      </c>
      <c r="M40" s="69">
        <v>-0.70211584116260595</v>
      </c>
      <c r="N40" s="67">
        <v>913536.31869999995</v>
      </c>
      <c r="O40" s="67">
        <v>913536.31869999995</v>
      </c>
      <c r="P40" s="67">
        <v>152</v>
      </c>
      <c r="Q40" s="67">
        <v>125</v>
      </c>
      <c r="R40" s="69">
        <v>21.6</v>
      </c>
      <c r="S40" s="67">
        <v>393.84840065789501</v>
      </c>
      <c r="T40" s="67">
        <v>609.96239119999996</v>
      </c>
      <c r="U40" s="70">
        <v>-54.872379875379103</v>
      </c>
    </row>
    <row r="41" spans="1:21" ht="12" customHeight="1" thickBot="1">
      <c r="A41" s="71"/>
      <c r="B41" s="43" t="s">
        <v>33</v>
      </c>
      <c r="C41" s="44"/>
      <c r="D41" s="67">
        <v>470278.75229999999</v>
      </c>
      <c r="E41" s="68"/>
      <c r="F41" s="68"/>
      <c r="G41" s="67">
        <v>545804.07539999997</v>
      </c>
      <c r="H41" s="69">
        <v>-13.8374421342769</v>
      </c>
      <c r="I41" s="67">
        <v>23436.391899999999</v>
      </c>
      <c r="J41" s="69">
        <v>4.9835106913461997</v>
      </c>
      <c r="K41" s="67">
        <v>36170.090799999998</v>
      </c>
      <c r="L41" s="69">
        <v>6.62693673979848</v>
      </c>
      <c r="M41" s="69">
        <v>-0.35205050964373003</v>
      </c>
      <c r="N41" s="67">
        <v>6873467.0751999998</v>
      </c>
      <c r="O41" s="67">
        <v>6873467.0751999998</v>
      </c>
      <c r="P41" s="67">
        <v>2380</v>
      </c>
      <c r="Q41" s="67">
        <v>2121</v>
      </c>
      <c r="R41" s="69">
        <v>12.2112211221122</v>
      </c>
      <c r="S41" s="67">
        <v>197.596114411765</v>
      </c>
      <c r="T41" s="67">
        <v>205.56312866572401</v>
      </c>
      <c r="U41" s="70">
        <v>-4.0319690889046402</v>
      </c>
    </row>
    <row r="42" spans="1:21" ht="12" thickBot="1">
      <c r="A42" s="71"/>
      <c r="B42" s="43" t="s">
        <v>38</v>
      </c>
      <c r="C42" s="44"/>
      <c r="D42" s="67">
        <v>213263.27</v>
      </c>
      <c r="E42" s="68"/>
      <c r="F42" s="68"/>
      <c r="G42" s="67">
        <v>282357.26</v>
      </c>
      <c r="H42" s="69">
        <v>-24.470413829628502</v>
      </c>
      <c r="I42" s="67">
        <v>-14248.79</v>
      </c>
      <c r="J42" s="69">
        <v>-6.6813146023691798</v>
      </c>
      <c r="K42" s="67">
        <v>-35821.94</v>
      </c>
      <c r="L42" s="69">
        <v>-12.686743029026401</v>
      </c>
      <c r="M42" s="69">
        <v>-0.60223287739301701</v>
      </c>
      <c r="N42" s="67">
        <v>5149985.53</v>
      </c>
      <c r="O42" s="67">
        <v>5149985.53</v>
      </c>
      <c r="P42" s="67">
        <v>129</v>
      </c>
      <c r="Q42" s="67">
        <v>112</v>
      </c>
      <c r="R42" s="69">
        <v>15.1785714285714</v>
      </c>
      <c r="S42" s="67">
        <v>1653.20364341085</v>
      </c>
      <c r="T42" s="67">
        <v>1629.1516964285699</v>
      </c>
      <c r="U42" s="70">
        <v>1.4548689798830801</v>
      </c>
    </row>
    <row r="43" spans="1:21" ht="12" thickBot="1">
      <c r="A43" s="71"/>
      <c r="B43" s="43" t="s">
        <v>39</v>
      </c>
      <c r="C43" s="44"/>
      <c r="D43" s="67">
        <v>88010.29</v>
      </c>
      <c r="E43" s="68"/>
      <c r="F43" s="68"/>
      <c r="G43" s="67">
        <v>122655.62</v>
      </c>
      <c r="H43" s="69">
        <v>-28.246019220317802</v>
      </c>
      <c r="I43" s="67">
        <v>12450.62</v>
      </c>
      <c r="J43" s="69">
        <v>14.146777609754499</v>
      </c>
      <c r="K43" s="67">
        <v>14183.28</v>
      </c>
      <c r="L43" s="69">
        <v>11.563497864998</v>
      </c>
      <c r="M43" s="69">
        <v>-0.122162151491051</v>
      </c>
      <c r="N43" s="67">
        <v>1779833.2</v>
      </c>
      <c r="O43" s="67">
        <v>1779833.2</v>
      </c>
      <c r="P43" s="67">
        <v>65</v>
      </c>
      <c r="Q43" s="67">
        <v>89</v>
      </c>
      <c r="R43" s="69">
        <v>-26.966292134831502</v>
      </c>
      <c r="S43" s="67">
        <v>1354.00446153846</v>
      </c>
      <c r="T43" s="67">
        <v>1337.1374157303401</v>
      </c>
      <c r="U43" s="70">
        <v>1.24571567430135</v>
      </c>
    </row>
    <row r="44" spans="1:21" ht="12" thickBot="1">
      <c r="A44" s="71"/>
      <c r="B44" s="43" t="s">
        <v>73</v>
      </c>
      <c r="C44" s="44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7">
        <v>-1523.9315999999999</v>
      </c>
      <c r="O44" s="67">
        <v>-1523.9315999999999</v>
      </c>
      <c r="P44" s="68"/>
      <c r="Q44" s="68"/>
      <c r="R44" s="68"/>
      <c r="S44" s="68"/>
      <c r="T44" s="68"/>
      <c r="U44" s="72"/>
    </row>
    <row r="45" spans="1:21" ht="12" thickBot="1">
      <c r="A45" s="73"/>
      <c r="B45" s="43" t="s">
        <v>34</v>
      </c>
      <c r="C45" s="44"/>
      <c r="D45" s="74">
        <v>14774.0034</v>
      </c>
      <c r="E45" s="75"/>
      <c r="F45" s="75"/>
      <c r="G45" s="74">
        <v>45378.617200000001</v>
      </c>
      <c r="H45" s="76">
        <v>-67.442808283721803</v>
      </c>
      <c r="I45" s="74">
        <v>961.52110000000005</v>
      </c>
      <c r="J45" s="76">
        <v>6.5081960113803703</v>
      </c>
      <c r="K45" s="74">
        <v>7379.6246000000001</v>
      </c>
      <c r="L45" s="76">
        <v>16.2623390824699</v>
      </c>
      <c r="M45" s="76">
        <v>-0.86970596038177905</v>
      </c>
      <c r="N45" s="74">
        <v>203695.50649999999</v>
      </c>
      <c r="O45" s="74">
        <v>203695.50649999999</v>
      </c>
      <c r="P45" s="74">
        <v>20</v>
      </c>
      <c r="Q45" s="74">
        <v>20</v>
      </c>
      <c r="R45" s="76">
        <v>0</v>
      </c>
      <c r="S45" s="74">
        <v>738.70016999999996</v>
      </c>
      <c r="T45" s="74">
        <v>608.03282000000002</v>
      </c>
      <c r="U45" s="77">
        <v>17.688820891972998</v>
      </c>
    </row>
  </sheetData>
  <mergeCells count="43">
    <mergeCell ref="B18:C18"/>
    <mergeCell ref="B43:C43"/>
    <mergeCell ref="B44:C44"/>
    <mergeCell ref="B45:C45"/>
    <mergeCell ref="B37:C37"/>
    <mergeCell ref="B31:C31"/>
    <mergeCell ref="B32:C32"/>
    <mergeCell ref="B33:C33"/>
    <mergeCell ref="B24:C24"/>
    <mergeCell ref="B13:C13"/>
    <mergeCell ref="B14:C14"/>
    <mergeCell ref="B15:C15"/>
    <mergeCell ref="B16:C16"/>
    <mergeCell ref="B17:C17"/>
    <mergeCell ref="B38:C38"/>
    <mergeCell ref="B39:C39"/>
    <mergeCell ref="B40:C40"/>
    <mergeCell ref="B41:C41"/>
    <mergeCell ref="B42:C42"/>
    <mergeCell ref="B35:C35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B34:C34"/>
  </mergeCells>
  <phoneticPr fontId="1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105327</v>
      </c>
      <c r="D2" s="37">
        <v>866355.43452307698</v>
      </c>
      <c r="E2" s="37">
        <v>703709.916664102</v>
      </c>
      <c r="F2" s="37">
        <v>162645.517858974</v>
      </c>
      <c r="G2" s="37">
        <v>703709.916664102</v>
      </c>
      <c r="H2" s="37">
        <v>0.18773532360711701</v>
      </c>
    </row>
    <row r="3" spans="1:8">
      <c r="A3" s="37">
        <v>2</v>
      </c>
      <c r="B3" s="37">
        <v>13</v>
      </c>
      <c r="C3" s="37">
        <v>12032</v>
      </c>
      <c r="D3" s="37">
        <v>115190.80423760699</v>
      </c>
      <c r="E3" s="37">
        <v>87481.543016239302</v>
      </c>
      <c r="F3" s="37">
        <v>27709.261221367498</v>
      </c>
      <c r="G3" s="37">
        <v>87481.543016239302</v>
      </c>
      <c r="H3" s="37">
        <v>0.24055098325566801</v>
      </c>
    </row>
    <row r="4" spans="1:8">
      <c r="A4" s="37">
        <v>3</v>
      </c>
      <c r="B4" s="37">
        <v>14</v>
      </c>
      <c r="C4" s="37">
        <v>123179</v>
      </c>
      <c r="D4" s="37">
        <v>151439.873088911</v>
      </c>
      <c r="E4" s="37">
        <v>108460.94506296499</v>
      </c>
      <c r="F4" s="37">
        <v>42978.928025947003</v>
      </c>
      <c r="G4" s="37">
        <v>108460.94506296499</v>
      </c>
      <c r="H4" s="37">
        <v>0.28380192844399499</v>
      </c>
    </row>
    <row r="5" spans="1:8">
      <c r="A5" s="37">
        <v>4</v>
      </c>
      <c r="B5" s="37">
        <v>15</v>
      </c>
      <c r="C5" s="37">
        <v>4734</v>
      </c>
      <c r="D5" s="37">
        <v>80259.800415558595</v>
      </c>
      <c r="E5" s="37">
        <v>62218.581750737503</v>
      </c>
      <c r="F5" s="37">
        <v>18041.218664821099</v>
      </c>
      <c r="G5" s="37">
        <v>62218.581750737503</v>
      </c>
      <c r="H5" s="37">
        <v>0.22478524206900199</v>
      </c>
    </row>
    <row r="6" spans="1:8">
      <c r="A6" s="37">
        <v>5</v>
      </c>
      <c r="B6" s="37">
        <v>16</v>
      </c>
      <c r="C6" s="37">
        <v>4350</v>
      </c>
      <c r="D6" s="37">
        <v>277000.18960683799</v>
      </c>
      <c r="E6" s="37">
        <v>252143.430594017</v>
      </c>
      <c r="F6" s="37">
        <v>24856.759012820501</v>
      </c>
      <c r="G6" s="37">
        <v>252143.430594017</v>
      </c>
      <c r="H6" s="37">
        <v>8.9735530679965106E-2</v>
      </c>
    </row>
    <row r="7" spans="1:8">
      <c r="A7" s="37">
        <v>6</v>
      </c>
      <c r="B7" s="37">
        <v>17</v>
      </c>
      <c r="C7" s="37">
        <v>19605</v>
      </c>
      <c r="D7" s="37">
        <v>383389.67145470099</v>
      </c>
      <c r="E7" s="37">
        <v>339659.48166923103</v>
      </c>
      <c r="F7" s="37">
        <v>43730.189785470102</v>
      </c>
      <c r="G7" s="37">
        <v>339659.48166923103</v>
      </c>
      <c r="H7" s="37">
        <v>0.114061992383738</v>
      </c>
    </row>
    <row r="8" spans="1:8">
      <c r="A8" s="37">
        <v>7</v>
      </c>
      <c r="B8" s="37">
        <v>18</v>
      </c>
      <c r="C8" s="37">
        <v>104025</v>
      </c>
      <c r="D8" s="37">
        <v>196278.39376324799</v>
      </c>
      <c r="E8" s="37">
        <v>159254.00856239299</v>
      </c>
      <c r="F8" s="37">
        <v>37024.385200854696</v>
      </c>
      <c r="G8" s="37">
        <v>159254.00856239299</v>
      </c>
      <c r="H8" s="37">
        <v>0.18863199606938799</v>
      </c>
    </row>
    <row r="9" spans="1:8">
      <c r="A9" s="37">
        <v>8</v>
      </c>
      <c r="B9" s="37">
        <v>19</v>
      </c>
      <c r="C9" s="37">
        <v>20771</v>
      </c>
      <c r="D9" s="37">
        <v>149054.15737008501</v>
      </c>
      <c r="E9" s="37">
        <v>148292.26574273501</v>
      </c>
      <c r="F9" s="37">
        <v>761.89162735042703</v>
      </c>
      <c r="G9" s="37">
        <v>148292.26574273501</v>
      </c>
      <c r="H9" s="37">
        <v>5.1115087347663301E-3</v>
      </c>
    </row>
    <row r="10" spans="1:8">
      <c r="A10" s="37">
        <v>9</v>
      </c>
      <c r="B10" s="37">
        <v>21</v>
      </c>
      <c r="C10" s="37">
        <v>166523</v>
      </c>
      <c r="D10" s="37">
        <v>772689.503455556</v>
      </c>
      <c r="E10" s="37">
        <v>736131.38588888897</v>
      </c>
      <c r="F10" s="37">
        <v>36558.117566666697</v>
      </c>
      <c r="G10" s="37">
        <v>736131.38588888897</v>
      </c>
      <c r="H10" s="37">
        <v>4.7312817636546899E-2</v>
      </c>
    </row>
    <row r="11" spans="1:8">
      <c r="A11" s="37">
        <v>10</v>
      </c>
      <c r="B11" s="37">
        <v>22</v>
      </c>
      <c r="C11" s="37">
        <v>33431</v>
      </c>
      <c r="D11" s="37">
        <v>532508.86931367498</v>
      </c>
      <c r="E11" s="37">
        <v>467854.04704871803</v>
      </c>
      <c r="F11" s="37">
        <v>64654.8222649573</v>
      </c>
      <c r="G11" s="37">
        <v>467854.04704871803</v>
      </c>
      <c r="H11" s="37">
        <v>0.121415484305994</v>
      </c>
    </row>
    <row r="12" spans="1:8">
      <c r="A12" s="37">
        <v>11</v>
      </c>
      <c r="B12" s="37">
        <v>23</v>
      </c>
      <c r="C12" s="37">
        <v>204835.715</v>
      </c>
      <c r="D12" s="37">
        <v>2216883.3963623899</v>
      </c>
      <c r="E12" s="37">
        <v>1859941.6603512799</v>
      </c>
      <c r="F12" s="37">
        <v>356941.736011111</v>
      </c>
      <c r="G12" s="37">
        <v>1859941.6603512799</v>
      </c>
      <c r="H12" s="37">
        <v>0.161010604615833</v>
      </c>
    </row>
    <row r="13" spans="1:8">
      <c r="A13" s="37">
        <v>12</v>
      </c>
      <c r="B13" s="37">
        <v>24</v>
      </c>
      <c r="C13" s="37">
        <v>27634</v>
      </c>
      <c r="D13" s="37">
        <v>577545.97281111102</v>
      </c>
      <c r="E13" s="37">
        <v>506542.467762393</v>
      </c>
      <c r="F13" s="37">
        <v>71003.505048717896</v>
      </c>
      <c r="G13" s="37">
        <v>506542.467762393</v>
      </c>
      <c r="H13" s="37">
        <v>0.12294000545639699</v>
      </c>
    </row>
    <row r="14" spans="1:8">
      <c r="A14" s="37">
        <v>13</v>
      </c>
      <c r="B14" s="37">
        <v>25</v>
      </c>
      <c r="C14" s="37">
        <v>107679</v>
      </c>
      <c r="D14" s="37">
        <v>1445729.7604</v>
      </c>
      <c r="E14" s="37">
        <v>1350216.8689999999</v>
      </c>
      <c r="F14" s="37">
        <v>95512.891399999993</v>
      </c>
      <c r="G14" s="37">
        <v>1350216.8689999999</v>
      </c>
      <c r="H14" s="37">
        <v>6.6065522074868099E-2</v>
      </c>
    </row>
    <row r="15" spans="1:8">
      <c r="A15" s="37">
        <v>14</v>
      </c>
      <c r="B15" s="37">
        <v>26</v>
      </c>
      <c r="C15" s="37">
        <v>72619</v>
      </c>
      <c r="D15" s="37">
        <v>426763.826691892</v>
      </c>
      <c r="E15" s="37">
        <v>368210.10039391898</v>
      </c>
      <c r="F15" s="37">
        <v>58553.726297972898</v>
      </c>
      <c r="G15" s="37">
        <v>368210.10039391898</v>
      </c>
      <c r="H15" s="37">
        <v>0.137204052067531</v>
      </c>
    </row>
    <row r="16" spans="1:8">
      <c r="A16" s="37">
        <v>15</v>
      </c>
      <c r="B16" s="37">
        <v>27</v>
      </c>
      <c r="C16" s="37">
        <v>161002.62100000001</v>
      </c>
      <c r="D16" s="37">
        <v>1358965.6368</v>
      </c>
      <c r="E16" s="37">
        <v>1246007.5160000001</v>
      </c>
      <c r="F16" s="37">
        <v>112958.1208</v>
      </c>
      <c r="G16" s="37">
        <v>1246007.5160000001</v>
      </c>
      <c r="H16" s="37">
        <v>8.3120660111749498E-2</v>
      </c>
    </row>
    <row r="17" spans="1:8">
      <c r="A17" s="37">
        <v>16</v>
      </c>
      <c r="B17" s="37">
        <v>29</v>
      </c>
      <c r="C17" s="37">
        <v>204729</v>
      </c>
      <c r="D17" s="37">
        <v>2622715.60775897</v>
      </c>
      <c r="E17" s="37">
        <v>2334142.9267957299</v>
      </c>
      <c r="F17" s="37">
        <v>288572.68096324801</v>
      </c>
      <c r="G17" s="37">
        <v>2334142.9267957299</v>
      </c>
      <c r="H17" s="37">
        <v>0.110028201345789</v>
      </c>
    </row>
    <row r="18" spans="1:8">
      <c r="A18" s="37">
        <v>17</v>
      </c>
      <c r="B18" s="37">
        <v>31</v>
      </c>
      <c r="C18" s="37">
        <v>33798.665000000001</v>
      </c>
      <c r="D18" s="37">
        <v>343459.64606867102</v>
      </c>
      <c r="E18" s="37">
        <v>295197.30519009399</v>
      </c>
      <c r="F18" s="37">
        <v>48262.340878576601</v>
      </c>
      <c r="G18" s="37">
        <v>295197.30519009399</v>
      </c>
      <c r="H18" s="37">
        <v>0.14051822806842101</v>
      </c>
    </row>
    <row r="19" spans="1:8">
      <c r="A19" s="37">
        <v>18</v>
      </c>
      <c r="B19" s="37">
        <v>32</v>
      </c>
      <c r="C19" s="37">
        <v>30135.092000000001</v>
      </c>
      <c r="D19" s="37">
        <v>472794.62874442898</v>
      </c>
      <c r="E19" s="37">
        <v>435743.49793016101</v>
      </c>
      <c r="F19" s="37">
        <v>37051.130814267897</v>
      </c>
      <c r="G19" s="37">
        <v>435743.49793016101</v>
      </c>
      <c r="H19" s="37">
        <v>7.8366226182945906E-2</v>
      </c>
    </row>
    <row r="20" spans="1:8">
      <c r="A20" s="37">
        <v>19</v>
      </c>
      <c r="B20" s="37">
        <v>33</v>
      </c>
      <c r="C20" s="37">
        <v>43949.182000000001</v>
      </c>
      <c r="D20" s="37">
        <v>813264.46661388699</v>
      </c>
      <c r="E20" s="37">
        <v>638955.50199937494</v>
      </c>
      <c r="F20" s="37">
        <v>174308.96461451199</v>
      </c>
      <c r="G20" s="37">
        <v>638955.50199937494</v>
      </c>
      <c r="H20" s="37">
        <v>0.214332448754667</v>
      </c>
    </row>
    <row r="21" spans="1:8">
      <c r="A21" s="37">
        <v>20</v>
      </c>
      <c r="B21" s="37">
        <v>34</v>
      </c>
      <c r="C21" s="37">
        <v>45172.622000000003</v>
      </c>
      <c r="D21" s="37">
        <v>310004.99719258002</v>
      </c>
      <c r="E21" s="37">
        <v>227161.891292391</v>
      </c>
      <c r="F21" s="37">
        <v>82843.105900188893</v>
      </c>
      <c r="G21" s="37">
        <v>227161.891292391</v>
      </c>
      <c r="H21" s="37">
        <v>0.26723151771881098</v>
      </c>
    </row>
    <row r="22" spans="1:8">
      <c r="A22" s="37">
        <v>21</v>
      </c>
      <c r="B22" s="37">
        <v>35</v>
      </c>
      <c r="C22" s="37">
        <v>51743.625</v>
      </c>
      <c r="D22" s="37">
        <v>1433592.3174999999</v>
      </c>
      <c r="E22" s="37">
        <v>1408381.4894999999</v>
      </c>
      <c r="F22" s="37">
        <v>25210.828000000001</v>
      </c>
      <c r="G22" s="37">
        <v>1408381.4894999999</v>
      </c>
      <c r="H22" s="37">
        <v>1.7585772253554201E-2</v>
      </c>
    </row>
    <row r="23" spans="1:8">
      <c r="A23" s="37">
        <v>22</v>
      </c>
      <c r="B23" s="37">
        <v>36</v>
      </c>
      <c r="C23" s="37">
        <v>170712.098</v>
      </c>
      <c r="D23" s="37">
        <v>791674.22712389403</v>
      </c>
      <c r="E23" s="37">
        <v>659176.82239770703</v>
      </c>
      <c r="F23" s="37">
        <v>132497.404726187</v>
      </c>
      <c r="G23" s="37">
        <v>659176.82239770703</v>
      </c>
      <c r="H23" s="37">
        <v>0.16736354448160101</v>
      </c>
    </row>
    <row r="24" spans="1:8">
      <c r="A24" s="37">
        <v>23</v>
      </c>
      <c r="B24" s="37">
        <v>37</v>
      </c>
      <c r="C24" s="37">
        <v>116917.541</v>
      </c>
      <c r="D24" s="37">
        <v>915935.05233716802</v>
      </c>
      <c r="E24" s="37">
        <v>789975.15027231502</v>
      </c>
      <c r="F24" s="37">
        <v>125959.902064854</v>
      </c>
      <c r="G24" s="37">
        <v>789975.15027231502</v>
      </c>
      <c r="H24" s="37">
        <v>0.137520560812085</v>
      </c>
    </row>
    <row r="25" spans="1:8">
      <c r="A25" s="37">
        <v>24</v>
      </c>
      <c r="B25" s="37">
        <v>38</v>
      </c>
      <c r="C25" s="37">
        <v>137970.68400000001</v>
      </c>
      <c r="D25" s="37">
        <v>700924.37137433595</v>
      </c>
      <c r="E25" s="37">
        <v>669654.60442477895</v>
      </c>
      <c r="F25" s="37">
        <v>31269.766949557499</v>
      </c>
      <c r="G25" s="37">
        <v>669654.60442477895</v>
      </c>
      <c r="H25" s="37">
        <v>4.4612183891174099E-2</v>
      </c>
    </row>
    <row r="26" spans="1:8">
      <c r="A26" s="37">
        <v>25</v>
      </c>
      <c r="B26" s="37">
        <v>39</v>
      </c>
      <c r="C26" s="37">
        <v>78669.027000000002</v>
      </c>
      <c r="D26" s="37">
        <v>132178.68882476399</v>
      </c>
      <c r="E26" s="37">
        <v>97308.399521356798</v>
      </c>
      <c r="F26" s="37">
        <v>34870.289303406898</v>
      </c>
      <c r="G26" s="37">
        <v>97308.399521356798</v>
      </c>
      <c r="H26" s="37">
        <v>0.26381173556378901</v>
      </c>
    </row>
    <row r="27" spans="1:8">
      <c r="A27" s="37">
        <v>26</v>
      </c>
      <c r="B27" s="37">
        <v>42</v>
      </c>
      <c r="C27" s="37">
        <v>15791.022999999999</v>
      </c>
      <c r="D27" s="37">
        <v>257292.59390000001</v>
      </c>
      <c r="E27" s="37">
        <v>236527.6251</v>
      </c>
      <c r="F27" s="37">
        <v>20764.968799999999</v>
      </c>
      <c r="G27" s="37">
        <v>236527.6251</v>
      </c>
      <c r="H27" s="37">
        <v>8.07056607625114E-2</v>
      </c>
    </row>
    <row r="28" spans="1:8">
      <c r="A28" s="37">
        <v>27</v>
      </c>
      <c r="B28" s="37">
        <v>75</v>
      </c>
      <c r="C28" s="37">
        <v>159</v>
      </c>
      <c r="D28" s="37">
        <v>59864.957232478599</v>
      </c>
      <c r="E28" s="37">
        <v>55858.957606837597</v>
      </c>
      <c r="F28" s="37">
        <v>4005.99962564102</v>
      </c>
      <c r="G28" s="37">
        <v>55858.957606837597</v>
      </c>
      <c r="H28" s="37">
        <v>6.6917271987419799E-2</v>
      </c>
    </row>
    <row r="29" spans="1:8">
      <c r="A29" s="37">
        <v>28</v>
      </c>
      <c r="B29" s="37">
        <v>76</v>
      </c>
      <c r="C29" s="37">
        <v>2448</v>
      </c>
      <c r="D29" s="37">
        <v>470278.74120170902</v>
      </c>
      <c r="E29" s="37">
        <v>446842.35879658099</v>
      </c>
      <c r="F29" s="37">
        <v>23436.382405128199</v>
      </c>
      <c r="G29" s="37">
        <v>446842.35879658099</v>
      </c>
      <c r="H29" s="37">
        <v>4.9835087899659097E-2</v>
      </c>
    </row>
    <row r="30" spans="1:8">
      <c r="A30" s="37">
        <v>29</v>
      </c>
      <c r="B30" s="37">
        <v>99</v>
      </c>
      <c r="C30" s="37">
        <v>20</v>
      </c>
      <c r="D30" s="37">
        <v>14774.0034793132</v>
      </c>
      <c r="E30" s="37">
        <v>13812.482853036799</v>
      </c>
      <c r="F30" s="37">
        <v>961.52062627637804</v>
      </c>
      <c r="G30" s="37">
        <v>13812.482853036799</v>
      </c>
      <c r="H30" s="37">
        <v>6.5081927699740597E-2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40</v>
      </c>
      <c r="D32" s="34">
        <v>56236.81</v>
      </c>
      <c r="E32" s="34">
        <v>54675.05</v>
      </c>
      <c r="F32" s="30"/>
      <c r="G32" s="30"/>
      <c r="H32" s="30"/>
    </row>
    <row r="33" spans="1:8">
      <c r="A33" s="30"/>
      <c r="B33" s="33">
        <v>71</v>
      </c>
      <c r="C33" s="34">
        <v>141</v>
      </c>
      <c r="D33" s="34">
        <v>407118.89</v>
      </c>
      <c r="E33" s="34">
        <v>448319.17</v>
      </c>
      <c r="F33" s="30"/>
      <c r="G33" s="30"/>
      <c r="H33" s="30"/>
    </row>
    <row r="34" spans="1:8">
      <c r="A34" s="30"/>
      <c r="B34" s="33">
        <v>72</v>
      </c>
      <c r="C34" s="34">
        <v>37</v>
      </c>
      <c r="D34" s="34">
        <v>105788.94</v>
      </c>
      <c r="E34" s="34">
        <v>105728.27</v>
      </c>
      <c r="F34" s="30"/>
      <c r="G34" s="30"/>
      <c r="H34" s="30"/>
    </row>
    <row r="35" spans="1:8">
      <c r="A35" s="30"/>
      <c r="B35" s="33">
        <v>73</v>
      </c>
      <c r="C35" s="34">
        <v>117</v>
      </c>
      <c r="D35" s="34">
        <v>242376.15</v>
      </c>
      <c r="E35" s="34">
        <v>268511.28999999998</v>
      </c>
      <c r="F35" s="30"/>
      <c r="G35" s="30"/>
      <c r="H35" s="30"/>
    </row>
    <row r="36" spans="1:8">
      <c r="A36" s="30"/>
      <c r="B36" s="33">
        <v>74</v>
      </c>
      <c r="C36" s="34">
        <v>309</v>
      </c>
      <c r="D36" s="34">
        <v>30.6</v>
      </c>
      <c r="E36" s="34">
        <v>783.39</v>
      </c>
      <c r="F36" s="30"/>
      <c r="G36" s="30"/>
      <c r="H36" s="30"/>
    </row>
    <row r="37" spans="1:8">
      <c r="A37" s="30"/>
      <c r="B37" s="33">
        <v>77</v>
      </c>
      <c r="C37" s="34">
        <v>125</v>
      </c>
      <c r="D37" s="34">
        <v>213263.27</v>
      </c>
      <c r="E37" s="34">
        <v>227512.06</v>
      </c>
      <c r="F37" s="30"/>
      <c r="G37" s="30"/>
      <c r="H37" s="30"/>
    </row>
    <row r="38" spans="1:8">
      <c r="A38" s="30"/>
      <c r="B38" s="33">
        <v>78</v>
      </c>
      <c r="C38" s="34">
        <v>57</v>
      </c>
      <c r="D38" s="34">
        <v>88010.29</v>
      </c>
      <c r="E38" s="34">
        <v>75559.67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2016-01-11T00:30:26Z</dcterms:modified>
</cp:coreProperties>
</file>