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<sst xmlns="http://schemas.openxmlformats.org/spreadsheetml/2006/main" count="117" uniqueCount="76">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</sst>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0" fontId="21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16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>
      <alignment horizontal="right" vertical="center" wrapText="1"/>
    </xf>
    <xf numFmtId="49" fontId="16" fillId="33" borderId="10" xfId="0" applyNumberFormat="1" applyFont="1" applyFill="1" applyBorder="1" applyAlignment="1">
      <alignment vertical="center" wrapText="1"/>
    </xf>
    <xf numFmtId="49" fontId="16" fillId="33" borderId="12" xfId="0" applyNumberFormat="1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2" xfId="0" applyFont="1" applyFill="1" applyBorder="1" applyAlignment="1">
      <alignment vertical="center" wrapText="1"/>
    </xf>
    <xf numFmtId="4" fontId="17" fillId="34" borderId="10" xfId="0" applyNumberFormat="1" applyFont="1" applyFill="1" applyBorder="1" applyAlignment="1">
      <alignment horizontal="right" vertical="top" wrapText="1"/>
    </xf>
    <xf numFmtId="0" fontId="17" fillId="34" borderId="10" xfId="0" applyFont="1" applyFill="1" applyBorder="1" applyAlignment="1">
      <alignment horizontal="right" vertical="top" wrapText="1"/>
    </xf>
    <xf numFmtId="176" fontId="17" fillId="34" borderId="10" xfId="0" applyNumberFormat="1" applyFont="1" applyFill="1" applyBorder="1" applyAlignment="1">
      <alignment horizontal="right" vertical="top" wrapText="1"/>
    </xf>
    <xf numFmtId="176" fontId="17" fillId="34" borderId="12" xfId="0" applyNumberFormat="1" applyFont="1" applyFill="1" applyBorder="1" applyAlignment="1">
      <alignment horizontal="right" vertical="top" wrapText="1"/>
    </xf>
    <xf numFmtId="4" fontId="16" fillId="35" borderId="10" xfId="0" applyNumberFormat="1" applyFont="1" applyFill="1" applyBorder="1" applyAlignment="1">
      <alignment horizontal="right" vertical="top" wrapText="1"/>
    </xf>
    <xf numFmtId="0" fontId="16" fillId="35" borderId="10" xfId="0" applyFont="1" applyFill="1" applyBorder="1" applyAlignment="1">
      <alignment horizontal="right" vertical="top" wrapText="1"/>
    </xf>
    <xf numFmtId="176" fontId="16" fillId="35" borderId="10" xfId="0" applyNumberFormat="1" applyFont="1" applyFill="1" applyBorder="1" applyAlignment="1">
      <alignment horizontal="right" vertical="top" wrapText="1"/>
    </xf>
    <xf numFmtId="176" fontId="16" fillId="35" borderId="12" xfId="0" applyNumberFormat="1" applyFont="1" applyFill="1" applyBorder="1" applyAlignment="1">
      <alignment horizontal="right" vertical="top" wrapText="1"/>
    </xf>
    <xf numFmtId="0" fontId="16" fillId="35" borderId="12" xfId="0" applyFont="1" applyFill="1" applyBorder="1" applyAlignment="1">
      <alignment horizontal="right" vertical="top" wrapText="1"/>
    </xf>
    <xf numFmtId="4" fontId="16" fillId="35" borderId="13" xfId="0" applyNumberFormat="1" applyFont="1" applyFill="1" applyBorder="1" applyAlignment="1">
      <alignment horizontal="right" vertical="top" wrapText="1"/>
    </xf>
    <xf numFmtId="0" fontId="16" fillId="35" borderId="13" xfId="0" applyFont="1" applyFill="1" applyBorder="1" applyAlignment="1">
      <alignment horizontal="right" vertical="top" wrapText="1"/>
    </xf>
    <xf numFmtId="176" fontId="16" fillId="35" borderId="13" xfId="0" applyNumberFormat="1" applyFont="1" applyFill="1" applyBorder="1" applyAlignment="1">
      <alignment horizontal="right" vertical="top" wrapText="1"/>
    </xf>
    <xf numFmtId="176" fontId="16" fillId="35" borderId="20" xfId="0" applyNumberFormat="1" applyFont="1" applyFill="1" applyBorder="1" applyAlignment="1">
      <alignment horizontal="right" vertical="top" wrapText="1"/>
    </xf>
    <xf numFmtId="0" fontId="16" fillId="33" borderId="18" xfId="0" applyFont="1" applyFill="1" applyBorder="1" applyAlignment="1">
      <alignment vertical="center" wrapText="1"/>
    </xf>
    <xf numFmtId="49" fontId="16" fillId="33" borderId="18" xfId="0" applyNumberFormat="1" applyFont="1" applyFill="1" applyBorder="1" applyAlignment="1">
      <alignment horizontal="left" vertical="top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15" fillId="0" borderId="19" xfId="0" applyFont="1" applyBorder="1" applyAlignment="1">
      <alignment wrapText="1"/>
    </xf>
    <xf numFmtId="0" fontId="15" fillId="0" borderId="0" xfId="0" applyFont="1" applyAlignment="1">
      <alignment horizontal="right" vertical="center" wrapText="1"/>
    </xf>
    <xf numFmtId="0" fontId="16" fillId="33" borderId="13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4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14" fontId="16" fillId="33" borderId="12" xfId="0" applyNumberFormat="1" applyFont="1" applyFill="1" applyBorder="1" applyAlignment="1">
      <alignment vertical="center" wrapText="1"/>
    </xf>
    <xf numFmtId="14" fontId="16" fillId="33" borderId="16" xfId="0" applyNumberFormat="1" applyFont="1" applyFill="1" applyBorder="1" applyAlignment="1">
      <alignment vertical="center" wrapText="1"/>
    </xf>
    <xf numFmtId="14" fontId="16" fillId="33" borderId="17" xfId="0" applyNumberFormat="1" applyFont="1" applyFill="1" applyBorder="1" applyAlignment="1">
      <alignment vertical="center" wrapText="1"/>
    </xf>
  </cellXfs>
  <cellStyles count="12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14862116.486199997</v>
      </c>
      <c r="F3" s="25">
        <f>RA!I7</f>
        <v>1664825.8969000001</v>
      </c>
      <c r="G3" s="16">
        <f>SUM(G4:G40)</f>
        <v>13197290.589299997</v>
      </c>
      <c r="H3" s="27">
        <f>RA!J7</f>
        <v>11.201808964731599</v>
      </c>
      <c r="I3" s="20">
        <f>SUM(I4:I40)</f>
        <v>14862121.943926964</v>
      </c>
      <c r="J3" s="21">
        <f>SUM(J4:J40)</f>
        <v>13197290.597512813</v>
      </c>
      <c r="K3" s="22">
        <f>E3-I3</f>
        <v>-5.4577269665896893</v>
      </c>
      <c r="L3" s="22">
        <f>G3-J3</f>
        <v>-8.2128159701824188E-3</v>
      </c>
    </row>
    <row r="4" spans="1:13">
      <c r="A4" s="64">
        <f>RA!A8</f>
        <v>42380</v>
      </c>
      <c r="B4" s="12">
        <v>12</v>
      </c>
      <c r="C4" s="62" t="s">
        <v>6</v>
      </c>
      <c r="D4" s="62"/>
      <c r="E4" s="15">
        <f>VLOOKUP(C4,RA!B8:D36,3,0)</f>
        <v>661314.25080000004</v>
      </c>
      <c r="F4" s="25">
        <f>VLOOKUP(C4,RA!B8:I39,8,0)</f>
        <v>153333.133</v>
      </c>
      <c r="G4" s="16">
        <f t="shared" ref="G4:G40" si="0">E4-F4</f>
        <v>507981.11780000001</v>
      </c>
      <c r="H4" s="27">
        <f>RA!J8</f>
        <v>23.186122605782501</v>
      </c>
      <c r="I4" s="20">
        <f>VLOOKUP(B4,RMS!B:D,3,FALSE)</f>
        <v>661315.18592564098</v>
      </c>
      <c r="J4" s="21">
        <f>VLOOKUP(B4,RMS!B:E,4,FALSE)</f>
        <v>507981.13124529901</v>
      </c>
      <c r="K4" s="22">
        <f t="shared" ref="K4:K40" si="1">E4-I4</f>
        <v>-0.93512564094271511</v>
      </c>
      <c r="L4" s="22">
        <f t="shared" ref="L4:L40" si="2">G4-J4</f>
        <v>-1.3445299002341926E-2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61858.002899999999</v>
      </c>
      <c r="F5" s="25">
        <f>VLOOKUP(C5,RA!B9:I40,8,0)</f>
        <v>15172.7801</v>
      </c>
      <c r="G5" s="16">
        <f t="shared" si="0"/>
        <v>46685.222800000003</v>
      </c>
      <c r="H5" s="27">
        <f>RA!J9</f>
        <v>24.528402775188901</v>
      </c>
      <c r="I5" s="20">
        <f>VLOOKUP(B5,RMS!B:D,3,FALSE)</f>
        <v>61858.0458726496</v>
      </c>
      <c r="J5" s="21">
        <f>VLOOKUP(B5,RMS!B:E,4,FALSE)</f>
        <v>46685.2226017094</v>
      </c>
      <c r="K5" s="22">
        <f t="shared" si="1"/>
        <v>-4.2972649600415025E-2</v>
      </c>
      <c r="L5" s="22">
        <f t="shared" si="2"/>
        <v>1.9829060329357162E-4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88940.387900000002</v>
      </c>
      <c r="F6" s="25">
        <f>VLOOKUP(C6,RA!B10:I41,8,0)</f>
        <v>27870.9431</v>
      </c>
      <c r="G6" s="16">
        <f t="shared" si="0"/>
        <v>61069.444799999997</v>
      </c>
      <c r="H6" s="27">
        <f>RA!J10</f>
        <v>31.336655661246599</v>
      </c>
      <c r="I6" s="20">
        <f>VLOOKUP(B6,RMS!B:D,3,FALSE)</f>
        <v>88942.139955767299</v>
      </c>
      <c r="J6" s="21">
        <f>VLOOKUP(B6,RMS!B:E,4,FALSE)</f>
        <v>61069.445034944103</v>
      </c>
      <c r="K6" s="22">
        <f>E6-I6</f>
        <v>-1.7520557672978612</v>
      </c>
      <c r="L6" s="22">
        <f t="shared" si="2"/>
        <v>-2.3494410561397672E-4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63878.4876</v>
      </c>
      <c r="F7" s="25">
        <f>VLOOKUP(C7,RA!B11:I42,8,0)</f>
        <v>14769.2359</v>
      </c>
      <c r="G7" s="16">
        <f t="shared" si="0"/>
        <v>49109.251700000001</v>
      </c>
      <c r="H7" s="27">
        <f>RA!J11</f>
        <v>23.120829022257599</v>
      </c>
      <c r="I7" s="20">
        <f>VLOOKUP(B7,RMS!B:D,3,FALSE)</f>
        <v>63878.528530723801</v>
      </c>
      <c r="J7" s="21">
        <f>VLOOKUP(B7,RMS!B:E,4,FALSE)</f>
        <v>49109.251866288498</v>
      </c>
      <c r="K7" s="22">
        <f t="shared" si="1"/>
        <v>-4.0930723800556734E-2</v>
      </c>
      <c r="L7" s="22">
        <f t="shared" si="2"/>
        <v>-1.6628849698463455E-4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195263.2451</v>
      </c>
      <c r="F8" s="25">
        <f>VLOOKUP(C8,RA!B12:I43,8,0)</f>
        <v>27199.321400000001</v>
      </c>
      <c r="G8" s="16">
        <f t="shared" si="0"/>
        <v>168063.92369999998</v>
      </c>
      <c r="H8" s="27">
        <f>RA!J12</f>
        <v>13.9295653854725</v>
      </c>
      <c r="I8" s="20">
        <f>VLOOKUP(B8,RMS!B:D,3,FALSE)</f>
        <v>195263.254252991</v>
      </c>
      <c r="J8" s="21">
        <f>VLOOKUP(B8,RMS!B:E,4,FALSE)</f>
        <v>168063.924347008</v>
      </c>
      <c r="K8" s="22">
        <f t="shared" si="1"/>
        <v>-9.1529909987002611E-3</v>
      </c>
      <c r="L8" s="22">
        <f t="shared" si="2"/>
        <v>-6.4700801158323884E-4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240390.25459999999</v>
      </c>
      <c r="F9" s="25">
        <f>VLOOKUP(C9,RA!B13:I44,8,0)</f>
        <v>67857.817999999999</v>
      </c>
      <c r="G9" s="16">
        <f t="shared" si="0"/>
        <v>172532.43659999999</v>
      </c>
      <c r="H9" s="27">
        <f>RA!J13</f>
        <v>28.228190079049899</v>
      </c>
      <c r="I9" s="20">
        <f>VLOOKUP(B9,RMS!B:D,3,FALSE)</f>
        <v>240390.41015641001</v>
      </c>
      <c r="J9" s="21">
        <f>VLOOKUP(B9,RMS!B:E,4,FALSE)</f>
        <v>172532.43668376101</v>
      </c>
      <c r="K9" s="22">
        <f t="shared" si="1"/>
        <v>-0.15555641002720222</v>
      </c>
      <c r="L9" s="22">
        <f t="shared" si="2"/>
        <v>-8.3761027781292796E-5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121389.55190000001</v>
      </c>
      <c r="F10" s="25">
        <f>VLOOKUP(C10,RA!B14:I44,8,0)</f>
        <v>22701.051599999999</v>
      </c>
      <c r="G10" s="16">
        <f t="shared" si="0"/>
        <v>98688.500300000014</v>
      </c>
      <c r="H10" s="27">
        <f>RA!J14</f>
        <v>18.7009929970752</v>
      </c>
      <c r="I10" s="20">
        <f>VLOOKUP(B10,RMS!B:D,3,FALSE)</f>
        <v>121389.557884615</v>
      </c>
      <c r="J10" s="21">
        <f>VLOOKUP(B10,RMS!B:E,4,FALSE)</f>
        <v>98688.501760683794</v>
      </c>
      <c r="K10" s="22">
        <f t="shared" si="1"/>
        <v>-5.9846149961231276E-3</v>
      </c>
      <c r="L10" s="22">
        <f t="shared" si="2"/>
        <v>-1.4606837794417515E-3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97628.906600000002</v>
      </c>
      <c r="F11" s="25">
        <f>VLOOKUP(C11,RA!B15:I45,8,0)</f>
        <v>12498.811400000001</v>
      </c>
      <c r="G11" s="16">
        <f t="shared" si="0"/>
        <v>85130.095199999996</v>
      </c>
      <c r="H11" s="27">
        <f>RA!J15</f>
        <v>12.802367490613699</v>
      </c>
      <c r="I11" s="20">
        <f>VLOOKUP(B11,RMS!B:D,3,FALSE)</f>
        <v>97629.071403418799</v>
      </c>
      <c r="J11" s="21">
        <f>VLOOKUP(B11,RMS!B:E,4,FALSE)</f>
        <v>85130.095323076894</v>
      </c>
      <c r="K11" s="22">
        <f t="shared" si="1"/>
        <v>-0.1648034187965095</v>
      </c>
      <c r="L11" s="22">
        <f t="shared" si="2"/>
        <v>-1.2307689758017659E-4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489483.40480000002</v>
      </c>
      <c r="F12" s="25">
        <f>VLOOKUP(C12,RA!B16:I46,8,0)</f>
        <v>20603.456699999999</v>
      </c>
      <c r="G12" s="16">
        <f t="shared" si="0"/>
        <v>468879.94810000004</v>
      </c>
      <c r="H12" s="27">
        <f>RA!J16</f>
        <v>4.2092247659383801</v>
      </c>
      <c r="I12" s="20">
        <f>VLOOKUP(B12,RMS!B:D,3,FALSE)</f>
        <v>489483.13259316201</v>
      </c>
      <c r="J12" s="21">
        <f>VLOOKUP(B12,RMS!B:E,4,FALSE)</f>
        <v>468879.94799059798</v>
      </c>
      <c r="K12" s="22">
        <f t="shared" si="1"/>
        <v>0.27220683800987899</v>
      </c>
      <c r="L12" s="22">
        <f t="shared" si="2"/>
        <v>1.0940205538645387E-4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477910.86859999999</v>
      </c>
      <c r="F13" s="25">
        <f>VLOOKUP(C13,RA!B17:I47,8,0)</f>
        <v>59981.563499999997</v>
      </c>
      <c r="G13" s="16">
        <f t="shared" si="0"/>
        <v>417929.3051</v>
      </c>
      <c r="H13" s="27">
        <f>RA!J17</f>
        <v>12.5507845585749</v>
      </c>
      <c r="I13" s="20">
        <f>VLOOKUP(B13,RMS!B:D,3,FALSE)</f>
        <v>477910.83427606802</v>
      </c>
      <c r="J13" s="21">
        <f>VLOOKUP(B13,RMS!B:E,4,FALSE)</f>
        <v>417929.30608974397</v>
      </c>
      <c r="K13" s="22">
        <f t="shared" si="1"/>
        <v>3.4323931962717324E-2</v>
      </c>
      <c r="L13" s="22">
        <f t="shared" si="2"/>
        <v>-9.8974397405982018E-4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1412867.3907000001</v>
      </c>
      <c r="F14" s="25">
        <f>VLOOKUP(C14,RA!B18:I48,8,0)</f>
        <v>233540.81390000001</v>
      </c>
      <c r="G14" s="16">
        <f t="shared" si="0"/>
        <v>1179326.5768000002</v>
      </c>
      <c r="H14" s="27">
        <f>RA!J18</f>
        <v>16.5295635979179</v>
      </c>
      <c r="I14" s="20">
        <f>VLOOKUP(B14,RMS!B:D,3,FALSE)</f>
        <v>1412867.53827265</v>
      </c>
      <c r="J14" s="21">
        <f>VLOOKUP(B14,RMS!B:E,4,FALSE)</f>
        <v>1179326.56202991</v>
      </c>
      <c r="K14" s="22">
        <f t="shared" si="1"/>
        <v>-0.14757264987565577</v>
      </c>
      <c r="L14" s="22">
        <f t="shared" si="2"/>
        <v>1.4770090114325285E-2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463888.53980000003</v>
      </c>
      <c r="F15" s="25">
        <f>VLOOKUP(C15,RA!B19:I49,8,0)</f>
        <v>55732.968999999997</v>
      </c>
      <c r="G15" s="16">
        <f t="shared" si="0"/>
        <v>408155.57080000004</v>
      </c>
      <c r="H15" s="27">
        <f>RA!J19</f>
        <v>12.014301759648699</v>
      </c>
      <c r="I15" s="20">
        <f>VLOOKUP(B15,RMS!B:D,3,FALSE)</f>
        <v>463888.50601282099</v>
      </c>
      <c r="J15" s="21">
        <f>VLOOKUP(B15,RMS!B:E,4,FALSE)</f>
        <v>408155.56940940197</v>
      </c>
      <c r="K15" s="22">
        <f t="shared" si="1"/>
        <v>3.3787179039791226E-2</v>
      </c>
      <c r="L15" s="22">
        <f t="shared" si="2"/>
        <v>1.390598074067384E-3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1034267.7425000001</v>
      </c>
      <c r="F16" s="25">
        <f>VLOOKUP(C16,RA!B20:I50,8,0)</f>
        <v>101910.0046</v>
      </c>
      <c r="G16" s="16">
        <f t="shared" si="0"/>
        <v>932357.73790000007</v>
      </c>
      <c r="H16" s="27">
        <f>RA!J20</f>
        <v>9.8533484524680492</v>
      </c>
      <c r="I16" s="20">
        <f>VLOOKUP(B16,RMS!B:D,3,FALSE)</f>
        <v>1034267.7117</v>
      </c>
      <c r="J16" s="21">
        <f>VLOOKUP(B16,RMS!B:E,4,FALSE)</f>
        <v>932357.73789999995</v>
      </c>
      <c r="K16" s="22">
        <f t="shared" si="1"/>
        <v>3.0800000065937638E-2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340861.58919999999</v>
      </c>
      <c r="F17" s="25">
        <f>VLOOKUP(C17,RA!B21:I51,8,0)</f>
        <v>47829.359199999999</v>
      </c>
      <c r="G17" s="16">
        <f t="shared" si="0"/>
        <v>293032.23</v>
      </c>
      <c r="H17" s="27">
        <f>RA!J21</f>
        <v>14.0319005471562</v>
      </c>
      <c r="I17" s="20">
        <f>VLOOKUP(B17,RMS!B:D,3,FALSE)</f>
        <v>340861.401511262</v>
      </c>
      <c r="J17" s="21">
        <f>VLOOKUP(B17,RMS!B:E,4,FALSE)</f>
        <v>293032.22993344697</v>
      </c>
      <c r="K17" s="22">
        <f t="shared" si="1"/>
        <v>0.18768873799126595</v>
      </c>
      <c r="L17" s="22">
        <f t="shared" si="2"/>
        <v>6.6553009673953056E-5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965667.26870000002</v>
      </c>
      <c r="F18" s="25">
        <f>VLOOKUP(C18,RA!B22:I52,8,0)</f>
        <v>85636.130999999994</v>
      </c>
      <c r="G18" s="16">
        <f t="shared" si="0"/>
        <v>880031.13770000008</v>
      </c>
      <c r="H18" s="27">
        <f>RA!J22</f>
        <v>8.8680784547336895</v>
      </c>
      <c r="I18" s="20">
        <f>VLOOKUP(B18,RMS!B:D,3,FALSE)</f>
        <v>965668.84310000006</v>
      </c>
      <c r="J18" s="21">
        <f>VLOOKUP(B18,RMS!B:E,4,FALSE)</f>
        <v>880031.13820000004</v>
      </c>
      <c r="K18" s="22">
        <f t="shared" si="1"/>
        <v>-1.5744000000413507</v>
      </c>
      <c r="L18" s="22">
        <f t="shared" si="2"/>
        <v>-4.9999996554106474E-4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1991835.3894</v>
      </c>
      <c r="F19" s="25">
        <f>VLOOKUP(C19,RA!B23:I53,8,0)</f>
        <v>163733.21909999999</v>
      </c>
      <c r="G19" s="16">
        <f t="shared" si="0"/>
        <v>1828102.1702999999</v>
      </c>
      <c r="H19" s="27">
        <f>RA!J23</f>
        <v>8.2202183961256594</v>
      </c>
      <c r="I19" s="20">
        <f>VLOOKUP(B19,RMS!B:D,3,FALSE)</f>
        <v>1991836.83437692</v>
      </c>
      <c r="J19" s="21">
        <f>VLOOKUP(B19,RMS!B:E,4,FALSE)</f>
        <v>1828102.1942324799</v>
      </c>
      <c r="K19" s="22">
        <f t="shared" si="1"/>
        <v>-1.4449769200291485</v>
      </c>
      <c r="L19" s="22">
        <f t="shared" si="2"/>
        <v>-2.3932480020448565E-2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254615.63070000001</v>
      </c>
      <c r="F20" s="25">
        <f>VLOOKUP(C20,RA!B24:I54,8,0)</f>
        <v>37863.975899999998</v>
      </c>
      <c r="G20" s="16">
        <f t="shared" si="0"/>
        <v>216751.65480000002</v>
      </c>
      <c r="H20" s="27">
        <f>RA!J24</f>
        <v>14.8710335637693</v>
      </c>
      <c r="I20" s="20">
        <f>VLOOKUP(B20,RMS!B:D,3,FALSE)</f>
        <v>254615.649743605</v>
      </c>
      <c r="J20" s="21">
        <f>VLOOKUP(B20,RMS!B:E,4,FALSE)</f>
        <v>216751.64480387201</v>
      </c>
      <c r="K20" s="22">
        <f t="shared" si="1"/>
        <v>-1.9043604988837615E-2</v>
      </c>
      <c r="L20" s="22">
        <f t="shared" si="2"/>
        <v>9.9961280066054314E-3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302091.3689</v>
      </c>
      <c r="F21" s="25">
        <f>VLOOKUP(C21,RA!B25:I55,8,0)</f>
        <v>26246.306700000001</v>
      </c>
      <c r="G21" s="16">
        <f t="shared" si="0"/>
        <v>275845.06219999999</v>
      </c>
      <c r="H21" s="27">
        <f>RA!J25</f>
        <v>8.6882014522858508</v>
      </c>
      <c r="I21" s="20">
        <f>VLOOKUP(B21,RMS!B:D,3,FALSE)</f>
        <v>302091.37285676599</v>
      </c>
      <c r="J21" s="21">
        <f>VLOOKUP(B21,RMS!B:E,4,FALSE)</f>
        <v>275845.05341386201</v>
      </c>
      <c r="K21" s="22">
        <f t="shared" si="1"/>
        <v>-3.95676598418504E-3</v>
      </c>
      <c r="L21" s="22">
        <f t="shared" si="2"/>
        <v>8.7861379724927247E-3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637213.48380000005</v>
      </c>
      <c r="F22" s="25">
        <f>VLOOKUP(C22,RA!B26:I56,8,0)</f>
        <v>141320.0962</v>
      </c>
      <c r="G22" s="16">
        <f t="shared" si="0"/>
        <v>495893.38760000002</v>
      </c>
      <c r="H22" s="27">
        <f>RA!J26</f>
        <v>22.177825766843899</v>
      </c>
      <c r="I22" s="20">
        <f>VLOOKUP(B22,RMS!B:D,3,FALSE)</f>
        <v>637213.45731365995</v>
      </c>
      <c r="J22" s="21">
        <f>VLOOKUP(B22,RMS!B:E,4,FALSE)</f>
        <v>495893.36043325701</v>
      </c>
      <c r="K22" s="22">
        <f t="shared" si="1"/>
        <v>2.6486340095289052E-2</v>
      </c>
      <c r="L22" s="22">
        <f t="shared" si="2"/>
        <v>2.7166743006091565E-2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233294.39850000001</v>
      </c>
      <c r="F23" s="25">
        <f>VLOOKUP(C23,RA!B27:I57,8,0)</f>
        <v>61510.327299999997</v>
      </c>
      <c r="G23" s="16">
        <f t="shared" si="0"/>
        <v>171784.07120000001</v>
      </c>
      <c r="H23" s="27">
        <f>RA!J27</f>
        <v>26.365968362502301</v>
      </c>
      <c r="I23" s="20">
        <f>VLOOKUP(B23,RMS!B:D,3,FALSE)</f>
        <v>233294.264501989</v>
      </c>
      <c r="J23" s="21">
        <f>VLOOKUP(B23,RMS!B:E,4,FALSE)</f>
        <v>171784.10413567501</v>
      </c>
      <c r="K23" s="22">
        <f t="shared" si="1"/>
        <v>0.13399801100604236</v>
      </c>
      <c r="L23" s="22">
        <f t="shared" si="2"/>
        <v>-3.293567500077188E-2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1104860.8051</v>
      </c>
      <c r="F24" s="25">
        <f>VLOOKUP(C24,RA!B28:I58,8,0)</f>
        <v>37494.773800000003</v>
      </c>
      <c r="G24" s="16">
        <f t="shared" si="0"/>
        <v>1067366.0312999999</v>
      </c>
      <c r="H24" s="27">
        <f>RA!J28</f>
        <v>3.3936196873783002</v>
      </c>
      <c r="I24" s="20">
        <f>VLOOKUP(B24,RMS!B:D,3,FALSE)</f>
        <v>1104860.8051</v>
      </c>
      <c r="J24" s="21">
        <f>VLOOKUP(B24,RMS!B:E,4,FALSE)</f>
        <v>1067366.0445999999</v>
      </c>
      <c r="K24" s="22">
        <f t="shared" si="1"/>
        <v>0</v>
      </c>
      <c r="L24" s="22">
        <f t="shared" si="2"/>
        <v>-1.3299999991431832E-2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728065.05409999995</v>
      </c>
      <c r="F25" s="25">
        <f>VLOOKUP(C25,RA!B29:I59,8,0)</f>
        <v>115981.37270000001</v>
      </c>
      <c r="G25" s="16">
        <f t="shared" si="0"/>
        <v>612083.68139999988</v>
      </c>
      <c r="H25" s="27">
        <f>RA!J29</f>
        <v>15.930083726291601</v>
      </c>
      <c r="I25" s="20">
        <f>VLOOKUP(B25,RMS!B:D,3,FALSE)</f>
        <v>728065.05448141601</v>
      </c>
      <c r="J25" s="21">
        <f>VLOOKUP(B25,RMS!B:E,4,FALSE)</f>
        <v>612083.68219871505</v>
      </c>
      <c r="K25" s="22">
        <f t="shared" si="1"/>
        <v>-3.8141605909913778E-4</v>
      </c>
      <c r="L25" s="22">
        <f t="shared" si="2"/>
        <v>-7.9871516209095716E-4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674029.18449999997</v>
      </c>
      <c r="F26" s="25">
        <f>VLOOKUP(C26,RA!B30:I60,8,0)</f>
        <v>88694.760800000004</v>
      </c>
      <c r="G26" s="16">
        <f t="shared" si="0"/>
        <v>585334.42369999993</v>
      </c>
      <c r="H26" s="27">
        <f>RA!J30</f>
        <v>13.158890273541299</v>
      </c>
      <c r="I26" s="20">
        <f>VLOOKUP(B26,RMS!B:D,3,FALSE)</f>
        <v>674029.17195752205</v>
      </c>
      <c r="J26" s="21">
        <f>VLOOKUP(B26,RMS!B:E,4,FALSE)</f>
        <v>585334.41675259301</v>
      </c>
      <c r="K26" s="22">
        <f t="shared" si="1"/>
        <v>1.2542477925308049E-2</v>
      </c>
      <c r="L26" s="22">
        <f t="shared" si="2"/>
        <v>6.9474069168791175E-3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612087.59739999997</v>
      </c>
      <c r="F27" s="25">
        <f>VLOOKUP(C27,RA!B31:I61,8,0)</f>
        <v>26582.0432</v>
      </c>
      <c r="G27" s="16">
        <f t="shared" si="0"/>
        <v>585505.55420000001</v>
      </c>
      <c r="H27" s="27">
        <f>RA!J31</f>
        <v>4.3428495060043799</v>
      </c>
      <c r="I27" s="20">
        <f>VLOOKUP(B27,RMS!B:D,3,FALSE)</f>
        <v>612087.52552743396</v>
      </c>
      <c r="J27" s="21">
        <f>VLOOKUP(B27,RMS!B:E,4,FALSE)</f>
        <v>585505.54652123898</v>
      </c>
      <c r="K27" s="22">
        <f t="shared" si="1"/>
        <v>7.1872566011734307E-2</v>
      </c>
      <c r="L27" s="22">
        <f t="shared" si="2"/>
        <v>7.6787610305473208E-3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102096.997</v>
      </c>
      <c r="F28" s="25">
        <f>VLOOKUP(C28,RA!B32:I62,8,0)</f>
        <v>28048.398099999999</v>
      </c>
      <c r="G28" s="16">
        <f t="shared" si="0"/>
        <v>74048.598900000012</v>
      </c>
      <c r="H28" s="27">
        <f>RA!J32</f>
        <v>27.472304694720801</v>
      </c>
      <c r="I28" s="20">
        <f>VLOOKUP(B28,RMS!B:D,3,FALSE)</f>
        <v>102096.967587626</v>
      </c>
      <c r="J28" s="21">
        <f>VLOOKUP(B28,RMS!B:E,4,FALSE)</f>
        <v>74048.595749560001</v>
      </c>
      <c r="K28" s="22">
        <f t="shared" si="1"/>
        <v>2.941237400227692E-2</v>
      </c>
      <c r="L28" s="22">
        <f t="shared" si="2"/>
        <v>3.1504400103585795E-3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210490.80179999999</v>
      </c>
      <c r="F30" s="25">
        <f>VLOOKUP(C30,RA!B34:I65,8,0)</f>
        <v>17397.607400000001</v>
      </c>
      <c r="G30" s="16">
        <f t="shared" si="0"/>
        <v>193093.19439999998</v>
      </c>
      <c r="H30" s="27">
        <f>RA!J34</f>
        <v>8.2652577933217799</v>
      </c>
      <c r="I30" s="20">
        <f>VLOOKUP(B30,RMS!B:D,3,FALSE)</f>
        <v>210490.80059999999</v>
      </c>
      <c r="J30" s="21">
        <f>VLOOKUP(B30,RMS!B:E,4,FALSE)</f>
        <v>193093.19620000001</v>
      </c>
      <c r="K30" s="22">
        <f t="shared" si="1"/>
        <v>1.1999999987892807E-3</v>
      </c>
      <c r="L30" s="22">
        <f t="shared" si="2"/>
        <v>-1.8000000272877514E-3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113411.16</v>
      </c>
      <c r="F31" s="25">
        <f>VLOOKUP(C31,RA!B35:I66,8,0)</f>
        <v>1675.78</v>
      </c>
      <c r="G31" s="16">
        <f t="shared" si="0"/>
        <v>111735.38</v>
      </c>
      <c r="H31" s="27">
        <f>RA!J35</f>
        <v>1.47761472504117</v>
      </c>
      <c r="I31" s="20">
        <f>VLOOKUP(B31,RMS!B:D,3,FALSE)</f>
        <v>113411.16</v>
      </c>
      <c r="J31" s="21">
        <f>VLOOKUP(B31,RMS!B:E,4,FALSE)</f>
        <v>111735.38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272588.09000000003</v>
      </c>
      <c r="F32" s="25">
        <f>VLOOKUP(C32,RA!B34:I66,8,0)</f>
        <v>-32834.25</v>
      </c>
      <c r="G32" s="16">
        <f t="shared" si="0"/>
        <v>305422.34000000003</v>
      </c>
      <c r="H32" s="27">
        <f>RA!J35</f>
        <v>1.47761472504117</v>
      </c>
      <c r="I32" s="20">
        <f>VLOOKUP(B32,RMS!B:D,3,FALSE)</f>
        <v>272588.09000000003</v>
      </c>
      <c r="J32" s="21">
        <f>VLOOKUP(B32,RMS!B:E,4,FALSE)</f>
        <v>305422.34000000003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91536.73</v>
      </c>
      <c r="F33" s="25">
        <f>VLOOKUP(C33,RA!B34:I67,8,0)</f>
        <v>-1412.91</v>
      </c>
      <c r="G33" s="16">
        <f t="shared" si="0"/>
        <v>92949.64</v>
      </c>
      <c r="H33" s="27">
        <f>RA!J34</f>
        <v>8.2652577933217799</v>
      </c>
      <c r="I33" s="20">
        <f>VLOOKUP(B33,RMS!B:D,3,FALSE)</f>
        <v>91536.73</v>
      </c>
      <c r="J33" s="21">
        <f>VLOOKUP(B33,RMS!B:E,4,FALSE)</f>
        <v>92949.64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150024.82</v>
      </c>
      <c r="F34" s="25">
        <f>VLOOKUP(C34,RA!B35:I68,8,0)</f>
        <v>-21163.27</v>
      </c>
      <c r="G34" s="16">
        <f t="shared" si="0"/>
        <v>171188.09</v>
      </c>
      <c r="H34" s="27">
        <f>RA!J35</f>
        <v>1.47761472504117</v>
      </c>
      <c r="I34" s="20">
        <f>VLOOKUP(B34,RMS!B:D,3,FALSE)</f>
        <v>150024.82</v>
      </c>
      <c r="J34" s="21">
        <f>VLOOKUP(B34,RMS!B:E,4,FALSE)</f>
        <v>171188.09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-12.045372195094799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53131.623099999997</v>
      </c>
      <c r="F36" s="25">
        <f>VLOOKUP(C36,RA!B8:I69,8,0)</f>
        <v>3187.221</v>
      </c>
      <c r="G36" s="16">
        <f t="shared" si="0"/>
        <v>49944.402099999999</v>
      </c>
      <c r="H36" s="27">
        <f>RA!J36</f>
        <v>-12.045372195094799</v>
      </c>
      <c r="I36" s="20">
        <f>VLOOKUP(B36,RMS!B:D,3,FALSE)</f>
        <v>53131.623931623901</v>
      </c>
      <c r="J36" s="21">
        <f>VLOOKUP(B36,RMS!B:E,4,FALSE)</f>
        <v>49944.401709401704</v>
      </c>
      <c r="K36" s="22">
        <f t="shared" si="1"/>
        <v>-8.3162390365032479E-4</v>
      </c>
      <c r="L36" s="22">
        <f t="shared" si="2"/>
        <v>3.9059829578036442E-4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408299.52970000001</v>
      </c>
      <c r="F37" s="25">
        <f>VLOOKUP(C37,RA!B8:I70,8,0)</f>
        <v>21188.076400000002</v>
      </c>
      <c r="G37" s="16">
        <f t="shared" si="0"/>
        <v>387111.45329999999</v>
      </c>
      <c r="H37" s="27">
        <f>RA!J37</f>
        <v>-1.54354432368296</v>
      </c>
      <c r="I37" s="20">
        <f>VLOOKUP(B37,RMS!B:D,3,FALSE)</f>
        <v>408299.52401538502</v>
      </c>
      <c r="J37" s="21">
        <f>VLOOKUP(B37,RMS!B:E,4,FALSE)</f>
        <v>387111.45173846203</v>
      </c>
      <c r="K37" s="22">
        <f t="shared" si="1"/>
        <v>5.6846149964258075E-3</v>
      </c>
      <c r="L37" s="22">
        <f t="shared" si="2"/>
        <v>1.5615379670634866E-3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126499.15</v>
      </c>
      <c r="F38" s="25">
        <f>VLOOKUP(C38,RA!B9:I71,8,0)</f>
        <v>-7950.25</v>
      </c>
      <c r="G38" s="16">
        <f t="shared" si="0"/>
        <v>134449.4</v>
      </c>
      <c r="H38" s="27">
        <f>RA!J38</f>
        <v>-14.106512509063499</v>
      </c>
      <c r="I38" s="20">
        <f>VLOOKUP(B38,RMS!B:D,3,FALSE)</f>
        <v>126499.15</v>
      </c>
      <c r="J38" s="21">
        <f>VLOOKUP(B38,RMS!B:E,4,FALSE)</f>
        <v>134449.4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68164.990000000005</v>
      </c>
      <c r="F39" s="25">
        <f>VLOOKUP(C39,RA!B10:I72,8,0)</f>
        <v>9287.52</v>
      </c>
      <c r="G39" s="16">
        <f t="shared" si="0"/>
        <v>58877.47</v>
      </c>
      <c r="H39" s="27">
        <f>RA!J39</f>
        <v>0</v>
      </c>
      <c r="I39" s="20">
        <f>VLOOKUP(B39,RMS!B:D,3,FALSE)</f>
        <v>68164.990000000005</v>
      </c>
      <c r="J39" s="21">
        <f>VLOOKUP(B39,RMS!B:E,4,FALSE)</f>
        <v>58877.47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12169.790499999999</v>
      </c>
      <c r="F40" s="25">
        <f>VLOOKUP(C40,RA!B8:I73,8,0)</f>
        <v>1337.7058999999999</v>
      </c>
      <c r="G40" s="16">
        <f t="shared" si="0"/>
        <v>10832.084599999998</v>
      </c>
      <c r="H40" s="27">
        <f>RA!J40</f>
        <v>5.9987269615333902</v>
      </c>
      <c r="I40" s="20">
        <f>VLOOKUP(B40,RMS!B:D,3,FALSE)</f>
        <v>12169.790484834701</v>
      </c>
      <c r="J40" s="21">
        <f>VLOOKUP(B40,RMS!B:E,4,FALSE)</f>
        <v>10832.0846078209</v>
      </c>
      <c r="K40" s="22">
        <f t="shared" si="1"/>
        <v>1.5165298464125954E-5</v>
      </c>
      <c r="L40" s="22">
        <f t="shared" si="2"/>
        <v>-7.8209013736341149E-6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I12" sqref="I12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9.28515625" style="36" customWidth="1"/>
    <col min="17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14862116.486199999</v>
      </c>
      <c r="E7" s="49"/>
      <c r="F7" s="49"/>
      <c r="G7" s="48">
        <v>20347293.537799999</v>
      </c>
      <c r="H7" s="50">
        <v>-26.957772253149901</v>
      </c>
      <c r="I7" s="48">
        <v>1664825.8969000001</v>
      </c>
      <c r="J7" s="50">
        <v>11.201808964731599</v>
      </c>
      <c r="K7" s="48">
        <v>2219160.2097</v>
      </c>
      <c r="L7" s="50">
        <v>10.906414681526901</v>
      </c>
      <c r="M7" s="50">
        <v>-0.24979463419404799</v>
      </c>
      <c r="N7" s="48">
        <v>325507081.84710002</v>
      </c>
      <c r="O7" s="48">
        <v>325507081.84710002</v>
      </c>
      <c r="P7" s="48">
        <v>792370</v>
      </c>
      <c r="Q7" s="48">
        <v>1016023</v>
      </c>
      <c r="R7" s="50">
        <v>-22.012592234624599</v>
      </c>
      <c r="S7" s="48">
        <v>18.7565360705226</v>
      </c>
      <c r="T7" s="48">
        <v>19.6861955636831</v>
      </c>
      <c r="U7" s="51">
        <v>-4.9564561903385496</v>
      </c>
    </row>
    <row r="8" spans="1:23" ht="12" thickBot="1">
      <c r="A8" s="75">
        <v>42380</v>
      </c>
      <c r="B8" s="65" t="s">
        <v>6</v>
      </c>
      <c r="C8" s="66"/>
      <c r="D8" s="52">
        <v>661314.25080000004</v>
      </c>
      <c r="E8" s="53"/>
      <c r="F8" s="53"/>
      <c r="G8" s="52">
        <v>880428.63359999994</v>
      </c>
      <c r="H8" s="54">
        <v>-24.887239514696301</v>
      </c>
      <c r="I8" s="52">
        <v>153333.133</v>
      </c>
      <c r="J8" s="54">
        <v>23.186122605782501</v>
      </c>
      <c r="K8" s="52">
        <v>211008.424</v>
      </c>
      <c r="L8" s="54">
        <v>23.9665562826147</v>
      </c>
      <c r="M8" s="54">
        <v>-0.27333169883302899</v>
      </c>
      <c r="N8" s="52">
        <v>10691662.579</v>
      </c>
      <c r="O8" s="52">
        <v>10691662.579</v>
      </c>
      <c r="P8" s="52">
        <v>23532</v>
      </c>
      <c r="Q8" s="52">
        <v>30663</v>
      </c>
      <c r="R8" s="54">
        <v>-23.256041483220798</v>
      </c>
      <c r="S8" s="52">
        <v>28.102764354921</v>
      </c>
      <c r="T8" s="52">
        <v>28.254060036526099</v>
      </c>
      <c r="U8" s="55">
        <v>-0.53836583367519197</v>
      </c>
    </row>
    <row r="9" spans="1:23" ht="12" thickBot="1">
      <c r="A9" s="76"/>
      <c r="B9" s="65" t="s">
        <v>7</v>
      </c>
      <c r="C9" s="66"/>
      <c r="D9" s="52">
        <v>61858.002899999999</v>
      </c>
      <c r="E9" s="53"/>
      <c r="F9" s="53"/>
      <c r="G9" s="52">
        <v>132294.7046</v>
      </c>
      <c r="H9" s="54">
        <v>-53.242268398398203</v>
      </c>
      <c r="I9" s="52">
        <v>15172.7801</v>
      </c>
      <c r="J9" s="54">
        <v>24.528402775188901</v>
      </c>
      <c r="K9" s="52">
        <v>31117.959800000001</v>
      </c>
      <c r="L9" s="54">
        <v>23.5216971791024</v>
      </c>
      <c r="M9" s="54">
        <v>-0.51241083292356504</v>
      </c>
      <c r="N9" s="52">
        <v>1039360.8551</v>
      </c>
      <c r="O9" s="52">
        <v>1039360.8551</v>
      </c>
      <c r="P9" s="52">
        <v>3730</v>
      </c>
      <c r="Q9" s="52">
        <v>6767</v>
      </c>
      <c r="R9" s="54">
        <v>-44.879562583123999</v>
      </c>
      <c r="S9" s="52">
        <v>16.5839149865952</v>
      </c>
      <c r="T9" s="52">
        <v>17.022421693512602</v>
      </c>
      <c r="U9" s="55">
        <v>-2.6441688061709501</v>
      </c>
    </row>
    <row r="10" spans="1:23" ht="12" thickBot="1">
      <c r="A10" s="76"/>
      <c r="B10" s="65" t="s">
        <v>8</v>
      </c>
      <c r="C10" s="66"/>
      <c r="D10" s="52">
        <v>88940.387900000002</v>
      </c>
      <c r="E10" s="53"/>
      <c r="F10" s="53"/>
      <c r="G10" s="52">
        <v>168069.6649</v>
      </c>
      <c r="H10" s="54">
        <v>-47.081236847280699</v>
      </c>
      <c r="I10" s="52">
        <v>27870.9431</v>
      </c>
      <c r="J10" s="54">
        <v>31.336655661246599</v>
      </c>
      <c r="K10" s="52">
        <v>42935.472000000002</v>
      </c>
      <c r="L10" s="54">
        <v>25.546235262351601</v>
      </c>
      <c r="M10" s="54">
        <v>-0.35086440647490702</v>
      </c>
      <c r="N10" s="52">
        <v>2324749.86</v>
      </c>
      <c r="O10" s="52">
        <v>2324749.86</v>
      </c>
      <c r="P10" s="52">
        <v>71447</v>
      </c>
      <c r="Q10" s="52">
        <v>96958</v>
      </c>
      <c r="R10" s="54">
        <v>-26.3113925617278</v>
      </c>
      <c r="S10" s="52">
        <v>1.24484426078072</v>
      </c>
      <c r="T10" s="52">
        <v>1.56189053301429</v>
      </c>
      <c r="U10" s="55">
        <v>-25.4687499651351</v>
      </c>
    </row>
    <row r="11" spans="1:23" ht="12" thickBot="1">
      <c r="A11" s="76"/>
      <c r="B11" s="65" t="s">
        <v>9</v>
      </c>
      <c r="C11" s="66"/>
      <c r="D11" s="52">
        <v>63878.4876</v>
      </c>
      <c r="E11" s="53"/>
      <c r="F11" s="53"/>
      <c r="G11" s="52">
        <v>77465.926000000007</v>
      </c>
      <c r="H11" s="54">
        <v>-17.539890248003999</v>
      </c>
      <c r="I11" s="52">
        <v>14769.2359</v>
      </c>
      <c r="J11" s="54">
        <v>23.120829022257599</v>
      </c>
      <c r="K11" s="52">
        <v>18067.179800000002</v>
      </c>
      <c r="L11" s="54">
        <v>23.322744247580498</v>
      </c>
      <c r="M11" s="54">
        <v>-0.182537835816523</v>
      </c>
      <c r="N11" s="52">
        <v>781914.35479999997</v>
      </c>
      <c r="O11" s="52">
        <v>781914.35479999997</v>
      </c>
      <c r="P11" s="52">
        <v>2896</v>
      </c>
      <c r="Q11" s="52">
        <v>3761</v>
      </c>
      <c r="R11" s="54">
        <v>-22.999202339803201</v>
      </c>
      <c r="S11" s="52">
        <v>22.057488812154698</v>
      </c>
      <c r="T11" s="52">
        <v>21.340001223079</v>
      </c>
      <c r="U11" s="55">
        <v>3.25280722200963</v>
      </c>
    </row>
    <row r="12" spans="1:23" ht="12" thickBot="1">
      <c r="A12" s="76"/>
      <c r="B12" s="65" t="s">
        <v>10</v>
      </c>
      <c r="C12" s="66"/>
      <c r="D12" s="52">
        <v>195263.2451</v>
      </c>
      <c r="E12" s="53"/>
      <c r="F12" s="53"/>
      <c r="G12" s="52">
        <v>257590.51740000001</v>
      </c>
      <c r="H12" s="54">
        <v>-24.196260378333299</v>
      </c>
      <c r="I12" s="52">
        <v>27199.321400000001</v>
      </c>
      <c r="J12" s="54">
        <v>13.9295653854725</v>
      </c>
      <c r="K12" s="52">
        <v>21366.227699999999</v>
      </c>
      <c r="L12" s="54">
        <v>8.2946483883261202</v>
      </c>
      <c r="M12" s="54">
        <v>0.27300531389544302</v>
      </c>
      <c r="N12" s="52">
        <v>3797576.5995</v>
      </c>
      <c r="O12" s="52">
        <v>3797576.5995</v>
      </c>
      <c r="P12" s="52">
        <v>1457</v>
      </c>
      <c r="Q12" s="52">
        <v>2168</v>
      </c>
      <c r="R12" s="54">
        <v>-32.795202952029499</v>
      </c>
      <c r="S12" s="52">
        <v>134.01732676732999</v>
      </c>
      <c r="T12" s="52">
        <v>127.767607287823</v>
      </c>
      <c r="U12" s="55">
        <v>4.6633667677594302</v>
      </c>
    </row>
    <row r="13" spans="1:23" ht="12" thickBot="1">
      <c r="A13" s="76"/>
      <c r="B13" s="65" t="s">
        <v>11</v>
      </c>
      <c r="C13" s="66"/>
      <c r="D13" s="52">
        <v>240390.25459999999</v>
      </c>
      <c r="E13" s="53"/>
      <c r="F13" s="53"/>
      <c r="G13" s="52">
        <v>384042.42509999999</v>
      </c>
      <c r="H13" s="54">
        <v>-37.405286788977698</v>
      </c>
      <c r="I13" s="52">
        <v>67857.817999999999</v>
      </c>
      <c r="J13" s="54">
        <v>28.228190079049899</v>
      </c>
      <c r="K13" s="52">
        <v>66890.134699999995</v>
      </c>
      <c r="L13" s="54">
        <v>17.417381603759701</v>
      </c>
      <c r="M13" s="54">
        <v>1.446675663519E-2</v>
      </c>
      <c r="N13" s="52">
        <v>4146104.5696999999</v>
      </c>
      <c r="O13" s="52">
        <v>4146104.5696999999</v>
      </c>
      <c r="P13" s="52">
        <v>7406</v>
      </c>
      <c r="Q13" s="52">
        <v>10424</v>
      </c>
      <c r="R13" s="54">
        <v>-28.952417498081399</v>
      </c>
      <c r="S13" s="52">
        <v>32.458851552794997</v>
      </c>
      <c r="T13" s="52">
        <v>36.779495577513401</v>
      </c>
      <c r="U13" s="55">
        <v>-13.3111426252737</v>
      </c>
    </row>
    <row r="14" spans="1:23" ht="12" thickBot="1">
      <c r="A14" s="76"/>
      <c r="B14" s="65" t="s">
        <v>12</v>
      </c>
      <c r="C14" s="66"/>
      <c r="D14" s="52">
        <v>121389.55190000001</v>
      </c>
      <c r="E14" s="53"/>
      <c r="F14" s="53"/>
      <c r="G14" s="52">
        <v>184257.52770000001</v>
      </c>
      <c r="H14" s="54">
        <v>-34.119624085241597</v>
      </c>
      <c r="I14" s="52">
        <v>22701.051599999999</v>
      </c>
      <c r="J14" s="54">
        <v>18.7009929970752</v>
      </c>
      <c r="K14" s="52">
        <v>35154.931499999999</v>
      </c>
      <c r="L14" s="54">
        <v>19.079237596869199</v>
      </c>
      <c r="M14" s="54">
        <v>-0.35425698098714797</v>
      </c>
      <c r="N14" s="52">
        <v>2620436.1616000002</v>
      </c>
      <c r="O14" s="52">
        <v>2620436.1616000002</v>
      </c>
      <c r="P14" s="52">
        <v>2072</v>
      </c>
      <c r="Q14" s="52">
        <v>3433</v>
      </c>
      <c r="R14" s="54">
        <v>-39.644625691814703</v>
      </c>
      <c r="S14" s="52">
        <v>58.585691071428599</v>
      </c>
      <c r="T14" s="52">
        <v>57.174009933003198</v>
      </c>
      <c r="U14" s="55">
        <v>2.4096005570784098</v>
      </c>
    </row>
    <row r="15" spans="1:23" ht="12" thickBot="1">
      <c r="A15" s="76"/>
      <c r="B15" s="65" t="s">
        <v>13</v>
      </c>
      <c r="C15" s="66"/>
      <c r="D15" s="52">
        <v>97628.906600000002</v>
      </c>
      <c r="E15" s="53"/>
      <c r="F15" s="53"/>
      <c r="G15" s="52">
        <v>129945.7801</v>
      </c>
      <c r="H15" s="54">
        <v>-24.8695059394237</v>
      </c>
      <c r="I15" s="52">
        <v>12498.811400000001</v>
      </c>
      <c r="J15" s="54">
        <v>12.802367490613699</v>
      </c>
      <c r="K15" s="52">
        <v>-212.1755</v>
      </c>
      <c r="L15" s="54">
        <v>-0.163280023281033</v>
      </c>
      <c r="M15" s="54">
        <v>-59.907891815973102</v>
      </c>
      <c r="N15" s="52">
        <v>1490899.1394</v>
      </c>
      <c r="O15" s="52">
        <v>1490899.1394</v>
      </c>
      <c r="P15" s="52">
        <v>3554</v>
      </c>
      <c r="Q15" s="52">
        <v>5632</v>
      </c>
      <c r="R15" s="54">
        <v>-36.896306818181799</v>
      </c>
      <c r="S15" s="52">
        <v>27.470148171074801</v>
      </c>
      <c r="T15" s="52">
        <v>26.465529936079601</v>
      </c>
      <c r="U15" s="55">
        <v>3.6571271066281499</v>
      </c>
    </row>
    <row r="16" spans="1:23" ht="12" thickBot="1">
      <c r="A16" s="76"/>
      <c r="B16" s="65" t="s">
        <v>14</v>
      </c>
      <c r="C16" s="66"/>
      <c r="D16" s="52">
        <v>489483.40480000002</v>
      </c>
      <c r="E16" s="53"/>
      <c r="F16" s="53"/>
      <c r="G16" s="52">
        <v>884919.89619999996</v>
      </c>
      <c r="H16" s="54">
        <v>-44.686134089432599</v>
      </c>
      <c r="I16" s="52">
        <v>20603.456699999999</v>
      </c>
      <c r="J16" s="54">
        <v>4.2092247659383801</v>
      </c>
      <c r="K16" s="52">
        <v>39834.5023</v>
      </c>
      <c r="L16" s="54">
        <v>4.5014811477350998</v>
      </c>
      <c r="M16" s="54">
        <v>-0.48277358796070602</v>
      </c>
      <c r="N16" s="52">
        <v>10855577.0414</v>
      </c>
      <c r="O16" s="52">
        <v>10855577.0414</v>
      </c>
      <c r="P16" s="52">
        <v>24312</v>
      </c>
      <c r="Q16" s="52">
        <v>38463</v>
      </c>
      <c r="R16" s="54">
        <v>-36.791201934326502</v>
      </c>
      <c r="S16" s="52">
        <v>20.133407568279001</v>
      </c>
      <c r="T16" s="52">
        <v>20.0891778488417</v>
      </c>
      <c r="U16" s="55">
        <v>0.21968322693165199</v>
      </c>
    </row>
    <row r="17" spans="1:21" ht="12" thickBot="1">
      <c r="A17" s="76"/>
      <c r="B17" s="65" t="s">
        <v>15</v>
      </c>
      <c r="C17" s="66"/>
      <c r="D17" s="52">
        <v>477910.86859999999</v>
      </c>
      <c r="E17" s="53"/>
      <c r="F17" s="53"/>
      <c r="G17" s="52">
        <v>491741.0834</v>
      </c>
      <c r="H17" s="54">
        <v>-2.81249935522471</v>
      </c>
      <c r="I17" s="52">
        <v>59981.563499999997</v>
      </c>
      <c r="J17" s="54">
        <v>12.5507845585749</v>
      </c>
      <c r="K17" s="52">
        <v>63521.095000000001</v>
      </c>
      <c r="L17" s="54">
        <v>12.917589590196901</v>
      </c>
      <c r="M17" s="54">
        <v>-5.5722142384353003E-2</v>
      </c>
      <c r="N17" s="52">
        <v>16619342.718900001</v>
      </c>
      <c r="O17" s="52">
        <v>16619342.718900001</v>
      </c>
      <c r="P17" s="52">
        <v>8606</v>
      </c>
      <c r="Q17" s="52">
        <v>10496</v>
      </c>
      <c r="R17" s="54">
        <v>-18.006859756097601</v>
      </c>
      <c r="S17" s="52">
        <v>55.532287775970303</v>
      </c>
      <c r="T17" s="52">
        <v>50.734459270198201</v>
      </c>
      <c r="U17" s="55">
        <v>8.63970979392675</v>
      </c>
    </row>
    <row r="18" spans="1:21" ht="12" customHeight="1" thickBot="1">
      <c r="A18" s="76"/>
      <c r="B18" s="65" t="s">
        <v>16</v>
      </c>
      <c r="C18" s="66"/>
      <c r="D18" s="52">
        <v>1412867.3907000001</v>
      </c>
      <c r="E18" s="53"/>
      <c r="F18" s="53"/>
      <c r="G18" s="52">
        <v>2149295.1206999999</v>
      </c>
      <c r="H18" s="54">
        <v>-34.263685936259598</v>
      </c>
      <c r="I18" s="52">
        <v>233540.81390000001</v>
      </c>
      <c r="J18" s="54">
        <v>16.5295635979179</v>
      </c>
      <c r="K18" s="52">
        <v>337375.50199999998</v>
      </c>
      <c r="L18" s="54">
        <v>15.697030098413</v>
      </c>
      <c r="M18" s="54">
        <v>-0.30777186690929298</v>
      </c>
      <c r="N18" s="52">
        <v>24669946.449999999</v>
      </c>
      <c r="O18" s="52">
        <v>24669946.449999999</v>
      </c>
      <c r="P18" s="52">
        <v>60824</v>
      </c>
      <c r="Q18" s="52">
        <v>93552</v>
      </c>
      <c r="R18" s="54">
        <v>-34.983752351633299</v>
      </c>
      <c r="S18" s="52">
        <v>23.228781249177999</v>
      </c>
      <c r="T18" s="52">
        <v>23.696801507183199</v>
      </c>
      <c r="U18" s="55">
        <v>-2.0148291595013301</v>
      </c>
    </row>
    <row r="19" spans="1:21" ht="12" customHeight="1" thickBot="1">
      <c r="A19" s="76"/>
      <c r="B19" s="65" t="s">
        <v>17</v>
      </c>
      <c r="C19" s="66"/>
      <c r="D19" s="52">
        <v>463888.53980000003</v>
      </c>
      <c r="E19" s="53"/>
      <c r="F19" s="53"/>
      <c r="G19" s="52">
        <v>658036.3872</v>
      </c>
      <c r="H19" s="54">
        <v>-29.504120315612798</v>
      </c>
      <c r="I19" s="52">
        <v>55732.968999999997</v>
      </c>
      <c r="J19" s="54">
        <v>12.014301759648699</v>
      </c>
      <c r="K19" s="52">
        <v>61281.214999999997</v>
      </c>
      <c r="L19" s="54">
        <v>9.3127395676030496</v>
      </c>
      <c r="M19" s="54">
        <v>-9.0537467313597006E-2</v>
      </c>
      <c r="N19" s="52">
        <v>10972550.5211</v>
      </c>
      <c r="O19" s="52">
        <v>10972550.5211</v>
      </c>
      <c r="P19" s="52">
        <v>10868</v>
      </c>
      <c r="Q19" s="52">
        <v>15271</v>
      </c>
      <c r="R19" s="54">
        <v>-28.832427476917001</v>
      </c>
      <c r="S19" s="52">
        <v>42.683892142068501</v>
      </c>
      <c r="T19" s="52">
        <v>37.819789332722202</v>
      </c>
      <c r="U19" s="55">
        <v>11.3956402878086</v>
      </c>
    </row>
    <row r="20" spans="1:21" ht="12" thickBot="1">
      <c r="A20" s="76"/>
      <c r="B20" s="65" t="s">
        <v>18</v>
      </c>
      <c r="C20" s="66"/>
      <c r="D20" s="52">
        <v>1034267.7425000001</v>
      </c>
      <c r="E20" s="53"/>
      <c r="F20" s="53"/>
      <c r="G20" s="52">
        <v>1114289.6202</v>
      </c>
      <c r="H20" s="54">
        <v>-7.1814253897148204</v>
      </c>
      <c r="I20" s="52">
        <v>101910.0046</v>
      </c>
      <c r="J20" s="54">
        <v>9.8533484524680492</v>
      </c>
      <c r="K20" s="52">
        <v>98497.214800000002</v>
      </c>
      <c r="L20" s="54">
        <v>8.8394626508610106</v>
      </c>
      <c r="M20" s="54">
        <v>3.4648591911250998E-2</v>
      </c>
      <c r="N20" s="52">
        <v>18573667.161600001</v>
      </c>
      <c r="O20" s="52">
        <v>18573667.161600001</v>
      </c>
      <c r="P20" s="52">
        <v>39364</v>
      </c>
      <c r="Q20" s="52">
        <v>48171</v>
      </c>
      <c r="R20" s="54">
        <v>-18.282784247783901</v>
      </c>
      <c r="S20" s="52">
        <v>26.274457435728099</v>
      </c>
      <c r="T20" s="52">
        <v>30.012450646654599</v>
      </c>
      <c r="U20" s="55">
        <v>-14.226718934426501</v>
      </c>
    </row>
    <row r="21" spans="1:21" ht="12" customHeight="1" thickBot="1">
      <c r="A21" s="76"/>
      <c r="B21" s="65" t="s">
        <v>19</v>
      </c>
      <c r="C21" s="66"/>
      <c r="D21" s="52">
        <v>340861.58919999999</v>
      </c>
      <c r="E21" s="53"/>
      <c r="F21" s="53"/>
      <c r="G21" s="52">
        <v>486208.90299999999</v>
      </c>
      <c r="H21" s="54">
        <v>-29.894005005498599</v>
      </c>
      <c r="I21" s="52">
        <v>47829.359199999999</v>
      </c>
      <c r="J21" s="54">
        <v>14.0319005471562</v>
      </c>
      <c r="K21" s="52">
        <v>62424.359400000001</v>
      </c>
      <c r="L21" s="54">
        <v>12.8389996593707</v>
      </c>
      <c r="M21" s="54">
        <v>-0.233802963142622</v>
      </c>
      <c r="N21" s="52">
        <v>4583119.6490000002</v>
      </c>
      <c r="O21" s="52">
        <v>4583119.6490000002</v>
      </c>
      <c r="P21" s="52">
        <v>28254</v>
      </c>
      <c r="Q21" s="52">
        <v>35360</v>
      </c>
      <c r="R21" s="54">
        <v>-20.096153846153801</v>
      </c>
      <c r="S21" s="52">
        <v>12.064188759113801</v>
      </c>
      <c r="T21" s="52">
        <v>12.0691203421946</v>
      </c>
      <c r="U21" s="55">
        <v>-4.0877867374969998E-2</v>
      </c>
    </row>
    <row r="22" spans="1:21" ht="12" customHeight="1" thickBot="1">
      <c r="A22" s="76"/>
      <c r="B22" s="65" t="s">
        <v>20</v>
      </c>
      <c r="C22" s="66"/>
      <c r="D22" s="52">
        <v>965667.26870000002</v>
      </c>
      <c r="E22" s="53"/>
      <c r="F22" s="53"/>
      <c r="G22" s="52">
        <v>1289174.6584999999</v>
      </c>
      <c r="H22" s="54">
        <v>-25.094147458375598</v>
      </c>
      <c r="I22" s="52">
        <v>85636.130999999994</v>
      </c>
      <c r="J22" s="54">
        <v>8.8680784547336895</v>
      </c>
      <c r="K22" s="52">
        <v>172562.68890000001</v>
      </c>
      <c r="L22" s="54">
        <v>13.385516676288301</v>
      </c>
      <c r="M22" s="54">
        <v>-0.50373900901818902</v>
      </c>
      <c r="N22" s="52">
        <v>14308480.708799999</v>
      </c>
      <c r="O22" s="52">
        <v>14308480.708799999</v>
      </c>
      <c r="P22" s="52">
        <v>56519</v>
      </c>
      <c r="Q22" s="52">
        <v>77415</v>
      </c>
      <c r="R22" s="54">
        <v>-26.992184977071599</v>
      </c>
      <c r="S22" s="52">
        <v>17.0857104460447</v>
      </c>
      <c r="T22" s="52">
        <v>17.554265984628302</v>
      </c>
      <c r="U22" s="55">
        <v>-2.7423825310821699</v>
      </c>
    </row>
    <row r="23" spans="1:21" ht="12" thickBot="1">
      <c r="A23" s="76"/>
      <c r="B23" s="65" t="s">
        <v>21</v>
      </c>
      <c r="C23" s="66"/>
      <c r="D23" s="52">
        <v>1991835.3894</v>
      </c>
      <c r="E23" s="53"/>
      <c r="F23" s="53"/>
      <c r="G23" s="52">
        <v>3165783.7119</v>
      </c>
      <c r="H23" s="54">
        <v>-37.082391892004402</v>
      </c>
      <c r="I23" s="52">
        <v>163733.21909999999</v>
      </c>
      <c r="J23" s="54">
        <v>8.2202183961256594</v>
      </c>
      <c r="K23" s="52">
        <v>263663.6336</v>
      </c>
      <c r="L23" s="54">
        <v>8.3285422377057401</v>
      </c>
      <c r="M23" s="54">
        <v>-0.37900719615964501</v>
      </c>
      <c r="N23" s="52">
        <v>38960786.516099997</v>
      </c>
      <c r="O23" s="52">
        <v>38960786.516099997</v>
      </c>
      <c r="P23" s="52">
        <v>64062</v>
      </c>
      <c r="Q23" s="52">
        <v>81163</v>
      </c>
      <c r="R23" s="54">
        <v>-21.069945664896601</v>
      </c>
      <c r="S23" s="52">
        <v>31.092307286691</v>
      </c>
      <c r="T23" s="52">
        <v>32.314153565048102</v>
      </c>
      <c r="U23" s="55">
        <v>-3.9297382053087699</v>
      </c>
    </row>
    <row r="24" spans="1:21" ht="12" thickBot="1">
      <c r="A24" s="76"/>
      <c r="B24" s="65" t="s">
        <v>22</v>
      </c>
      <c r="C24" s="66"/>
      <c r="D24" s="52">
        <v>254615.63070000001</v>
      </c>
      <c r="E24" s="53"/>
      <c r="F24" s="53"/>
      <c r="G24" s="52">
        <v>315156.2452</v>
      </c>
      <c r="H24" s="54">
        <v>-19.209714362975902</v>
      </c>
      <c r="I24" s="52">
        <v>37863.975899999998</v>
      </c>
      <c r="J24" s="54">
        <v>14.8710335637693</v>
      </c>
      <c r="K24" s="52">
        <v>48349.828500000003</v>
      </c>
      <c r="L24" s="54">
        <v>15.3415422465504</v>
      </c>
      <c r="M24" s="54">
        <v>-0.21687465964848299</v>
      </c>
      <c r="N24" s="52">
        <v>3732411.767</v>
      </c>
      <c r="O24" s="52">
        <v>3732411.767</v>
      </c>
      <c r="P24" s="52">
        <v>25577</v>
      </c>
      <c r="Q24" s="52">
        <v>32606</v>
      </c>
      <c r="R24" s="54">
        <v>-21.557382076918401</v>
      </c>
      <c r="S24" s="52">
        <v>9.9548668999491703</v>
      </c>
      <c r="T24" s="52">
        <v>10.5336320861191</v>
      </c>
      <c r="U24" s="55">
        <v>-5.81389175753724</v>
      </c>
    </row>
    <row r="25" spans="1:21" ht="12" thickBot="1">
      <c r="A25" s="76"/>
      <c r="B25" s="65" t="s">
        <v>23</v>
      </c>
      <c r="C25" s="66"/>
      <c r="D25" s="52">
        <v>302091.3689</v>
      </c>
      <c r="E25" s="53"/>
      <c r="F25" s="53"/>
      <c r="G25" s="52">
        <v>374171.39860000001</v>
      </c>
      <c r="H25" s="54">
        <v>-19.2639068538362</v>
      </c>
      <c r="I25" s="52">
        <v>26246.306700000001</v>
      </c>
      <c r="J25" s="54">
        <v>8.6882014522858508</v>
      </c>
      <c r="K25" s="52">
        <v>35433.446199999998</v>
      </c>
      <c r="L25" s="54">
        <v>9.4698435884137098</v>
      </c>
      <c r="M25" s="54">
        <v>-0.259278746079178</v>
      </c>
      <c r="N25" s="52">
        <v>9200778.4782999996</v>
      </c>
      <c r="O25" s="52">
        <v>9200778.4782999996</v>
      </c>
      <c r="P25" s="52">
        <v>16896</v>
      </c>
      <c r="Q25" s="52">
        <v>23771</v>
      </c>
      <c r="R25" s="54">
        <v>-28.921795465062502</v>
      </c>
      <c r="S25" s="52">
        <v>17.879460754024599</v>
      </c>
      <c r="T25" s="52">
        <v>19.889555975768801</v>
      </c>
      <c r="U25" s="55">
        <v>-11.242482362292201</v>
      </c>
    </row>
    <row r="26" spans="1:21" ht="12" thickBot="1">
      <c r="A26" s="76"/>
      <c r="B26" s="65" t="s">
        <v>24</v>
      </c>
      <c r="C26" s="66"/>
      <c r="D26" s="52">
        <v>637213.48380000005</v>
      </c>
      <c r="E26" s="53"/>
      <c r="F26" s="53"/>
      <c r="G26" s="52">
        <v>722847.02029999997</v>
      </c>
      <c r="H26" s="54">
        <v>-11.8467025657047</v>
      </c>
      <c r="I26" s="52">
        <v>141320.0962</v>
      </c>
      <c r="J26" s="54">
        <v>22.177825766843899</v>
      </c>
      <c r="K26" s="52">
        <v>154989.54579999999</v>
      </c>
      <c r="L26" s="54">
        <v>21.4415417712693</v>
      </c>
      <c r="M26" s="54">
        <v>-8.8195945922954003E-2</v>
      </c>
      <c r="N26" s="52">
        <v>8236290.9093000004</v>
      </c>
      <c r="O26" s="52">
        <v>8236290.9093000004</v>
      </c>
      <c r="P26" s="52">
        <v>45810</v>
      </c>
      <c r="Q26" s="52">
        <v>56168</v>
      </c>
      <c r="R26" s="54">
        <v>-18.441105255661601</v>
      </c>
      <c r="S26" s="52">
        <v>13.909921060903701</v>
      </c>
      <c r="T26" s="52">
        <v>14.479142805512</v>
      </c>
      <c r="U26" s="55">
        <v>-4.0921996761591899</v>
      </c>
    </row>
    <row r="27" spans="1:21" ht="12" thickBot="1">
      <c r="A27" s="76"/>
      <c r="B27" s="65" t="s">
        <v>25</v>
      </c>
      <c r="C27" s="66"/>
      <c r="D27" s="52">
        <v>233294.39850000001</v>
      </c>
      <c r="E27" s="53"/>
      <c r="F27" s="53"/>
      <c r="G27" s="52">
        <v>340795.13020000001</v>
      </c>
      <c r="H27" s="54">
        <v>-31.544092674361799</v>
      </c>
      <c r="I27" s="52">
        <v>61510.327299999997</v>
      </c>
      <c r="J27" s="54">
        <v>26.365968362502301</v>
      </c>
      <c r="K27" s="52">
        <v>93968.012000000002</v>
      </c>
      <c r="L27" s="54">
        <v>27.5731674759712</v>
      </c>
      <c r="M27" s="54">
        <v>-0.34541206107457101</v>
      </c>
      <c r="N27" s="52">
        <v>2961221.8321000002</v>
      </c>
      <c r="O27" s="52">
        <v>2961221.8321000002</v>
      </c>
      <c r="P27" s="52">
        <v>29902</v>
      </c>
      <c r="Q27" s="52">
        <v>39580</v>
      </c>
      <c r="R27" s="54">
        <v>-24.451743304699399</v>
      </c>
      <c r="S27" s="52">
        <v>7.80196637348672</v>
      </c>
      <c r="T27" s="52">
        <v>7.8323705103587704</v>
      </c>
      <c r="U27" s="55">
        <v>-0.38969838392749401</v>
      </c>
    </row>
    <row r="28" spans="1:21" ht="12" thickBot="1">
      <c r="A28" s="76"/>
      <c r="B28" s="65" t="s">
        <v>26</v>
      </c>
      <c r="C28" s="66"/>
      <c r="D28" s="52">
        <v>1104860.8051</v>
      </c>
      <c r="E28" s="53"/>
      <c r="F28" s="53"/>
      <c r="G28" s="52">
        <v>1150764.0612000001</v>
      </c>
      <c r="H28" s="54">
        <v>-3.9889372328966299</v>
      </c>
      <c r="I28" s="52">
        <v>37494.773800000003</v>
      </c>
      <c r="J28" s="54">
        <v>3.3936196873783002</v>
      </c>
      <c r="K28" s="52">
        <v>63233.624900000003</v>
      </c>
      <c r="L28" s="54">
        <v>5.49492524419479</v>
      </c>
      <c r="M28" s="54">
        <v>-0.40704373884471101</v>
      </c>
      <c r="N28" s="52">
        <v>19948341.441599999</v>
      </c>
      <c r="O28" s="52">
        <v>19948341.441599999</v>
      </c>
      <c r="P28" s="52">
        <v>41273</v>
      </c>
      <c r="Q28" s="52">
        <v>50223</v>
      </c>
      <c r="R28" s="54">
        <v>-17.820520478665198</v>
      </c>
      <c r="S28" s="52">
        <v>26.769578298161001</v>
      </c>
      <c r="T28" s="52">
        <v>28.544537711805301</v>
      </c>
      <c r="U28" s="55">
        <v>-6.6305094307976304</v>
      </c>
    </row>
    <row r="29" spans="1:21" ht="12" thickBot="1">
      <c r="A29" s="76"/>
      <c r="B29" s="65" t="s">
        <v>27</v>
      </c>
      <c r="C29" s="66"/>
      <c r="D29" s="52">
        <v>728065.05409999995</v>
      </c>
      <c r="E29" s="53"/>
      <c r="F29" s="53"/>
      <c r="G29" s="52">
        <v>741693.99049999996</v>
      </c>
      <c r="H29" s="54">
        <v>-1.83754170514611</v>
      </c>
      <c r="I29" s="52">
        <v>115981.37270000001</v>
      </c>
      <c r="J29" s="54">
        <v>15.930083726291601</v>
      </c>
      <c r="K29" s="52">
        <v>123683.9467</v>
      </c>
      <c r="L29" s="54">
        <v>16.675872837613301</v>
      </c>
      <c r="M29" s="54">
        <v>-6.2276263052009999E-2</v>
      </c>
      <c r="N29" s="52">
        <v>8471660.8759000003</v>
      </c>
      <c r="O29" s="52">
        <v>8471660.8759000003</v>
      </c>
      <c r="P29" s="52">
        <v>109836</v>
      </c>
      <c r="Q29" s="52">
        <v>114304</v>
      </c>
      <c r="R29" s="54">
        <v>-3.9088745800671898</v>
      </c>
      <c r="S29" s="52">
        <v>6.6286559424960902</v>
      </c>
      <c r="T29" s="52">
        <v>6.9260413196388599</v>
      </c>
      <c r="U29" s="55">
        <v>-4.4863601267376696</v>
      </c>
    </row>
    <row r="30" spans="1:21" ht="12" thickBot="1">
      <c r="A30" s="76"/>
      <c r="B30" s="65" t="s">
        <v>28</v>
      </c>
      <c r="C30" s="66"/>
      <c r="D30" s="52">
        <v>674029.18449999997</v>
      </c>
      <c r="E30" s="53"/>
      <c r="F30" s="53"/>
      <c r="G30" s="52">
        <v>1181826.0020999999</v>
      </c>
      <c r="H30" s="54">
        <v>-42.9671387071946</v>
      </c>
      <c r="I30" s="52">
        <v>88694.760800000004</v>
      </c>
      <c r="J30" s="54">
        <v>13.158890273541299</v>
      </c>
      <c r="K30" s="52">
        <v>138499.91039999999</v>
      </c>
      <c r="L30" s="54">
        <v>11.719145640212499</v>
      </c>
      <c r="M30" s="54">
        <v>-0.35960420087029898</v>
      </c>
      <c r="N30" s="52">
        <v>11242049.232799999</v>
      </c>
      <c r="O30" s="52">
        <v>11242049.232799999</v>
      </c>
      <c r="P30" s="52">
        <v>53861</v>
      </c>
      <c r="Q30" s="52">
        <v>69259</v>
      </c>
      <c r="R30" s="54">
        <v>-22.232489640335601</v>
      </c>
      <c r="S30" s="52">
        <v>12.5142345017731</v>
      </c>
      <c r="T30" s="52">
        <v>13.224780497841399</v>
      </c>
      <c r="U30" s="55">
        <v>-5.6779021998323698</v>
      </c>
    </row>
    <row r="31" spans="1:21" ht="12" thickBot="1">
      <c r="A31" s="76"/>
      <c r="B31" s="65" t="s">
        <v>29</v>
      </c>
      <c r="C31" s="66"/>
      <c r="D31" s="52">
        <v>612087.59739999997</v>
      </c>
      <c r="E31" s="53"/>
      <c r="F31" s="53"/>
      <c r="G31" s="52">
        <v>573476.35609999998</v>
      </c>
      <c r="H31" s="54">
        <v>6.7328392686632599</v>
      </c>
      <c r="I31" s="52">
        <v>26582.0432</v>
      </c>
      <c r="J31" s="54">
        <v>4.3428495060043799</v>
      </c>
      <c r="K31" s="52">
        <v>42511.705900000001</v>
      </c>
      <c r="L31" s="54">
        <v>7.4129831941296302</v>
      </c>
      <c r="M31" s="54">
        <v>-0.37471238480693397</v>
      </c>
      <c r="N31" s="52">
        <v>46771434.822499998</v>
      </c>
      <c r="O31" s="52">
        <v>46771434.822499998</v>
      </c>
      <c r="P31" s="52">
        <v>23906</v>
      </c>
      <c r="Q31" s="52">
        <v>27201</v>
      </c>
      <c r="R31" s="54">
        <v>-12.113525238042699</v>
      </c>
      <c r="S31" s="52">
        <v>25.603931958504099</v>
      </c>
      <c r="T31" s="52">
        <v>25.768333495092101</v>
      </c>
      <c r="U31" s="55">
        <v>-0.64209488157676498</v>
      </c>
    </row>
    <row r="32" spans="1:21" ht="12" thickBot="1">
      <c r="A32" s="76"/>
      <c r="B32" s="65" t="s">
        <v>30</v>
      </c>
      <c r="C32" s="66"/>
      <c r="D32" s="52">
        <v>102096.997</v>
      </c>
      <c r="E32" s="53"/>
      <c r="F32" s="53"/>
      <c r="G32" s="52">
        <v>148717.6819</v>
      </c>
      <c r="H32" s="54">
        <v>-31.3484478135885</v>
      </c>
      <c r="I32" s="52">
        <v>28048.398099999999</v>
      </c>
      <c r="J32" s="54">
        <v>27.472304694720801</v>
      </c>
      <c r="K32" s="52">
        <v>40319.783000000003</v>
      </c>
      <c r="L32" s="54">
        <v>27.111626865668601</v>
      </c>
      <c r="M32" s="54">
        <v>-0.30435146191139001</v>
      </c>
      <c r="N32" s="52">
        <v>1248788.4752</v>
      </c>
      <c r="O32" s="52">
        <v>1248788.4752</v>
      </c>
      <c r="P32" s="52">
        <v>21365</v>
      </c>
      <c r="Q32" s="52">
        <v>25226</v>
      </c>
      <c r="R32" s="54">
        <v>-15.305637041148</v>
      </c>
      <c r="S32" s="52">
        <v>4.7787033465948996</v>
      </c>
      <c r="T32" s="52">
        <v>5.2397810037263204</v>
      </c>
      <c r="U32" s="55">
        <v>-9.6485934298466294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2">
        <v>3.6751999999999998</v>
      </c>
      <c r="H33" s="53"/>
      <c r="I33" s="53"/>
      <c r="J33" s="53"/>
      <c r="K33" s="52">
        <v>-7.0699999999999999E-2</v>
      </c>
      <c r="L33" s="54">
        <v>-1.9237048323900701</v>
      </c>
      <c r="M33" s="53"/>
      <c r="N33" s="52">
        <v>9.0265000000000004</v>
      </c>
      <c r="O33" s="52">
        <v>9.0265000000000004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210490.80179999999</v>
      </c>
      <c r="E34" s="53"/>
      <c r="F34" s="53"/>
      <c r="G34" s="52">
        <v>203099.68340000001</v>
      </c>
      <c r="H34" s="54">
        <v>3.63915801160721</v>
      </c>
      <c r="I34" s="52">
        <v>17397.607400000001</v>
      </c>
      <c r="J34" s="54">
        <v>8.2652577933217799</v>
      </c>
      <c r="K34" s="52">
        <v>27893.9025</v>
      </c>
      <c r="L34" s="54">
        <v>13.7340945259199</v>
      </c>
      <c r="M34" s="54">
        <v>-0.37629353225135898</v>
      </c>
      <c r="N34" s="52">
        <v>3853541.7478</v>
      </c>
      <c r="O34" s="52">
        <v>3853541.7478</v>
      </c>
      <c r="P34" s="52">
        <v>12484</v>
      </c>
      <c r="Q34" s="52">
        <v>14876</v>
      </c>
      <c r="R34" s="54">
        <v>-16.079591287980598</v>
      </c>
      <c r="S34" s="52">
        <v>16.860846026914398</v>
      </c>
      <c r="T34" s="52">
        <v>17.295818445818799</v>
      </c>
      <c r="U34" s="55">
        <v>-2.5797781333747398</v>
      </c>
    </row>
    <row r="35" spans="1:21" ht="12" customHeight="1" thickBot="1">
      <c r="A35" s="76"/>
      <c r="B35" s="65" t="s">
        <v>68</v>
      </c>
      <c r="C35" s="66"/>
      <c r="D35" s="52">
        <v>113411.16</v>
      </c>
      <c r="E35" s="53"/>
      <c r="F35" s="53"/>
      <c r="G35" s="53"/>
      <c r="H35" s="53"/>
      <c r="I35" s="52">
        <v>1675.78</v>
      </c>
      <c r="J35" s="54">
        <v>1.47761472504117</v>
      </c>
      <c r="K35" s="53"/>
      <c r="L35" s="53"/>
      <c r="M35" s="53"/>
      <c r="N35" s="52">
        <v>2274788.5699999998</v>
      </c>
      <c r="O35" s="52">
        <v>2274788.5699999998</v>
      </c>
      <c r="P35" s="52">
        <v>57</v>
      </c>
      <c r="Q35" s="52">
        <v>40</v>
      </c>
      <c r="R35" s="54">
        <v>42.5</v>
      </c>
      <c r="S35" s="52">
        <v>1989.6694736842101</v>
      </c>
      <c r="T35" s="52">
        <v>1405.9202499999999</v>
      </c>
      <c r="U35" s="55">
        <v>29.339004865129699</v>
      </c>
    </row>
    <row r="36" spans="1:21" ht="12" customHeight="1" thickBot="1">
      <c r="A36" s="76"/>
      <c r="B36" s="65" t="s">
        <v>35</v>
      </c>
      <c r="C36" s="66"/>
      <c r="D36" s="52">
        <v>272588.09000000003</v>
      </c>
      <c r="E36" s="53"/>
      <c r="F36" s="53"/>
      <c r="G36" s="52">
        <v>578480.26</v>
      </c>
      <c r="H36" s="54">
        <v>-52.878583964127003</v>
      </c>
      <c r="I36" s="52">
        <v>-32834.25</v>
      </c>
      <c r="J36" s="54">
        <v>-12.045372195094799</v>
      </c>
      <c r="K36" s="52">
        <v>-66153.179999999993</v>
      </c>
      <c r="L36" s="54">
        <v>-11.435684944547599</v>
      </c>
      <c r="M36" s="54">
        <v>-0.503663315958507</v>
      </c>
      <c r="N36" s="52">
        <v>13737336.34</v>
      </c>
      <c r="O36" s="52">
        <v>13737336.34</v>
      </c>
      <c r="P36" s="52">
        <v>106</v>
      </c>
      <c r="Q36" s="52">
        <v>151</v>
      </c>
      <c r="R36" s="54">
        <v>-29.801324503311299</v>
      </c>
      <c r="S36" s="52">
        <v>2571.5857547169799</v>
      </c>
      <c r="T36" s="52">
        <v>2696.1515894039699</v>
      </c>
      <c r="U36" s="55">
        <v>-4.8439308103377599</v>
      </c>
    </row>
    <row r="37" spans="1:21" ht="12" thickBot="1">
      <c r="A37" s="76"/>
      <c r="B37" s="65" t="s">
        <v>36</v>
      </c>
      <c r="C37" s="66"/>
      <c r="D37" s="52">
        <v>91536.73</v>
      </c>
      <c r="E37" s="53"/>
      <c r="F37" s="53"/>
      <c r="G37" s="52">
        <v>153258.1</v>
      </c>
      <c r="H37" s="54">
        <v>-40.2728273415891</v>
      </c>
      <c r="I37" s="52">
        <v>-1412.91</v>
      </c>
      <c r="J37" s="54">
        <v>-1.54354432368296</v>
      </c>
      <c r="K37" s="52">
        <v>-5070.13</v>
      </c>
      <c r="L37" s="54">
        <v>-3.3082297118390498</v>
      </c>
      <c r="M37" s="54">
        <v>-0.72132667209716494</v>
      </c>
      <c r="N37" s="52">
        <v>5653358.3600000003</v>
      </c>
      <c r="O37" s="52">
        <v>5653358.3600000003</v>
      </c>
      <c r="P37" s="52">
        <v>39</v>
      </c>
      <c r="Q37" s="52">
        <v>41</v>
      </c>
      <c r="R37" s="54">
        <v>-4.8780487804878101</v>
      </c>
      <c r="S37" s="52">
        <v>2347.0956410256399</v>
      </c>
      <c r="T37" s="52">
        <v>2580.2180487804899</v>
      </c>
      <c r="U37" s="55">
        <v>-9.9323778579801196</v>
      </c>
    </row>
    <row r="38" spans="1:21" ht="12" thickBot="1">
      <c r="A38" s="76"/>
      <c r="B38" s="65" t="s">
        <v>37</v>
      </c>
      <c r="C38" s="66"/>
      <c r="D38" s="52">
        <v>150024.82</v>
      </c>
      <c r="E38" s="53"/>
      <c r="F38" s="53"/>
      <c r="G38" s="52">
        <v>258898.46</v>
      </c>
      <c r="H38" s="54">
        <v>-42.052641023820698</v>
      </c>
      <c r="I38" s="52">
        <v>-21163.27</v>
      </c>
      <c r="J38" s="54">
        <v>-14.106512509063499</v>
      </c>
      <c r="K38" s="52">
        <v>-30299.15</v>
      </c>
      <c r="L38" s="54">
        <v>-11.7031016715974</v>
      </c>
      <c r="M38" s="54">
        <v>-0.30152264997532902</v>
      </c>
      <c r="N38" s="52">
        <v>6151467.1200000001</v>
      </c>
      <c r="O38" s="52">
        <v>6151467.1200000001</v>
      </c>
      <c r="P38" s="52">
        <v>75</v>
      </c>
      <c r="Q38" s="52">
        <v>119</v>
      </c>
      <c r="R38" s="54">
        <v>-36.974789915966397</v>
      </c>
      <c r="S38" s="52">
        <v>2000.33093333333</v>
      </c>
      <c r="T38" s="52">
        <v>2036.7743697479</v>
      </c>
      <c r="U38" s="55">
        <v>-1.8218703619123999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34.5</v>
      </c>
      <c r="H39" s="53"/>
      <c r="I39" s="53"/>
      <c r="J39" s="53"/>
      <c r="K39" s="52">
        <v>-11914.36</v>
      </c>
      <c r="L39" s="54">
        <v>-34534.3768115942</v>
      </c>
      <c r="M39" s="53"/>
      <c r="N39" s="52">
        <v>169.18</v>
      </c>
      <c r="O39" s="52">
        <v>169.18</v>
      </c>
      <c r="P39" s="53"/>
      <c r="Q39" s="52">
        <v>15</v>
      </c>
      <c r="R39" s="53"/>
      <c r="S39" s="53"/>
      <c r="T39" s="52">
        <v>2.04</v>
      </c>
      <c r="U39" s="56"/>
    </row>
    <row r="40" spans="1:21" ht="12" customHeight="1" thickBot="1">
      <c r="A40" s="76"/>
      <c r="B40" s="65" t="s">
        <v>32</v>
      </c>
      <c r="C40" s="66"/>
      <c r="D40" s="52">
        <v>53131.623099999997</v>
      </c>
      <c r="E40" s="53"/>
      <c r="F40" s="53"/>
      <c r="G40" s="52">
        <v>247213.24900000001</v>
      </c>
      <c r="H40" s="54">
        <v>-78.507776862719894</v>
      </c>
      <c r="I40" s="52">
        <v>3187.221</v>
      </c>
      <c r="J40" s="54">
        <v>5.9987269615333902</v>
      </c>
      <c r="K40" s="52">
        <v>13579.7408</v>
      </c>
      <c r="L40" s="54">
        <v>5.4931282424915704</v>
      </c>
      <c r="M40" s="54">
        <v>-0.76529588841636798</v>
      </c>
      <c r="N40" s="52">
        <v>966667.94180000003</v>
      </c>
      <c r="O40" s="52">
        <v>966667.94180000003</v>
      </c>
      <c r="P40" s="52">
        <v>135</v>
      </c>
      <c r="Q40" s="52">
        <v>152</v>
      </c>
      <c r="R40" s="54">
        <v>-11.1842105263158</v>
      </c>
      <c r="S40" s="52">
        <v>393.56757851851899</v>
      </c>
      <c r="T40" s="52">
        <v>393.84840065789501</v>
      </c>
      <c r="U40" s="55">
        <v>-7.1352965717687997E-2</v>
      </c>
    </row>
    <row r="41" spans="1:21" ht="12" customHeight="1" thickBot="1">
      <c r="A41" s="76"/>
      <c r="B41" s="65" t="s">
        <v>33</v>
      </c>
      <c r="C41" s="66"/>
      <c r="D41" s="52">
        <v>408299.52970000001</v>
      </c>
      <c r="E41" s="53"/>
      <c r="F41" s="53"/>
      <c r="G41" s="52">
        <v>556828.09369999997</v>
      </c>
      <c r="H41" s="54">
        <v>-26.674042793541599</v>
      </c>
      <c r="I41" s="52">
        <v>21188.076400000002</v>
      </c>
      <c r="J41" s="54">
        <v>5.1893462663471697</v>
      </c>
      <c r="K41" s="52">
        <v>40211.606099999997</v>
      </c>
      <c r="L41" s="54">
        <v>7.2215476472824403</v>
      </c>
      <c r="M41" s="54">
        <v>-0.47308554780655698</v>
      </c>
      <c r="N41" s="52">
        <v>7281766.6048999997</v>
      </c>
      <c r="O41" s="52">
        <v>7281766.6048999997</v>
      </c>
      <c r="P41" s="52">
        <v>1979</v>
      </c>
      <c r="Q41" s="52">
        <v>2380</v>
      </c>
      <c r="R41" s="54">
        <v>-16.848739495798299</v>
      </c>
      <c r="S41" s="52">
        <v>206.31608372915599</v>
      </c>
      <c r="T41" s="52">
        <v>197.596114411765</v>
      </c>
      <c r="U41" s="55">
        <v>4.2265097125625299</v>
      </c>
    </row>
    <row r="42" spans="1:21" ht="12" thickBot="1">
      <c r="A42" s="76"/>
      <c r="B42" s="65" t="s">
        <v>38</v>
      </c>
      <c r="C42" s="66"/>
      <c r="D42" s="52">
        <v>126499.15</v>
      </c>
      <c r="E42" s="53"/>
      <c r="F42" s="53"/>
      <c r="G42" s="52">
        <v>247836.79</v>
      </c>
      <c r="H42" s="54">
        <v>-48.958687691201902</v>
      </c>
      <c r="I42" s="52">
        <v>-7950.25</v>
      </c>
      <c r="J42" s="54">
        <v>-6.2848248387439796</v>
      </c>
      <c r="K42" s="52">
        <v>-27831.68</v>
      </c>
      <c r="L42" s="54">
        <v>-11.2298420262787</v>
      </c>
      <c r="M42" s="54">
        <v>-0.71434530721824896</v>
      </c>
      <c r="N42" s="52">
        <v>5276484.68</v>
      </c>
      <c r="O42" s="52">
        <v>5276484.68</v>
      </c>
      <c r="P42" s="52">
        <v>89</v>
      </c>
      <c r="Q42" s="52">
        <v>129</v>
      </c>
      <c r="R42" s="54">
        <v>-31.007751937984501</v>
      </c>
      <c r="S42" s="52">
        <v>1421.33876404494</v>
      </c>
      <c r="T42" s="52">
        <v>1653.20364341085</v>
      </c>
      <c r="U42" s="55">
        <v>-16.313132747189101</v>
      </c>
    </row>
    <row r="43" spans="1:21" ht="12" thickBot="1">
      <c r="A43" s="76"/>
      <c r="B43" s="65" t="s">
        <v>39</v>
      </c>
      <c r="C43" s="66"/>
      <c r="D43" s="52">
        <v>68164.990000000005</v>
      </c>
      <c r="E43" s="53"/>
      <c r="F43" s="53"/>
      <c r="G43" s="52">
        <v>85298.28</v>
      </c>
      <c r="H43" s="54">
        <v>-20.0863253045665</v>
      </c>
      <c r="I43" s="52">
        <v>9287.52</v>
      </c>
      <c r="J43" s="54">
        <v>13.625058846190701</v>
      </c>
      <c r="K43" s="52">
        <v>10950.44</v>
      </c>
      <c r="L43" s="54">
        <v>12.8378204109157</v>
      </c>
      <c r="M43" s="54">
        <v>-0.15185873809636899</v>
      </c>
      <c r="N43" s="52">
        <v>1847998.19</v>
      </c>
      <c r="O43" s="52">
        <v>1847998.19</v>
      </c>
      <c r="P43" s="52">
        <v>57</v>
      </c>
      <c r="Q43" s="52">
        <v>65</v>
      </c>
      <c r="R43" s="54">
        <v>-12.307692307692299</v>
      </c>
      <c r="S43" s="52">
        <v>1195.8770175438599</v>
      </c>
      <c r="T43" s="52">
        <v>1354.00446153846</v>
      </c>
      <c r="U43" s="55">
        <v>-13.222717861019699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12169.790499999999</v>
      </c>
      <c r="E45" s="58"/>
      <c r="F45" s="58"/>
      <c r="G45" s="57">
        <v>13349.999900000001</v>
      </c>
      <c r="H45" s="59">
        <v>-8.8405199164083808</v>
      </c>
      <c r="I45" s="57">
        <v>1337.7058999999999</v>
      </c>
      <c r="J45" s="59">
        <v>10.9920207747208</v>
      </c>
      <c r="K45" s="57">
        <v>1314.9226000000001</v>
      </c>
      <c r="L45" s="59">
        <v>9.8496075644165408</v>
      </c>
      <c r="M45" s="59">
        <v>1.7326723261126002E-2</v>
      </c>
      <c r="N45" s="57">
        <v>215865.29699999999</v>
      </c>
      <c r="O45" s="57">
        <v>215865.29699999999</v>
      </c>
      <c r="P45" s="57">
        <v>20</v>
      </c>
      <c r="Q45" s="57">
        <v>20</v>
      </c>
      <c r="R45" s="59">
        <v>0</v>
      </c>
      <c r="S45" s="57">
        <v>608.48952499999996</v>
      </c>
      <c r="T45" s="57">
        <v>738.70016999999996</v>
      </c>
      <c r="U45" s="60">
        <v>-21.398995323707499</v>
      </c>
    </row>
  </sheetData>
  <mergeCells count="43">
    <mergeCell ref="B34:C34"/>
    <mergeCell ref="B30:C3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25:C25"/>
    <mergeCell ref="B26:C26"/>
    <mergeCell ref="B27:C27"/>
    <mergeCell ref="B28:C28"/>
    <mergeCell ref="B29:C29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1:C31"/>
    <mergeCell ref="B32:C32"/>
    <mergeCell ref="B33:C33"/>
    <mergeCell ref="B24:C24"/>
    <mergeCell ref="B38:C38"/>
    <mergeCell ref="B39:C39"/>
    <mergeCell ref="B40:C40"/>
    <mergeCell ref="B41:C41"/>
    <mergeCell ref="B42:C42"/>
    <mergeCell ref="B35:C35"/>
    <mergeCell ref="B36:C36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G35" sqref="G34:G3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59068</v>
      </c>
      <c r="D2" s="37">
        <v>661315.18592564098</v>
      </c>
      <c r="E2" s="37">
        <v>507981.13124529901</v>
      </c>
      <c r="F2" s="37">
        <v>153334.054680342</v>
      </c>
      <c r="G2" s="37">
        <v>507981.13124529901</v>
      </c>
      <c r="H2" s="37">
        <v>0.23186229190506299</v>
      </c>
    </row>
    <row r="3" spans="1:8">
      <c r="A3" s="37">
        <v>2</v>
      </c>
      <c r="B3" s="37">
        <v>13</v>
      </c>
      <c r="C3" s="37">
        <v>6781</v>
      </c>
      <c r="D3" s="37">
        <v>61858.0458726496</v>
      </c>
      <c r="E3" s="37">
        <v>46685.2226017094</v>
      </c>
      <c r="F3" s="37">
        <v>15172.8232709402</v>
      </c>
      <c r="G3" s="37">
        <v>46685.2226017094</v>
      </c>
      <c r="H3" s="37">
        <v>0.24528455525700299</v>
      </c>
    </row>
    <row r="4" spans="1:8">
      <c r="A4" s="37">
        <v>3</v>
      </c>
      <c r="B4" s="37">
        <v>14</v>
      </c>
      <c r="C4" s="37">
        <v>107619</v>
      </c>
      <c r="D4" s="37">
        <v>88942.139955767299</v>
      </c>
      <c r="E4" s="37">
        <v>61069.445034944103</v>
      </c>
      <c r="F4" s="37">
        <v>27872.6949208232</v>
      </c>
      <c r="G4" s="37">
        <v>61069.445034944103</v>
      </c>
      <c r="H4" s="37">
        <v>0.31338007984387201</v>
      </c>
    </row>
    <row r="5" spans="1:8">
      <c r="A5" s="37">
        <v>4</v>
      </c>
      <c r="B5" s="37">
        <v>15</v>
      </c>
      <c r="C5" s="37">
        <v>3654</v>
      </c>
      <c r="D5" s="37">
        <v>63878.528530723801</v>
      </c>
      <c r="E5" s="37">
        <v>49109.251866288498</v>
      </c>
      <c r="F5" s="37">
        <v>14769.2766644354</v>
      </c>
      <c r="G5" s="37">
        <v>49109.251866288498</v>
      </c>
      <c r="H5" s="37">
        <v>0.231208780229365</v>
      </c>
    </row>
    <row r="6" spans="1:8">
      <c r="A6" s="37">
        <v>5</v>
      </c>
      <c r="B6" s="37">
        <v>16</v>
      </c>
      <c r="C6" s="37">
        <v>4988</v>
      </c>
      <c r="D6" s="37">
        <v>195263.254252991</v>
      </c>
      <c r="E6" s="37">
        <v>168063.924347008</v>
      </c>
      <c r="F6" s="37">
        <v>27199.329905982901</v>
      </c>
      <c r="G6" s="37">
        <v>168063.924347008</v>
      </c>
      <c r="H6" s="37">
        <v>0.13929569088683899</v>
      </c>
    </row>
    <row r="7" spans="1:8">
      <c r="A7" s="37">
        <v>6</v>
      </c>
      <c r="B7" s="37">
        <v>17</v>
      </c>
      <c r="C7" s="37">
        <v>13922</v>
      </c>
      <c r="D7" s="37">
        <v>240390.41015641001</v>
      </c>
      <c r="E7" s="37">
        <v>172532.43668376101</v>
      </c>
      <c r="F7" s="37">
        <v>67857.973472649595</v>
      </c>
      <c r="G7" s="37">
        <v>172532.43668376101</v>
      </c>
      <c r="H7" s="37">
        <v>0.28228236487677599</v>
      </c>
    </row>
    <row r="8" spans="1:8">
      <c r="A8" s="37">
        <v>7</v>
      </c>
      <c r="B8" s="37">
        <v>18</v>
      </c>
      <c r="C8" s="37">
        <v>72116</v>
      </c>
      <c r="D8" s="37">
        <v>121389.557884615</v>
      </c>
      <c r="E8" s="37">
        <v>98688.501760683794</v>
      </c>
      <c r="F8" s="37">
        <v>22701.056123931601</v>
      </c>
      <c r="G8" s="37">
        <v>98688.501760683794</v>
      </c>
      <c r="H8" s="37">
        <v>0.18700995801887399</v>
      </c>
    </row>
    <row r="9" spans="1:8">
      <c r="A9" s="37">
        <v>8</v>
      </c>
      <c r="B9" s="37">
        <v>19</v>
      </c>
      <c r="C9" s="37">
        <v>11931</v>
      </c>
      <c r="D9" s="37">
        <v>97629.071403418799</v>
      </c>
      <c r="E9" s="37">
        <v>85130.095323076894</v>
      </c>
      <c r="F9" s="37">
        <v>12498.976080341899</v>
      </c>
      <c r="G9" s="37">
        <v>85130.095323076894</v>
      </c>
      <c r="H9" s="37">
        <v>0.12802514559105199</v>
      </c>
    </row>
    <row r="10" spans="1:8">
      <c r="A10" s="37">
        <v>9</v>
      </c>
      <c r="B10" s="37">
        <v>21</v>
      </c>
      <c r="C10" s="37">
        <v>108520</v>
      </c>
      <c r="D10" s="37">
        <v>489483.13259316201</v>
      </c>
      <c r="E10" s="37">
        <v>468879.94799059798</v>
      </c>
      <c r="F10" s="37">
        <v>20603.184602564099</v>
      </c>
      <c r="G10" s="37">
        <v>468879.94799059798</v>
      </c>
      <c r="H10" s="37">
        <v>4.2091715180078697E-2</v>
      </c>
    </row>
    <row r="11" spans="1:8">
      <c r="A11" s="37">
        <v>10</v>
      </c>
      <c r="B11" s="37">
        <v>22</v>
      </c>
      <c r="C11" s="37">
        <v>20314</v>
      </c>
      <c r="D11" s="37">
        <v>477910.83427606802</v>
      </c>
      <c r="E11" s="37">
        <v>417929.30608974397</v>
      </c>
      <c r="F11" s="37">
        <v>59981.528186324802</v>
      </c>
      <c r="G11" s="37">
        <v>417929.30608974397</v>
      </c>
      <c r="H11" s="37">
        <v>0.12550778070805599</v>
      </c>
    </row>
    <row r="12" spans="1:8">
      <c r="A12" s="37">
        <v>11</v>
      </c>
      <c r="B12" s="37">
        <v>23</v>
      </c>
      <c r="C12" s="37">
        <v>122602.649</v>
      </c>
      <c r="D12" s="37">
        <v>1412867.53827265</v>
      </c>
      <c r="E12" s="37">
        <v>1179326.56202991</v>
      </c>
      <c r="F12" s="37">
        <v>233540.97624273499</v>
      </c>
      <c r="G12" s="37">
        <v>1179326.56202991</v>
      </c>
      <c r="H12" s="37">
        <v>0.165295733617221</v>
      </c>
    </row>
    <row r="13" spans="1:8">
      <c r="A13" s="37">
        <v>12</v>
      </c>
      <c r="B13" s="37">
        <v>24</v>
      </c>
      <c r="C13" s="37">
        <v>20432</v>
      </c>
      <c r="D13" s="37">
        <v>463888.50601282099</v>
      </c>
      <c r="E13" s="37">
        <v>408155.56940940197</v>
      </c>
      <c r="F13" s="37">
        <v>55732.936603418799</v>
      </c>
      <c r="G13" s="37">
        <v>408155.56940940197</v>
      </c>
      <c r="H13" s="37">
        <v>0.120142956510068</v>
      </c>
    </row>
    <row r="14" spans="1:8">
      <c r="A14" s="37">
        <v>13</v>
      </c>
      <c r="B14" s="37">
        <v>25</v>
      </c>
      <c r="C14" s="37">
        <v>85153</v>
      </c>
      <c r="D14" s="37">
        <v>1034267.7117</v>
      </c>
      <c r="E14" s="37">
        <v>932357.73789999995</v>
      </c>
      <c r="F14" s="37">
        <v>101909.97380000001</v>
      </c>
      <c r="G14" s="37">
        <v>932357.73789999995</v>
      </c>
      <c r="H14" s="37">
        <v>9.85334576794369E-2</v>
      </c>
    </row>
    <row r="15" spans="1:8">
      <c r="A15" s="37">
        <v>14</v>
      </c>
      <c r="B15" s="37">
        <v>26</v>
      </c>
      <c r="C15" s="37">
        <v>56236</v>
      </c>
      <c r="D15" s="37">
        <v>340861.401511262</v>
      </c>
      <c r="E15" s="37">
        <v>293032.22993344697</v>
      </c>
      <c r="F15" s="37">
        <v>47829.171577815599</v>
      </c>
      <c r="G15" s="37">
        <v>293032.22993344697</v>
      </c>
      <c r="H15" s="37">
        <v>0.1403185323001</v>
      </c>
    </row>
    <row r="16" spans="1:8">
      <c r="A16" s="37">
        <v>15</v>
      </c>
      <c r="B16" s="37">
        <v>27</v>
      </c>
      <c r="C16" s="37">
        <v>113014.46</v>
      </c>
      <c r="D16" s="37">
        <v>965668.84310000006</v>
      </c>
      <c r="E16" s="37">
        <v>880031.13820000004</v>
      </c>
      <c r="F16" s="37">
        <v>85637.704899999997</v>
      </c>
      <c r="G16" s="37">
        <v>880031.13820000004</v>
      </c>
      <c r="H16" s="37">
        <v>8.8682269819418597E-2</v>
      </c>
    </row>
    <row r="17" spans="1:8">
      <c r="A17" s="37">
        <v>16</v>
      </c>
      <c r="B17" s="37">
        <v>29</v>
      </c>
      <c r="C17" s="37">
        <v>156256</v>
      </c>
      <c r="D17" s="37">
        <v>1991836.83437692</v>
      </c>
      <c r="E17" s="37">
        <v>1828102.1942324799</v>
      </c>
      <c r="F17" s="37">
        <v>163734.64014444401</v>
      </c>
      <c r="G17" s="37">
        <v>1828102.1942324799</v>
      </c>
      <c r="H17" s="37">
        <v>8.2202837761890801E-2</v>
      </c>
    </row>
    <row r="18" spans="1:8">
      <c r="A18" s="37">
        <v>17</v>
      </c>
      <c r="B18" s="37">
        <v>31</v>
      </c>
      <c r="C18" s="37">
        <v>24837.745999999999</v>
      </c>
      <c r="D18" s="37">
        <v>254615.649743605</v>
      </c>
      <c r="E18" s="37">
        <v>216751.64480387201</v>
      </c>
      <c r="F18" s="37">
        <v>37864.004939732898</v>
      </c>
      <c r="G18" s="37">
        <v>216751.64480387201</v>
      </c>
      <c r="H18" s="37">
        <v>0.14871043856833399</v>
      </c>
    </row>
    <row r="19" spans="1:8">
      <c r="A19" s="37">
        <v>18</v>
      </c>
      <c r="B19" s="37">
        <v>32</v>
      </c>
      <c r="C19" s="37">
        <v>19952.777999999998</v>
      </c>
      <c r="D19" s="37">
        <v>302091.37285676599</v>
      </c>
      <c r="E19" s="37">
        <v>275845.05341386201</v>
      </c>
      <c r="F19" s="37">
        <v>26246.319442903201</v>
      </c>
      <c r="G19" s="37">
        <v>275845.05341386201</v>
      </c>
      <c r="H19" s="37">
        <v>8.6882055567166605E-2</v>
      </c>
    </row>
    <row r="20" spans="1:8">
      <c r="A20" s="37">
        <v>19</v>
      </c>
      <c r="B20" s="37">
        <v>33</v>
      </c>
      <c r="C20" s="37">
        <v>34485.519999999997</v>
      </c>
      <c r="D20" s="37">
        <v>637213.45731365995</v>
      </c>
      <c r="E20" s="37">
        <v>495893.36043325701</v>
      </c>
      <c r="F20" s="37">
        <v>141320.096880403</v>
      </c>
      <c r="G20" s="37">
        <v>495893.36043325701</v>
      </c>
      <c r="H20" s="37">
        <v>0.22177826795462699</v>
      </c>
    </row>
    <row r="21" spans="1:8">
      <c r="A21" s="37">
        <v>20</v>
      </c>
      <c r="B21" s="37">
        <v>34</v>
      </c>
      <c r="C21" s="37">
        <v>36651.680999999997</v>
      </c>
      <c r="D21" s="37">
        <v>233294.264501989</v>
      </c>
      <c r="E21" s="37">
        <v>171784.10413567501</v>
      </c>
      <c r="F21" s="37">
        <v>61510.160366314398</v>
      </c>
      <c r="G21" s="37">
        <v>171784.10413567501</v>
      </c>
      <c r="H21" s="37">
        <v>0.26365911951422999</v>
      </c>
    </row>
    <row r="22" spans="1:8">
      <c r="A22" s="37">
        <v>21</v>
      </c>
      <c r="B22" s="37">
        <v>35</v>
      </c>
      <c r="C22" s="37">
        <v>40240.254999999997</v>
      </c>
      <c r="D22" s="37">
        <v>1104860.8051</v>
      </c>
      <c r="E22" s="37">
        <v>1067366.0445999999</v>
      </c>
      <c r="F22" s="37">
        <v>37494.760499999997</v>
      </c>
      <c r="G22" s="37">
        <v>1067366.0445999999</v>
      </c>
      <c r="H22" s="37">
        <v>3.3936184836067501E-2</v>
      </c>
    </row>
    <row r="23" spans="1:8">
      <c r="A23" s="37">
        <v>22</v>
      </c>
      <c r="B23" s="37">
        <v>36</v>
      </c>
      <c r="C23" s="37">
        <v>162755.71599999999</v>
      </c>
      <c r="D23" s="37">
        <v>728065.05448141601</v>
      </c>
      <c r="E23" s="37">
        <v>612083.68219871505</v>
      </c>
      <c r="F23" s="37">
        <v>115981.3722827</v>
      </c>
      <c r="G23" s="37">
        <v>612083.68219871505</v>
      </c>
      <c r="H23" s="37">
        <v>0.15930083660629901</v>
      </c>
    </row>
    <row r="24" spans="1:8">
      <c r="A24" s="37">
        <v>23</v>
      </c>
      <c r="B24" s="37">
        <v>37</v>
      </c>
      <c r="C24" s="37">
        <v>87611.123000000007</v>
      </c>
      <c r="D24" s="37">
        <v>674029.17195752205</v>
      </c>
      <c r="E24" s="37">
        <v>585334.41675259301</v>
      </c>
      <c r="F24" s="37">
        <v>88694.755204929199</v>
      </c>
      <c r="G24" s="37">
        <v>585334.41675259301</v>
      </c>
      <c r="H24" s="37">
        <v>0.13158889688311401</v>
      </c>
    </row>
    <row r="25" spans="1:8">
      <c r="A25" s="37">
        <v>24</v>
      </c>
      <c r="B25" s="37">
        <v>38</v>
      </c>
      <c r="C25" s="37">
        <v>123209.48</v>
      </c>
      <c r="D25" s="37">
        <v>612087.52552743396</v>
      </c>
      <c r="E25" s="37">
        <v>585505.54652123898</v>
      </c>
      <c r="F25" s="37">
        <v>26581.979006194699</v>
      </c>
      <c r="G25" s="37">
        <v>585505.54652123898</v>
      </c>
      <c r="H25" s="37">
        <v>4.34283952826666E-2</v>
      </c>
    </row>
    <row r="26" spans="1:8">
      <c r="A26" s="37">
        <v>25</v>
      </c>
      <c r="B26" s="37">
        <v>39</v>
      </c>
      <c r="C26" s="37">
        <v>65376.154999999999</v>
      </c>
      <c r="D26" s="37">
        <v>102096.967587626</v>
      </c>
      <c r="E26" s="37">
        <v>74048.595749560001</v>
      </c>
      <c r="F26" s="37">
        <v>28048.371838065799</v>
      </c>
      <c r="G26" s="37">
        <v>74048.595749560001</v>
      </c>
      <c r="H26" s="37">
        <v>0.27472286886476799</v>
      </c>
    </row>
    <row r="27" spans="1:8">
      <c r="A27" s="37">
        <v>26</v>
      </c>
      <c r="B27" s="37">
        <v>42</v>
      </c>
      <c r="C27" s="37">
        <v>13227.493</v>
      </c>
      <c r="D27" s="37">
        <v>210490.80059999999</v>
      </c>
      <c r="E27" s="37">
        <v>193093.19620000001</v>
      </c>
      <c r="F27" s="37">
        <v>17397.6044</v>
      </c>
      <c r="G27" s="37">
        <v>193093.19620000001</v>
      </c>
      <c r="H27" s="37">
        <v>8.2652564152012595E-2</v>
      </c>
    </row>
    <row r="28" spans="1:8">
      <c r="A28" s="37">
        <v>27</v>
      </c>
      <c r="B28" s="37">
        <v>75</v>
      </c>
      <c r="C28" s="37">
        <v>169</v>
      </c>
      <c r="D28" s="37">
        <v>53131.623931623901</v>
      </c>
      <c r="E28" s="37">
        <v>49944.401709401704</v>
      </c>
      <c r="F28" s="37">
        <v>3187.2222222222199</v>
      </c>
      <c r="G28" s="37">
        <v>49944.401709401704</v>
      </c>
      <c r="H28" s="37">
        <v>5.9987291680072101E-2</v>
      </c>
    </row>
    <row r="29" spans="1:8">
      <c r="A29" s="37">
        <v>28</v>
      </c>
      <c r="B29" s="37">
        <v>76</v>
      </c>
      <c r="C29" s="37">
        <v>2250</v>
      </c>
      <c r="D29" s="37">
        <v>408299.52401538502</v>
      </c>
      <c r="E29" s="37">
        <v>387111.45173846203</v>
      </c>
      <c r="F29" s="37">
        <v>21188.0722769231</v>
      </c>
      <c r="G29" s="37">
        <v>387111.45173846203</v>
      </c>
      <c r="H29" s="37">
        <v>5.1893453287799401E-2</v>
      </c>
    </row>
    <row r="30" spans="1:8">
      <c r="A30" s="37">
        <v>29</v>
      </c>
      <c r="B30" s="37">
        <v>99</v>
      </c>
      <c r="C30" s="37">
        <v>20</v>
      </c>
      <c r="D30" s="37">
        <v>12169.790484834701</v>
      </c>
      <c r="E30" s="37">
        <v>10832.0846078209</v>
      </c>
      <c r="F30" s="37">
        <v>1337.7058770138401</v>
      </c>
      <c r="G30" s="37">
        <v>10832.0846078209</v>
      </c>
      <c r="H30" s="37">
        <v>0.10992020599539599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59</v>
      </c>
      <c r="D32" s="34">
        <v>113411.16</v>
      </c>
      <c r="E32" s="34">
        <v>111735.38</v>
      </c>
      <c r="F32" s="30"/>
      <c r="G32" s="30"/>
      <c r="H32" s="30"/>
    </row>
    <row r="33" spans="1:8">
      <c r="A33" s="30"/>
      <c r="B33" s="33">
        <v>71</v>
      </c>
      <c r="C33" s="34">
        <v>92</v>
      </c>
      <c r="D33" s="34">
        <v>272588.09000000003</v>
      </c>
      <c r="E33" s="34">
        <v>305422.34000000003</v>
      </c>
      <c r="F33" s="30"/>
      <c r="G33" s="30"/>
      <c r="H33" s="30"/>
    </row>
    <row r="34" spans="1:8">
      <c r="A34" s="30"/>
      <c r="B34" s="33">
        <v>72</v>
      </c>
      <c r="C34" s="34">
        <v>23</v>
      </c>
      <c r="D34" s="34">
        <v>91536.73</v>
      </c>
      <c r="E34" s="34">
        <v>92949.64</v>
      </c>
      <c r="F34" s="30"/>
      <c r="G34" s="30"/>
      <c r="H34" s="30"/>
    </row>
    <row r="35" spans="1:8">
      <c r="A35" s="30"/>
      <c r="B35" s="33">
        <v>73</v>
      </c>
      <c r="C35" s="34">
        <v>75</v>
      </c>
      <c r="D35" s="34">
        <v>150024.82</v>
      </c>
      <c r="E35" s="34">
        <v>171188.09</v>
      </c>
      <c r="F35" s="30"/>
      <c r="G35" s="30"/>
      <c r="H35" s="30"/>
    </row>
    <row r="36" spans="1:8">
      <c r="A36" s="30"/>
      <c r="B36" s="33">
        <v>77</v>
      </c>
      <c r="C36" s="34">
        <v>81</v>
      </c>
      <c r="D36" s="34">
        <v>126499.15</v>
      </c>
      <c r="E36" s="34">
        <v>134449.4</v>
      </c>
      <c r="F36" s="30"/>
      <c r="G36" s="30"/>
      <c r="H36" s="30"/>
    </row>
    <row r="37" spans="1:8">
      <c r="A37" s="30"/>
      <c r="B37" s="33">
        <v>78</v>
      </c>
      <c r="C37" s="34">
        <v>49</v>
      </c>
      <c r="D37" s="34">
        <v>68164.990000000005</v>
      </c>
      <c r="E37" s="34">
        <v>58877.47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2016-01-12T00:24:02Z</dcterms:modified>
</cp:coreProperties>
</file>