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661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<sst xmlns="http://schemas.openxmlformats.org/spreadsheetml/2006/main" count="117" uniqueCount="76">
  <si>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</si>
  <si>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</si>
  <si>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</si>
  <si>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</si>
  <si>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</si>
  <si>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</si>
  <si>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</si>
  <si>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</si>
  <si>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</si>
  <si>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</si>
  <si>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</si>
  <si>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</si>
  <si>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</si>
  <si>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</si>
  <si>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</si>
  <si>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</si>
  <si>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</si>
  <si>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</si>
  <si>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</si>
  <si>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</si>
  <si>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</si>
  <si>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</si>
  <si>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</si>
  <si>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</si>
  <si>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</si>
  <si>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</si>
  <si>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</si>
  <si>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</si>
  <si>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</si>
  <si>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</si>
  <si>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</si>
  <si>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</si>
  <si>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</si>
  <si>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</si>
  <si>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</si>
  <si>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</si>
  <si>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</si>
  <si>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</si>
  <si>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</si>
  <si>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</si>
  <si>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9" type="noConversion"/>
  </si>
  <si>
    <t>COST</t>
    <phoneticPr fontId="19" type="noConversion"/>
  </si>
  <si>
    <t>成本</t>
    <phoneticPr fontId="19" type="noConversion"/>
  </si>
  <si>
    <t>销售金额差异</t>
    <phoneticPr fontId="19" type="noConversion"/>
  </si>
  <si>
    <t>销售成本差异</t>
    <phoneticPr fontId="1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</si>
  <si>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</si>
  <si>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</si>
  <si>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</si>
  <si>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</si>
  <si>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</si>
  <si>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</si>
  <si>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</si>
  <si>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</si>
  <si>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</si>
  <si>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</si>
  <si>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</si>
  <si>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</si>
  <si>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</si>
  <si>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</si>
  <si>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</si>
  <si>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</si>
  <si>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</si>
  <si>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</si>
  <si>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</si>
  <si>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</si>
  <si>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</si>
  <si>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</si>
  <si>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</si>
  <si>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</si>
  <si>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</si>
  <si>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</si>
  <si>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9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</si>
  <si>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</si>
  <si>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</si>
  <si>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9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</si>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</sst>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5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9">
    <xf numFmtId="0" fontId="0" fillId="0" borderId="0"/>
    <xf numFmtId="0" fontId="34" fillId="0" borderId="0" applyNumberFormat="0" applyFill="0" applyBorder="0" applyAlignment="0" applyProtection="0"/>
    <xf numFmtId="0" fontId="35" fillId="0" borderId="1" applyNumberFormat="0" applyFill="0" applyAlignment="0" applyProtection="0"/>
    <xf numFmtId="0" fontId="36" fillId="0" borderId="2" applyNumberFormat="0" applyFill="0" applyAlignment="0" applyProtection="0"/>
    <xf numFmtId="0" fontId="37" fillId="0" borderId="3" applyNumberFormat="0" applyFill="0" applyAlignment="0" applyProtection="0"/>
    <xf numFmtId="0" fontId="37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38" fillId="3" borderId="0" applyNumberFormat="0" applyBorder="0" applyAlignment="0" applyProtection="0"/>
    <xf numFmtId="0" fontId="47" fillId="4" borderId="0" applyNumberFormat="0" applyBorder="0" applyAlignment="0" applyProtection="0"/>
    <xf numFmtId="0" fontId="49" fillId="5" borderId="4" applyNumberFormat="0" applyAlignment="0" applyProtection="0"/>
    <xf numFmtId="0" fontId="48" fillId="6" borderId="5" applyNumberFormat="0" applyAlignment="0" applyProtection="0"/>
    <xf numFmtId="0" fontId="42" fillId="6" borderId="4" applyNumberFormat="0" applyAlignment="0" applyProtection="0"/>
    <xf numFmtId="0" fontId="46" fillId="0" borderId="6" applyNumberFormat="0" applyFill="0" applyAlignment="0" applyProtection="0"/>
    <xf numFmtId="0" fontId="43" fillId="7" borderId="7" applyNumberFormat="0" applyAlignment="0" applyProtection="0"/>
    <xf numFmtId="0" fontId="45" fillId="0" borderId="0" applyNumberFormat="0" applyFill="0" applyBorder="0" applyAlignment="0" applyProtection="0"/>
    <xf numFmtId="0" fontId="15" fillId="8" borderId="8" applyNumberFormat="0" applyFont="0" applyAlignment="0" applyProtection="0">
      <alignment vertical="center"/>
    </xf>
    <xf numFmtId="0" fontId="44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32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2" fillId="32" borderId="0" applyNumberFormat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" applyNumberFormat="0" applyFill="0" applyAlignment="0" applyProtection="0"/>
    <xf numFmtId="0" fontId="36" fillId="0" borderId="2" applyNumberFormat="0" applyFill="0" applyAlignment="0" applyProtection="0"/>
    <xf numFmtId="0" fontId="37" fillId="0" borderId="3" applyNumberFormat="0" applyFill="0" applyAlignment="0" applyProtection="0"/>
    <xf numFmtId="0" fontId="37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38" fillId="3" borderId="0" applyNumberFormat="0" applyBorder="0" applyAlignment="0" applyProtection="0"/>
    <xf numFmtId="0" fontId="47" fillId="4" borderId="0" applyNumberFormat="0" applyBorder="0" applyAlignment="0" applyProtection="0"/>
    <xf numFmtId="0" fontId="49" fillId="5" borderId="4" applyNumberFormat="0" applyAlignment="0" applyProtection="0"/>
    <xf numFmtId="0" fontId="48" fillId="6" borderId="5" applyNumberFormat="0" applyAlignment="0" applyProtection="0"/>
    <xf numFmtId="0" fontId="42" fillId="6" borderId="4" applyNumberFormat="0" applyAlignment="0" applyProtection="0"/>
    <xf numFmtId="0" fontId="46" fillId="0" borderId="6" applyNumberFormat="0" applyFill="0" applyAlignment="0" applyProtection="0"/>
    <xf numFmtId="0" fontId="43" fillId="7" borderId="7" applyNumberFormat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32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2" fillId="32" borderId="0" applyNumberFormat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3" fillId="38" borderId="21">
      <alignment vertical="center"/>
    </xf>
    <xf numFmtId="0" fontId="52" fillId="0" borderId="0"/>
    <xf numFmtId="180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1">
    <xf numFmtId="0" fontId="0" fillId="0" borderId="0" xfId="0"/>
    <xf numFmtId="0" fontId="16" fillId="0" borderId="0" xfId="0" applyFont="1"/>
    <xf numFmtId="177" fontId="16" fillId="0" borderId="0" xfId="0" applyNumberFormat="1" applyFont="1"/>
    <xf numFmtId="0" fontId="0" fillId="0" borderId="0" xfId="0" applyAlignment="1"/>
    <xf numFmtId="0" fontId="16" fillId="0" borderId="0" xfId="0" applyNumberFormat="1" applyFont="1"/>
    <xf numFmtId="0" fontId="17" fillId="0" borderId="18" xfId="0" applyFont="1" applyBorder="1" applyAlignment="1">
      <alignment wrapText="1"/>
    </xf>
    <xf numFmtId="0" fontId="17" fillId="0" borderId="18" xfId="0" applyNumberFormat="1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8" xfId="0" applyFont="1" applyBorder="1" applyAlignment="1">
      <alignment horizontal="right" vertical="center" wrapText="1"/>
    </xf>
    <xf numFmtId="49" fontId="17" fillId="36" borderId="18" xfId="0" applyNumberFormat="1" applyFont="1" applyFill="1" applyBorder="1" applyAlignment="1">
      <alignment vertical="center" wrapText="1"/>
    </xf>
    <xf numFmtId="49" fontId="20" fillId="37" borderId="18" xfId="0" applyNumberFormat="1" applyFont="1" applyFill="1" applyBorder="1" applyAlignment="1">
      <alignment horizontal="center" vertical="center" wrapText="1"/>
    </xf>
    <xf numFmtId="0" fontId="17" fillId="33" borderId="18" xfId="0" applyFont="1" applyFill="1" applyBorder="1" applyAlignment="1">
      <alignment vertical="center" wrapText="1"/>
    </xf>
    <xf numFmtId="0" fontId="17" fillId="33" borderId="18" xfId="0" applyNumberFormat="1" applyFont="1" applyFill="1" applyBorder="1" applyAlignment="1">
      <alignment vertical="center" wrapText="1"/>
    </xf>
    <xf numFmtId="0" fontId="17" fillId="36" borderId="18" xfId="0" applyFont="1" applyFill="1" applyBorder="1" applyAlignment="1">
      <alignment vertical="center" wrapText="1"/>
    </xf>
    <xf numFmtId="0" fontId="17" fillId="37" borderId="18" xfId="0" applyFont="1" applyFill="1" applyBorder="1" applyAlignment="1">
      <alignment vertical="center" wrapText="1"/>
    </xf>
    <xf numFmtId="4" fontId="17" fillId="36" borderId="18" xfId="0" applyNumberFormat="1" applyFont="1" applyFill="1" applyBorder="1" applyAlignment="1">
      <alignment horizontal="right" vertical="top" wrapText="1"/>
    </xf>
    <xf numFmtId="4" fontId="17" fillId="37" borderId="18" xfId="0" applyNumberFormat="1" applyFont="1" applyFill="1" applyBorder="1" applyAlignment="1">
      <alignment horizontal="right" vertical="top" wrapText="1"/>
    </xf>
    <xf numFmtId="177" fontId="16" fillId="36" borderId="18" xfId="0" applyNumberFormat="1" applyFont="1" applyFill="1" applyBorder="1" applyAlignment="1">
      <alignment horizontal="center" vertical="center"/>
    </xf>
    <xf numFmtId="177" fontId="16" fillId="37" borderId="18" xfId="0" applyNumberFormat="1" applyFont="1" applyFill="1" applyBorder="1" applyAlignment="1">
      <alignment horizontal="center" vertical="center"/>
    </xf>
    <xf numFmtId="177" fontId="21" fillId="0" borderId="18" xfId="0" applyNumberFormat="1" applyFont="1" applyBorder="1"/>
    <xf numFmtId="177" fontId="16" fillId="36" borderId="18" xfId="0" applyNumberFormat="1" applyFont="1" applyFill="1" applyBorder="1"/>
    <xf numFmtId="177" fontId="16" fillId="37" borderId="18" xfId="0" applyNumberFormat="1" applyFont="1" applyFill="1" applyBorder="1"/>
    <xf numFmtId="177" fontId="16" fillId="0" borderId="18" xfId="0" applyNumberFormat="1" applyFont="1" applyBorder="1"/>
    <xf numFmtId="49" fontId="17" fillId="0" borderId="18" xfId="0" applyNumberFormat="1" applyFont="1" applyFill="1" applyBorder="1" applyAlignment="1">
      <alignment vertical="center" wrapText="1"/>
    </xf>
    <xf numFmtId="0" fontId="17" fillId="0" borderId="18" xfId="0" applyFont="1" applyFill="1" applyBorder="1" applyAlignment="1">
      <alignment vertical="center" wrapText="1"/>
    </xf>
    <xf numFmtId="4" fontId="17" fillId="0" borderId="18" xfId="0" applyNumberFormat="1" applyFont="1" applyFill="1" applyBorder="1" applyAlignment="1">
      <alignment horizontal="right" vertical="top" wrapText="1"/>
    </xf>
    <xf numFmtId="0" fontId="16" fillId="0" borderId="0" xfId="0" applyFont="1" applyFill="1"/>
    <xf numFmtId="176" fontId="1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7" fillId="0" borderId="0" xfId="0" applyNumberFormat="1" applyFont="1" applyAlignment="1"/>
    <xf numFmtId="1" fontId="27" fillId="0" borderId="0" xfId="0" applyNumberFormat="1" applyFont="1" applyAlignment="1"/>
    <xf numFmtId="0" fontId="16" fillId="0" borderId="0" xfId="0" applyFont="1"/>
    <xf numFmtId="1" fontId="51" fillId="0" borderId="0" xfId="0" applyNumberFormat="1" applyFont="1" applyAlignment="1"/>
    <xf numFmtId="0" fontId="51" fillId="0" borderId="0" xfId="0" applyNumberFormat="1" applyFont="1" applyAlignment="1"/>
    <xf numFmtId="0" fontId="16" fillId="0" borderId="0" xfId="0" applyFont="1"/>
    <xf numFmtId="0" fontId="16" fillId="0" borderId="0" xfId="0" applyFont="1"/>
    <xf numFmtId="0" fontId="52" fillId="0" borderId="0" xfId="110"/>
    <xf numFmtId="0" fontId="53" fillId="0" borderId="0" xfId="110" applyNumberFormat="1" applyFont="1"/>
    <xf numFmtId="0" fontId="17" fillId="33" borderId="18" xfId="0" applyFont="1" applyFill="1" applyBorder="1" applyAlignment="1">
      <alignment vertical="center" wrapText="1"/>
    </xf>
    <xf numFmtId="49" fontId="17" fillId="33" borderId="18" xfId="0" applyNumberFormat="1" applyFont="1" applyFill="1" applyBorder="1" applyAlignment="1">
      <alignment horizontal="left" vertical="top" wrapText="1"/>
    </xf>
    <xf numFmtId="49" fontId="18" fillId="33" borderId="18" xfId="0" applyNumberFormat="1" applyFont="1" applyFill="1" applyBorder="1" applyAlignment="1">
      <alignment horizontal="left" vertical="top" wrapText="1"/>
    </xf>
    <xf numFmtId="14" fontId="17" fillId="33" borderId="18" xfId="0" applyNumberFormat="1" applyFont="1" applyFill="1" applyBorder="1" applyAlignment="1">
      <alignment vertical="center" wrapText="1"/>
    </xf>
    <xf numFmtId="49" fontId="17" fillId="33" borderId="13" xfId="0" applyNumberFormat="1" applyFont="1" applyFill="1" applyBorder="1" applyAlignment="1">
      <alignment horizontal="left" vertical="top" wrapText="1"/>
    </xf>
    <xf numFmtId="49" fontId="17" fillId="33" borderId="15" xfId="0" applyNumberFormat="1" applyFont="1" applyFill="1" applyBorder="1" applyAlignment="1">
      <alignment horizontal="left" vertical="top" wrapText="1"/>
    </xf>
    <xf numFmtId="14" fontId="17" fillId="33" borderId="16" xfId="62" applyNumberFormat="1" applyFont="1" applyFill="1" applyBorder="1" applyAlignment="1">
      <alignment vertical="center" wrapText="1"/>
    </xf>
    <xf numFmtId="14" fontId="17" fillId="33" borderId="12" xfId="62" applyNumberFormat="1" applyFont="1" applyFill="1" applyBorder="1" applyAlignment="1">
      <alignment vertical="center" wrapText="1"/>
    </xf>
    <xf numFmtId="0" fontId="16" fillId="0" borderId="19" xfId="62" applyFont="1" applyBorder="1" applyAlignment="1">
      <alignment wrapText="1"/>
    </xf>
    <xf numFmtId="49" fontId="17" fillId="33" borderId="15" xfId="62" applyNumberFormat="1" applyFont="1" applyFill="1" applyBorder="1" applyAlignment="1">
      <alignment horizontal="left" vertical="top" wrapText="1"/>
    </xf>
    <xf numFmtId="0" fontId="16" fillId="0" borderId="0" xfId="62" applyFont="1" applyAlignment="1">
      <alignment wrapText="1"/>
    </xf>
    <xf numFmtId="14" fontId="17" fillId="33" borderId="17" xfId="62" applyNumberFormat="1" applyFont="1" applyFill="1" applyBorder="1" applyAlignment="1">
      <alignment vertical="center" wrapText="1"/>
    </xf>
    <xf numFmtId="49" fontId="18" fillId="33" borderId="15" xfId="62" applyNumberFormat="1" applyFont="1" applyFill="1" applyBorder="1" applyAlignment="1">
      <alignment horizontal="left" vertical="top" wrapText="1"/>
    </xf>
    <xf numFmtId="49" fontId="18" fillId="33" borderId="14" xfId="62" applyNumberFormat="1" applyFont="1" applyFill="1" applyBorder="1" applyAlignment="1">
      <alignment horizontal="left" vertical="top" wrapText="1"/>
    </xf>
    <xf numFmtId="49" fontId="18" fillId="33" borderId="13" xfId="62" applyNumberFormat="1" applyFont="1" applyFill="1" applyBorder="1" applyAlignment="1">
      <alignment horizontal="left" vertical="top" wrapText="1"/>
    </xf>
    <xf numFmtId="0" fontId="17" fillId="33" borderId="15" xfId="62" applyFont="1" applyFill="1" applyBorder="1" applyAlignment="1">
      <alignment vertical="center" wrapText="1"/>
    </xf>
    <xf numFmtId="0" fontId="17" fillId="33" borderId="13" xfId="62" applyFont="1" applyFill="1" applyBorder="1" applyAlignment="1">
      <alignment vertical="center" wrapText="1"/>
    </xf>
    <xf numFmtId="0" fontId="16" fillId="0" borderId="0" xfId="62" applyFont="1" applyAlignment="1">
      <alignment horizontal="right" vertical="center" wrapText="1"/>
    </xf>
    <xf numFmtId="49" fontId="17" fillId="33" borderId="13" xfId="62" applyNumberFormat="1" applyFont="1" applyFill="1" applyBorder="1" applyAlignment="1">
      <alignment horizontal="left" vertical="top" wrapText="1"/>
    </xf>
    <xf numFmtId="0" fontId="30" fillId="0" borderId="0" xfId="62"/>
    <xf numFmtId="0" fontId="22" fillId="0" borderId="0" xfId="62" applyFont="1" applyAlignment="1">
      <alignment horizontal="left" wrapText="1"/>
    </xf>
    <xf numFmtId="0" fontId="28" fillId="0" borderId="19" xfId="62" applyFont="1" applyBorder="1" applyAlignment="1">
      <alignment horizontal="left" vertical="center" wrapText="1"/>
    </xf>
    <xf numFmtId="0" fontId="17" fillId="0" borderId="10" xfId="62" applyFont="1" applyBorder="1" applyAlignment="1">
      <alignment wrapText="1"/>
    </xf>
    <xf numFmtId="0" fontId="16" fillId="0" borderId="11" xfId="62" applyFont="1" applyBorder="1" applyAlignment="1">
      <alignment wrapText="1"/>
    </xf>
    <xf numFmtId="0" fontId="16" fillId="0" borderId="11" xfId="62" applyFont="1" applyBorder="1" applyAlignment="1">
      <alignment horizontal="right" vertical="center" wrapText="1"/>
    </xf>
    <xf numFmtId="49" fontId="17" fillId="33" borderId="10" xfId="62" applyNumberFormat="1" applyFont="1" applyFill="1" applyBorder="1" applyAlignment="1">
      <alignment vertical="center" wrapText="1"/>
    </xf>
    <xf numFmtId="49" fontId="17" fillId="33" borderId="12" xfId="62" applyNumberFormat="1" applyFont="1" applyFill="1" applyBorder="1" applyAlignment="1">
      <alignment vertical="center" wrapText="1"/>
    </xf>
    <xf numFmtId="0" fontId="17" fillId="33" borderId="10" xfId="62" applyFont="1" applyFill="1" applyBorder="1" applyAlignment="1">
      <alignment vertical="center" wrapText="1"/>
    </xf>
    <xf numFmtId="0" fontId="17" fillId="33" borderId="12" xfId="62" applyFont="1" applyFill="1" applyBorder="1" applyAlignment="1">
      <alignment vertical="center" wrapText="1"/>
    </xf>
    <xf numFmtId="4" fontId="18" fillId="34" borderId="10" xfId="62" applyNumberFormat="1" applyFont="1" applyFill="1" applyBorder="1" applyAlignment="1">
      <alignment horizontal="right" vertical="top" wrapText="1"/>
    </xf>
    <xf numFmtId="0" fontId="18" fillId="34" borderId="10" xfId="62" applyFont="1" applyFill="1" applyBorder="1" applyAlignment="1">
      <alignment horizontal="right" vertical="top" wrapText="1"/>
    </xf>
    <xf numFmtId="176" fontId="18" fillId="34" borderId="10" xfId="62" applyNumberFormat="1" applyFont="1" applyFill="1" applyBorder="1" applyAlignment="1">
      <alignment horizontal="right" vertical="top" wrapText="1"/>
    </xf>
    <xf numFmtId="176" fontId="18" fillId="34" borderId="12" xfId="62" applyNumberFormat="1" applyFont="1" applyFill="1" applyBorder="1" applyAlignment="1">
      <alignment horizontal="right" vertical="top" wrapText="1"/>
    </xf>
    <xf numFmtId="4" fontId="17" fillId="35" borderId="10" xfId="62" applyNumberFormat="1" applyFont="1" applyFill="1" applyBorder="1" applyAlignment="1">
      <alignment horizontal="right" vertical="top" wrapText="1"/>
    </xf>
    <xf numFmtId="0" fontId="17" fillId="35" borderId="10" xfId="62" applyFont="1" applyFill="1" applyBorder="1" applyAlignment="1">
      <alignment horizontal="right" vertical="top" wrapText="1"/>
    </xf>
    <xf numFmtId="176" fontId="17" fillId="35" borderId="10" xfId="62" applyNumberFormat="1" applyFont="1" applyFill="1" applyBorder="1" applyAlignment="1">
      <alignment horizontal="right" vertical="top" wrapText="1"/>
    </xf>
    <xf numFmtId="176" fontId="17" fillId="35" borderId="12" xfId="62" applyNumberFormat="1" applyFont="1" applyFill="1" applyBorder="1" applyAlignment="1">
      <alignment horizontal="right" vertical="top" wrapText="1"/>
    </xf>
    <xf numFmtId="0" fontId="17" fillId="35" borderId="12" xfId="62" applyFont="1" applyFill="1" applyBorder="1" applyAlignment="1">
      <alignment horizontal="right" vertical="top" wrapText="1"/>
    </xf>
    <xf numFmtId="4" fontId="17" fillId="35" borderId="13" xfId="62" applyNumberFormat="1" applyFont="1" applyFill="1" applyBorder="1" applyAlignment="1">
      <alignment horizontal="right" vertical="top" wrapText="1"/>
    </xf>
    <xf numFmtId="0" fontId="17" fillId="35" borderId="13" xfId="62" applyFont="1" applyFill="1" applyBorder="1" applyAlignment="1">
      <alignment horizontal="right" vertical="top" wrapText="1"/>
    </xf>
    <xf numFmtId="176" fontId="17" fillId="35" borderId="13" xfId="62" applyNumberFormat="1" applyFont="1" applyFill="1" applyBorder="1" applyAlignment="1">
      <alignment horizontal="right" vertical="top" wrapText="1"/>
    </xf>
    <xf numFmtId="176" fontId="17" fillId="35" borderId="20" xfId="62" applyNumberFormat="1" applyFont="1" applyFill="1" applyBorder="1" applyAlignment="1">
      <alignment horizontal="right" vertical="top" wrapText="1"/>
    </xf>
  </cellXfs>
  <cellStyles count="129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337" Type="http://schemas.openxmlformats.org/officeDocument/2006/relationships/hyperlink" Target="cid:9d975ca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21508268.239299998</v>
      </c>
      <c r="F3" s="25">
        <f>RA!I7</f>
        <v>1491582.3489000001</v>
      </c>
      <c r="G3" s="16">
        <f>SUM(G4:G40)</f>
        <v>20016685.8904</v>
      </c>
      <c r="H3" s="27">
        <f>RA!J7</f>
        <v>6.9349253612830397</v>
      </c>
      <c r="I3" s="20">
        <f>SUM(I4:I40)</f>
        <v>21508276.797794744</v>
      </c>
      <c r="J3" s="21">
        <f>SUM(J4:J40)</f>
        <v>20016685.786259253</v>
      </c>
      <c r="K3" s="22">
        <f>E3-I3</f>
        <v>-8.5584947466850281</v>
      </c>
      <c r="L3" s="22">
        <f>G3-J3</f>
        <v>0.1041407473385334</v>
      </c>
    </row>
    <row r="4" spans="1:13" x14ac:dyDescent="0.2">
      <c r="A4" s="42">
        <f>RA!A8</f>
        <v>42384</v>
      </c>
      <c r="B4" s="12">
        <v>12</v>
      </c>
      <c r="C4" s="40" t="s">
        <v>6</v>
      </c>
      <c r="D4" s="40"/>
      <c r="E4" s="15">
        <f>VLOOKUP(C4,RA!B8:D36,3,0)</f>
        <v>776710.11829999997</v>
      </c>
      <c r="F4" s="25">
        <f>VLOOKUP(C4,RA!B8:I39,8,0)</f>
        <v>181557.25570000001</v>
      </c>
      <c r="G4" s="16">
        <f t="shared" ref="G4:G40" si="0">E4-F4</f>
        <v>595152.86259999999</v>
      </c>
      <c r="H4" s="27">
        <f>RA!J8</f>
        <v>23.375162936898199</v>
      </c>
      <c r="I4" s="20">
        <f>VLOOKUP(B4,RMS!B:D,3,FALSE)</f>
        <v>776711.18965982902</v>
      </c>
      <c r="J4" s="21">
        <f>VLOOKUP(B4,RMS!B:E,4,FALSE)</f>
        <v>595152.87774957297</v>
      </c>
      <c r="K4" s="22">
        <f t="shared" ref="K4:K40" si="1">E4-I4</f>
        <v>-1.0713598290458322</v>
      </c>
      <c r="L4" s="22">
        <f t="shared" ref="L4:L40" si="2">G4-J4</f>
        <v>-1.5149572980590165E-2</v>
      </c>
    </row>
    <row r="5" spans="1:13" x14ac:dyDescent="0.2">
      <c r="A5" s="42"/>
      <c r="B5" s="12">
        <v>13</v>
      </c>
      <c r="C5" s="40" t="s">
        <v>7</v>
      </c>
      <c r="D5" s="40"/>
      <c r="E5" s="15">
        <f>VLOOKUP(C5,RA!B8:D37,3,0)</f>
        <v>86618.223100000003</v>
      </c>
      <c r="F5" s="25">
        <f>VLOOKUP(C5,RA!B9:I40,8,0)</f>
        <v>20856.413700000001</v>
      </c>
      <c r="G5" s="16">
        <f t="shared" si="0"/>
        <v>65761.809399999998</v>
      </c>
      <c r="H5" s="27">
        <f>RA!J9</f>
        <v>24.078551779942899</v>
      </c>
      <c r="I5" s="20">
        <f>VLOOKUP(B5,RMS!B:D,3,FALSE)</f>
        <v>86618.284129059801</v>
      </c>
      <c r="J5" s="21">
        <f>VLOOKUP(B5,RMS!B:E,4,FALSE)</f>
        <v>65761.823556410294</v>
      </c>
      <c r="K5" s="22">
        <f t="shared" si="1"/>
        <v>-6.1029059797874652E-2</v>
      </c>
      <c r="L5" s="22">
        <f t="shared" si="2"/>
        <v>-1.4156410295981914E-2</v>
      </c>
      <c r="M5" s="32"/>
    </row>
    <row r="6" spans="1:13" x14ac:dyDescent="0.2">
      <c r="A6" s="42"/>
      <c r="B6" s="12">
        <v>14</v>
      </c>
      <c r="C6" s="40" t="s">
        <v>8</v>
      </c>
      <c r="D6" s="40"/>
      <c r="E6" s="15">
        <f>VLOOKUP(C6,RA!B10:D38,3,0)</f>
        <v>133957.49110000001</v>
      </c>
      <c r="F6" s="25">
        <f>VLOOKUP(C6,RA!B10:I41,8,0)</f>
        <v>31852.631700000002</v>
      </c>
      <c r="G6" s="16">
        <f t="shared" si="0"/>
        <v>102104.85940000002</v>
      </c>
      <c r="H6" s="27">
        <f>RA!J10</f>
        <v>23.778163832750401</v>
      </c>
      <c r="I6" s="20">
        <f>VLOOKUP(B6,RMS!B:D,3,FALSE)</f>
        <v>133959.378267272</v>
      </c>
      <c r="J6" s="21">
        <f>VLOOKUP(B6,RMS!B:E,4,FALSE)</f>
        <v>102104.85814629099</v>
      </c>
      <c r="K6" s="22">
        <f>E6-I6</f>
        <v>-1.8871672719833441</v>
      </c>
      <c r="L6" s="22">
        <f t="shared" si="2"/>
        <v>1.2537090224213898E-3</v>
      </c>
      <c r="M6" s="32"/>
    </row>
    <row r="7" spans="1:13" x14ac:dyDescent="0.2">
      <c r="A7" s="42"/>
      <c r="B7" s="12">
        <v>15</v>
      </c>
      <c r="C7" s="40" t="s">
        <v>9</v>
      </c>
      <c r="D7" s="40"/>
      <c r="E7" s="15">
        <f>VLOOKUP(C7,RA!B10:D39,3,0)</f>
        <v>82843.018800000005</v>
      </c>
      <c r="F7" s="25">
        <f>VLOOKUP(C7,RA!B11:I42,8,0)</f>
        <v>17822.395100000002</v>
      </c>
      <c r="G7" s="16">
        <f t="shared" si="0"/>
        <v>65020.623700000004</v>
      </c>
      <c r="H7" s="27">
        <f>RA!J11</f>
        <v>21.513454432445201</v>
      </c>
      <c r="I7" s="20">
        <f>VLOOKUP(B7,RMS!B:D,3,FALSE)</f>
        <v>82843.073875039699</v>
      </c>
      <c r="J7" s="21">
        <f>VLOOKUP(B7,RMS!B:E,4,FALSE)</f>
        <v>65020.623605672801</v>
      </c>
      <c r="K7" s="22">
        <f t="shared" si="1"/>
        <v>-5.5075039694202133E-2</v>
      </c>
      <c r="L7" s="22">
        <f t="shared" si="2"/>
        <v>9.4327202532440424E-5</v>
      </c>
      <c r="M7" s="32"/>
    </row>
    <row r="8" spans="1:13" x14ac:dyDescent="0.2">
      <c r="A8" s="42"/>
      <c r="B8" s="12">
        <v>16</v>
      </c>
      <c r="C8" s="40" t="s">
        <v>10</v>
      </c>
      <c r="D8" s="40"/>
      <c r="E8" s="15">
        <f>VLOOKUP(C8,RA!B12:D39,3,0)</f>
        <v>347660.71389999997</v>
      </c>
      <c r="F8" s="25">
        <f>VLOOKUP(C8,RA!B12:I43,8,0)</f>
        <v>26017.045300000002</v>
      </c>
      <c r="G8" s="16">
        <f t="shared" si="0"/>
        <v>321643.66859999998</v>
      </c>
      <c r="H8" s="27">
        <f>RA!J12</f>
        <v>7.4834585156732603</v>
      </c>
      <c r="I8" s="20">
        <f>VLOOKUP(B8,RMS!B:D,3,FALSE)</f>
        <v>347660.71165213699</v>
      </c>
      <c r="J8" s="21">
        <f>VLOOKUP(B8,RMS!B:E,4,FALSE)</f>
        <v>321643.66619999998</v>
      </c>
      <c r="K8" s="22">
        <f t="shared" si="1"/>
        <v>2.247862983494997E-3</v>
      </c>
      <c r="L8" s="22">
        <f t="shared" si="2"/>
        <v>2.3999999975785613E-3</v>
      </c>
      <c r="M8" s="32"/>
    </row>
    <row r="9" spans="1:13" x14ac:dyDescent="0.2">
      <c r="A9" s="42"/>
      <c r="B9" s="12">
        <v>17</v>
      </c>
      <c r="C9" s="40" t="s">
        <v>11</v>
      </c>
      <c r="D9" s="40"/>
      <c r="E9" s="15">
        <f>VLOOKUP(C9,RA!B12:D40,3,0)</f>
        <v>420149.05900000001</v>
      </c>
      <c r="F9" s="25">
        <f>VLOOKUP(C9,RA!B13:I44,8,0)</f>
        <v>14929.9301</v>
      </c>
      <c r="G9" s="16">
        <f t="shared" si="0"/>
        <v>405219.12890000001</v>
      </c>
      <c r="H9" s="27">
        <f>RA!J13</f>
        <v>3.5534841219292099</v>
      </c>
      <c r="I9" s="20">
        <f>VLOOKUP(B9,RMS!B:D,3,FALSE)</f>
        <v>420149.28295299102</v>
      </c>
      <c r="J9" s="21">
        <f>VLOOKUP(B9,RMS!B:E,4,FALSE)</f>
        <v>405219.12791111099</v>
      </c>
      <c r="K9" s="22">
        <f t="shared" si="1"/>
        <v>-0.22395299101481214</v>
      </c>
      <c r="L9" s="22">
        <f t="shared" si="2"/>
        <v>9.8888901993632317E-4</v>
      </c>
      <c r="M9" s="32"/>
    </row>
    <row r="10" spans="1:13" x14ac:dyDescent="0.2">
      <c r="A10" s="42"/>
      <c r="B10" s="12">
        <v>18</v>
      </c>
      <c r="C10" s="40" t="s">
        <v>12</v>
      </c>
      <c r="D10" s="40"/>
      <c r="E10" s="15">
        <f>VLOOKUP(C10,RA!B14:D41,3,0)</f>
        <v>146494.61319999999</v>
      </c>
      <c r="F10" s="25">
        <f>VLOOKUP(C10,RA!B14:I44,8,0)</f>
        <v>26766.635399999999</v>
      </c>
      <c r="G10" s="16">
        <f t="shared" si="0"/>
        <v>119727.97779999999</v>
      </c>
      <c r="H10" s="27">
        <f>RA!J14</f>
        <v>18.271412726594399</v>
      </c>
      <c r="I10" s="20">
        <f>VLOOKUP(B10,RMS!B:D,3,FALSE)</f>
        <v>146494.61943162401</v>
      </c>
      <c r="J10" s="21">
        <f>VLOOKUP(B10,RMS!B:E,4,FALSE)</f>
        <v>119727.980310256</v>
      </c>
      <c r="K10" s="22">
        <f t="shared" si="1"/>
        <v>-6.2316240218933672E-3</v>
      </c>
      <c r="L10" s="22">
        <f t="shared" si="2"/>
        <v>-2.5102560030063614E-3</v>
      </c>
      <c r="M10" s="32"/>
    </row>
    <row r="11" spans="1:13" x14ac:dyDescent="0.2">
      <c r="A11" s="42"/>
      <c r="B11" s="12">
        <v>19</v>
      </c>
      <c r="C11" s="40" t="s">
        <v>13</v>
      </c>
      <c r="D11" s="40"/>
      <c r="E11" s="15">
        <f>VLOOKUP(C11,RA!B14:D42,3,0)</f>
        <v>185043.12830000001</v>
      </c>
      <c r="F11" s="25">
        <f>VLOOKUP(C11,RA!B15:I45,8,0)</f>
        <v>-26084.222000000002</v>
      </c>
      <c r="G11" s="16">
        <f t="shared" si="0"/>
        <v>211127.35030000002</v>
      </c>
      <c r="H11" s="27">
        <f>RA!J15</f>
        <v>-14.0962932477617</v>
      </c>
      <c r="I11" s="20">
        <f>VLOOKUP(B11,RMS!B:D,3,FALSE)</f>
        <v>185043.411529915</v>
      </c>
      <c r="J11" s="21">
        <f>VLOOKUP(B11,RMS!B:E,4,FALSE)</f>
        <v>211127.35134017101</v>
      </c>
      <c r="K11" s="22">
        <f t="shared" si="1"/>
        <v>-0.28322991498862393</v>
      </c>
      <c r="L11" s="22">
        <f t="shared" si="2"/>
        <v>-1.0401709878351539E-3</v>
      </c>
      <c r="M11" s="32"/>
    </row>
    <row r="12" spans="1:13" x14ac:dyDescent="0.2">
      <c r="A12" s="42"/>
      <c r="B12" s="12">
        <v>21</v>
      </c>
      <c r="C12" s="40" t="s">
        <v>14</v>
      </c>
      <c r="D12" s="40"/>
      <c r="E12" s="15">
        <f>VLOOKUP(C12,RA!B16:D43,3,0)</f>
        <v>638556.59569999995</v>
      </c>
      <c r="F12" s="25">
        <f>VLOOKUP(C12,RA!B16:I46,8,0)</f>
        <v>29036.061099999999</v>
      </c>
      <c r="G12" s="16">
        <f t="shared" si="0"/>
        <v>609520.5345999999</v>
      </c>
      <c r="H12" s="27">
        <f>RA!J16</f>
        <v>4.5471397986532498</v>
      </c>
      <c r="I12" s="20">
        <f>VLOOKUP(B12,RMS!B:D,3,FALSE)</f>
        <v>638556.371116239</v>
      </c>
      <c r="J12" s="21">
        <f>VLOOKUP(B12,RMS!B:E,4,FALSE)</f>
        <v>609520.53425982897</v>
      </c>
      <c r="K12" s="22">
        <f t="shared" si="1"/>
        <v>0.22458376095164567</v>
      </c>
      <c r="L12" s="22">
        <f t="shared" si="2"/>
        <v>3.4017092548310757E-4</v>
      </c>
      <c r="M12" s="32"/>
    </row>
    <row r="13" spans="1:13" x14ac:dyDescent="0.2">
      <c r="A13" s="42"/>
      <c r="B13" s="12">
        <v>22</v>
      </c>
      <c r="C13" s="40" t="s">
        <v>15</v>
      </c>
      <c r="D13" s="40"/>
      <c r="E13" s="15">
        <f>VLOOKUP(C13,RA!B16:D44,3,0)</f>
        <v>602998.79469999997</v>
      </c>
      <c r="F13" s="25">
        <f>VLOOKUP(C13,RA!B17:I47,8,0)</f>
        <v>56591.996200000001</v>
      </c>
      <c r="G13" s="16">
        <f t="shared" si="0"/>
        <v>546406.79849999992</v>
      </c>
      <c r="H13" s="27">
        <f>RA!J17</f>
        <v>9.3850927559739592</v>
      </c>
      <c r="I13" s="20">
        <f>VLOOKUP(B13,RMS!B:D,3,FALSE)</f>
        <v>602998.75964615401</v>
      </c>
      <c r="J13" s="21">
        <f>VLOOKUP(B13,RMS!B:E,4,FALSE)</f>
        <v>546406.79897692299</v>
      </c>
      <c r="K13" s="22">
        <f t="shared" si="1"/>
        <v>3.5053845960646868E-2</v>
      </c>
      <c r="L13" s="22">
        <f t="shared" si="2"/>
        <v>-4.7692307271063328E-4</v>
      </c>
      <c r="M13" s="32"/>
    </row>
    <row r="14" spans="1:13" x14ac:dyDescent="0.2">
      <c r="A14" s="42"/>
      <c r="B14" s="12">
        <v>23</v>
      </c>
      <c r="C14" s="40" t="s">
        <v>16</v>
      </c>
      <c r="D14" s="40"/>
      <c r="E14" s="15">
        <f>VLOOKUP(C14,RA!B18:D44,3,0)</f>
        <v>2095972.1294</v>
      </c>
      <c r="F14" s="25">
        <f>VLOOKUP(C14,RA!B18:I48,8,0)</f>
        <v>234556.2285</v>
      </c>
      <c r="G14" s="16">
        <f t="shared" si="0"/>
        <v>1861415.9009</v>
      </c>
      <c r="H14" s="27">
        <f>RA!J18</f>
        <v>11.1908085613307</v>
      </c>
      <c r="I14" s="20">
        <f>VLOOKUP(B14,RMS!B:D,3,FALSE)</f>
        <v>2095972.5120538501</v>
      </c>
      <c r="J14" s="21">
        <f>VLOOKUP(B14,RMS!B:E,4,FALSE)</f>
        <v>1861415.8966846201</v>
      </c>
      <c r="K14" s="22">
        <f t="shared" si="1"/>
        <v>-0.38265385013073683</v>
      </c>
      <c r="L14" s="22">
        <f t="shared" si="2"/>
        <v>4.2153799440711737E-3</v>
      </c>
      <c r="M14" s="32"/>
    </row>
    <row r="15" spans="1:13" x14ac:dyDescent="0.2">
      <c r="A15" s="42"/>
      <c r="B15" s="12">
        <v>24</v>
      </c>
      <c r="C15" s="40" t="s">
        <v>17</v>
      </c>
      <c r="D15" s="40"/>
      <c r="E15" s="15">
        <f>VLOOKUP(C15,RA!B18:D45,3,0)</f>
        <v>621393.13820000004</v>
      </c>
      <c r="F15" s="25">
        <f>VLOOKUP(C15,RA!B19:I49,8,0)</f>
        <v>54668.9496</v>
      </c>
      <c r="G15" s="16">
        <f t="shared" si="0"/>
        <v>566724.18859999999</v>
      </c>
      <c r="H15" s="27">
        <f>RA!J19</f>
        <v>8.7978038763608595</v>
      </c>
      <c r="I15" s="20">
        <f>VLOOKUP(B15,RMS!B:D,3,FALSE)</f>
        <v>621393.39771025605</v>
      </c>
      <c r="J15" s="21">
        <f>VLOOKUP(B15,RMS!B:E,4,FALSE)</f>
        <v>566724.18982307694</v>
      </c>
      <c r="K15" s="22">
        <f t="shared" si="1"/>
        <v>-0.25951025600079447</v>
      </c>
      <c r="L15" s="22">
        <f t="shared" si="2"/>
        <v>-1.223076949827373E-3</v>
      </c>
      <c r="M15" s="32"/>
    </row>
    <row r="16" spans="1:13" x14ac:dyDescent="0.2">
      <c r="A16" s="42"/>
      <c r="B16" s="12">
        <v>25</v>
      </c>
      <c r="C16" s="40" t="s">
        <v>18</v>
      </c>
      <c r="D16" s="40"/>
      <c r="E16" s="15">
        <f>VLOOKUP(C16,RA!B20:D46,3,0)</f>
        <v>1438530.4663</v>
      </c>
      <c r="F16" s="25">
        <f>VLOOKUP(C16,RA!B20:I50,8,0)</f>
        <v>115222.6351</v>
      </c>
      <c r="G16" s="16">
        <f t="shared" si="0"/>
        <v>1323307.8311999999</v>
      </c>
      <c r="H16" s="27">
        <f>RA!J20</f>
        <v>8.0097459038431502</v>
      </c>
      <c r="I16" s="20">
        <f>VLOOKUP(B16,RMS!B:D,3,FALSE)</f>
        <v>1438531.1810000001</v>
      </c>
      <c r="J16" s="21">
        <f>VLOOKUP(B16,RMS!B:E,4,FALSE)</f>
        <v>1323307.8311999999</v>
      </c>
      <c r="K16" s="22">
        <f t="shared" si="1"/>
        <v>-0.71470000012777746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40" t="s">
        <v>19</v>
      </c>
      <c r="D17" s="40"/>
      <c r="E17" s="15">
        <f>VLOOKUP(C17,RA!B20:D47,3,0)</f>
        <v>436105.49129999999</v>
      </c>
      <c r="F17" s="25">
        <f>VLOOKUP(C17,RA!B21:I51,8,0)</f>
        <v>53712.166700000002</v>
      </c>
      <c r="G17" s="16">
        <f t="shared" si="0"/>
        <v>382393.32459999999</v>
      </c>
      <c r="H17" s="27">
        <f>RA!J21</f>
        <v>12.3163243232475</v>
      </c>
      <c r="I17" s="20">
        <f>VLOOKUP(B17,RMS!B:D,3,FALSE)</f>
        <v>436105.43442902999</v>
      </c>
      <c r="J17" s="21">
        <f>VLOOKUP(B17,RMS!B:E,4,FALSE)</f>
        <v>382393.32497177197</v>
      </c>
      <c r="K17" s="22">
        <f t="shared" si="1"/>
        <v>5.6870970001909882E-2</v>
      </c>
      <c r="L17" s="22">
        <f t="shared" si="2"/>
        <v>-3.7177198100835085E-4</v>
      </c>
      <c r="M17" s="32"/>
    </row>
    <row r="18" spans="1:13" x14ac:dyDescent="0.2">
      <c r="A18" s="42"/>
      <c r="B18" s="12">
        <v>27</v>
      </c>
      <c r="C18" s="40" t="s">
        <v>20</v>
      </c>
      <c r="D18" s="40"/>
      <c r="E18" s="15">
        <f>VLOOKUP(C18,RA!B22:D48,3,0)</f>
        <v>1260241.9987999999</v>
      </c>
      <c r="F18" s="25">
        <f>VLOOKUP(C18,RA!B22:I52,8,0)</f>
        <v>79960.406199999998</v>
      </c>
      <c r="G18" s="16">
        <f t="shared" si="0"/>
        <v>1180281.5925999999</v>
      </c>
      <c r="H18" s="27">
        <f>RA!J22</f>
        <v>6.34484537700998</v>
      </c>
      <c r="I18" s="20">
        <f>VLOOKUP(B18,RMS!B:D,3,FALSE)</f>
        <v>1260244.2111</v>
      </c>
      <c r="J18" s="21">
        <f>VLOOKUP(B18,RMS!B:E,4,FALSE)</f>
        <v>1180281.5906</v>
      </c>
      <c r="K18" s="22">
        <f t="shared" si="1"/>
        <v>-2.2123000000137836</v>
      </c>
      <c r="L18" s="22">
        <f t="shared" si="2"/>
        <v>1.999999862164259E-3</v>
      </c>
      <c r="M18" s="32"/>
    </row>
    <row r="19" spans="1:13" x14ac:dyDescent="0.2">
      <c r="A19" s="42"/>
      <c r="B19" s="12">
        <v>29</v>
      </c>
      <c r="C19" s="40" t="s">
        <v>21</v>
      </c>
      <c r="D19" s="40"/>
      <c r="E19" s="15">
        <f>VLOOKUP(C19,RA!B22:D49,3,0)</f>
        <v>2729235.6063000001</v>
      </c>
      <c r="F19" s="25">
        <f>VLOOKUP(C19,RA!B23:I53,8,0)</f>
        <v>228876.8965</v>
      </c>
      <c r="G19" s="16">
        <f t="shared" si="0"/>
        <v>2500358.7098000003</v>
      </c>
      <c r="H19" s="27">
        <f>RA!J23</f>
        <v>8.3861171960264098</v>
      </c>
      <c r="I19" s="20">
        <f>VLOOKUP(B19,RMS!B:D,3,FALSE)</f>
        <v>2729237.5134812002</v>
      </c>
      <c r="J19" s="21">
        <f>VLOOKUP(B19,RMS!B:E,4,FALSE)</f>
        <v>2500358.7326735002</v>
      </c>
      <c r="K19" s="22">
        <f t="shared" si="1"/>
        <v>-1.9071812001056969</v>
      </c>
      <c r="L19" s="22">
        <f t="shared" si="2"/>
        <v>-2.2873499896377325E-2</v>
      </c>
      <c r="M19" s="32"/>
    </row>
    <row r="20" spans="1:13" x14ac:dyDescent="0.2">
      <c r="A20" s="42"/>
      <c r="B20" s="12">
        <v>31</v>
      </c>
      <c r="C20" s="40" t="s">
        <v>22</v>
      </c>
      <c r="D20" s="40"/>
      <c r="E20" s="15">
        <f>VLOOKUP(C20,RA!B24:D50,3,0)</f>
        <v>344374.19099999999</v>
      </c>
      <c r="F20" s="25">
        <f>VLOOKUP(C20,RA!B24:I54,8,0)</f>
        <v>48871.751499999998</v>
      </c>
      <c r="G20" s="16">
        <f t="shared" si="0"/>
        <v>295502.43949999998</v>
      </c>
      <c r="H20" s="27">
        <f>RA!J24</f>
        <v>14.1914675307361</v>
      </c>
      <c r="I20" s="20">
        <f>VLOOKUP(B20,RMS!B:D,3,FALSE)</f>
        <v>344374.27192840201</v>
      </c>
      <c r="J20" s="21">
        <f>VLOOKUP(B20,RMS!B:E,4,FALSE)</f>
        <v>295502.43112921802</v>
      </c>
      <c r="K20" s="22">
        <f t="shared" si="1"/>
        <v>-8.092840202152729E-2</v>
      </c>
      <c r="L20" s="22">
        <f t="shared" si="2"/>
        <v>8.3707819576375186E-3</v>
      </c>
      <c r="M20" s="32"/>
    </row>
    <row r="21" spans="1:13" x14ac:dyDescent="0.2">
      <c r="A21" s="42"/>
      <c r="B21" s="12">
        <v>32</v>
      </c>
      <c r="C21" s="40" t="s">
        <v>23</v>
      </c>
      <c r="D21" s="40"/>
      <c r="E21" s="15">
        <f>VLOOKUP(C21,RA!B24:D51,3,0)</f>
        <v>757146.65319999994</v>
      </c>
      <c r="F21" s="25">
        <f>VLOOKUP(C21,RA!B25:I55,8,0)</f>
        <v>2391.8589999999999</v>
      </c>
      <c r="G21" s="16">
        <f t="shared" si="0"/>
        <v>754754.79419999989</v>
      </c>
      <c r="H21" s="27">
        <f>RA!J25</f>
        <v>0.31590432182339601</v>
      </c>
      <c r="I21" s="20">
        <f>VLOOKUP(B21,RMS!B:D,3,FALSE)</f>
        <v>757146.64939157397</v>
      </c>
      <c r="J21" s="21">
        <f>VLOOKUP(B21,RMS!B:E,4,FALSE)</f>
        <v>754754.78333900601</v>
      </c>
      <c r="K21" s="22">
        <f t="shared" si="1"/>
        <v>3.808425972238183E-3</v>
      </c>
      <c r="L21" s="22">
        <f t="shared" si="2"/>
        <v>1.0860993876121938E-2</v>
      </c>
      <c r="M21" s="32"/>
    </row>
    <row r="22" spans="1:13" x14ac:dyDescent="0.2">
      <c r="A22" s="42"/>
      <c r="B22" s="12">
        <v>33</v>
      </c>
      <c r="C22" s="40" t="s">
        <v>24</v>
      </c>
      <c r="D22" s="40"/>
      <c r="E22" s="15">
        <f>VLOOKUP(C22,RA!B26:D52,3,0)</f>
        <v>877636.24639999995</v>
      </c>
      <c r="F22" s="25">
        <f>VLOOKUP(C22,RA!B26:I56,8,0)</f>
        <v>165029.4473</v>
      </c>
      <c r="G22" s="16">
        <f t="shared" si="0"/>
        <v>712606.79909999995</v>
      </c>
      <c r="H22" s="27">
        <f>RA!J26</f>
        <v>18.803855011337401</v>
      </c>
      <c r="I22" s="20">
        <f>VLOOKUP(B22,RMS!B:D,3,FALSE)</f>
        <v>877636.15373374196</v>
      </c>
      <c r="J22" s="21">
        <f>VLOOKUP(B22,RMS!B:E,4,FALSE)</f>
        <v>712606.74632723199</v>
      </c>
      <c r="K22" s="22">
        <f t="shared" si="1"/>
        <v>9.2666257987730205E-2</v>
      </c>
      <c r="L22" s="22">
        <f t="shared" si="2"/>
        <v>5.277276795823127E-2</v>
      </c>
      <c r="M22" s="32"/>
    </row>
    <row r="23" spans="1:13" x14ac:dyDescent="0.2">
      <c r="A23" s="42"/>
      <c r="B23" s="12">
        <v>34</v>
      </c>
      <c r="C23" s="40" t="s">
        <v>25</v>
      </c>
      <c r="D23" s="40"/>
      <c r="E23" s="15">
        <f>VLOOKUP(C23,RA!B26:D53,3,0)</f>
        <v>281869.152</v>
      </c>
      <c r="F23" s="25">
        <f>VLOOKUP(C23,RA!B27:I57,8,0)</f>
        <v>74080.010399999999</v>
      </c>
      <c r="G23" s="16">
        <f t="shared" si="0"/>
        <v>207789.1416</v>
      </c>
      <c r="H23" s="27">
        <f>RA!J27</f>
        <v>26.281701943744501</v>
      </c>
      <c r="I23" s="20">
        <f>VLOOKUP(B23,RMS!B:D,3,FALSE)</f>
        <v>281868.98317615199</v>
      </c>
      <c r="J23" s="21">
        <f>VLOOKUP(B23,RMS!B:E,4,FALSE)</f>
        <v>207789.15239097201</v>
      </c>
      <c r="K23" s="22">
        <f t="shared" si="1"/>
        <v>0.16882384801283479</v>
      </c>
      <c r="L23" s="22">
        <f t="shared" si="2"/>
        <v>-1.0790972009999678E-2</v>
      </c>
      <c r="M23" s="32"/>
    </row>
    <row r="24" spans="1:13" x14ac:dyDescent="0.2">
      <c r="A24" s="42"/>
      <c r="B24" s="12">
        <v>35</v>
      </c>
      <c r="C24" s="40" t="s">
        <v>26</v>
      </c>
      <c r="D24" s="40"/>
      <c r="E24" s="15">
        <f>VLOOKUP(C24,RA!B28:D54,3,0)</f>
        <v>2363105.7041000002</v>
      </c>
      <c r="F24" s="25">
        <f>VLOOKUP(C24,RA!B28:I58,8,0)</f>
        <v>-155618.60800000001</v>
      </c>
      <c r="G24" s="16">
        <f t="shared" si="0"/>
        <v>2518724.3121000002</v>
      </c>
      <c r="H24" s="27">
        <f>RA!J28</f>
        <v>-6.5853426586039303</v>
      </c>
      <c r="I24" s="20">
        <f>VLOOKUP(B24,RMS!B:D,3,FALSE)</f>
        <v>2363105.7041000002</v>
      </c>
      <c r="J24" s="21">
        <f>VLOOKUP(B24,RMS!B:E,4,FALSE)</f>
        <v>2518724.2991999998</v>
      </c>
      <c r="K24" s="22">
        <f t="shared" si="1"/>
        <v>0</v>
      </c>
      <c r="L24" s="22">
        <f t="shared" si="2"/>
        <v>1.2900000438094139E-2</v>
      </c>
      <c r="M24" s="32"/>
    </row>
    <row r="25" spans="1:13" x14ac:dyDescent="0.2">
      <c r="A25" s="42"/>
      <c r="B25" s="12">
        <v>36</v>
      </c>
      <c r="C25" s="40" t="s">
        <v>27</v>
      </c>
      <c r="D25" s="40"/>
      <c r="E25" s="15">
        <f>VLOOKUP(C25,RA!B28:D55,3,0)</f>
        <v>783633.43969999999</v>
      </c>
      <c r="F25" s="25">
        <f>VLOOKUP(C25,RA!B29:I59,8,0)</f>
        <v>132566.084</v>
      </c>
      <c r="G25" s="16">
        <f t="shared" si="0"/>
        <v>651067.35569999996</v>
      </c>
      <c r="H25" s="27">
        <f>RA!J29</f>
        <v>16.916848782097698</v>
      </c>
      <c r="I25" s="20">
        <f>VLOOKUP(B25,RMS!B:D,3,FALSE)</f>
        <v>783633.59547699103</v>
      </c>
      <c r="J25" s="21">
        <f>VLOOKUP(B25,RMS!B:E,4,FALSE)</f>
        <v>651067.35557520494</v>
      </c>
      <c r="K25" s="22">
        <f t="shared" si="1"/>
        <v>-0.15577699104323983</v>
      </c>
      <c r="L25" s="22">
        <f t="shared" si="2"/>
        <v>1.2479501310735941E-4</v>
      </c>
      <c r="M25" s="32"/>
    </row>
    <row r="26" spans="1:13" x14ac:dyDescent="0.2">
      <c r="A26" s="42"/>
      <c r="B26" s="12">
        <v>37</v>
      </c>
      <c r="C26" s="40" t="s">
        <v>71</v>
      </c>
      <c r="D26" s="40"/>
      <c r="E26" s="15">
        <f>VLOOKUP(C26,RA!B30:D56,3,0)</f>
        <v>886633.58129999996</v>
      </c>
      <c r="F26" s="25">
        <f>VLOOKUP(C26,RA!B30:I60,8,0)</f>
        <v>94647.744300000006</v>
      </c>
      <c r="G26" s="16">
        <f t="shared" si="0"/>
        <v>791985.83699999994</v>
      </c>
      <c r="H26" s="27">
        <f>RA!J30</f>
        <v>10.674955956577399</v>
      </c>
      <c r="I26" s="20">
        <f>VLOOKUP(B26,RMS!B:D,3,FALSE)</f>
        <v>886633.55415309698</v>
      </c>
      <c r="J26" s="21">
        <f>VLOOKUP(B26,RMS!B:E,4,FALSE)</f>
        <v>791985.82414542104</v>
      </c>
      <c r="K26" s="22">
        <f t="shared" si="1"/>
        <v>2.714690298307687E-2</v>
      </c>
      <c r="L26" s="22">
        <f t="shared" si="2"/>
        <v>1.2854578904807568E-2</v>
      </c>
      <c r="M26" s="32"/>
    </row>
    <row r="27" spans="1:13" x14ac:dyDescent="0.2">
      <c r="A27" s="42"/>
      <c r="B27" s="12">
        <v>38</v>
      </c>
      <c r="C27" s="40" t="s">
        <v>29</v>
      </c>
      <c r="D27" s="40"/>
      <c r="E27" s="15">
        <f>VLOOKUP(C27,RA!B30:D57,3,0)</f>
        <v>729589.55539999995</v>
      </c>
      <c r="F27" s="25">
        <f>VLOOKUP(C27,RA!B31:I61,8,0)</f>
        <v>35483.168400000002</v>
      </c>
      <c r="G27" s="16">
        <f t="shared" si="0"/>
        <v>694106.38699999999</v>
      </c>
      <c r="H27" s="27">
        <f>RA!J31</f>
        <v>4.86344248452765</v>
      </c>
      <c r="I27" s="20">
        <f>VLOOKUP(B27,RMS!B:D,3,FALSE)</f>
        <v>729589.484928319</v>
      </c>
      <c r="J27" s="21">
        <f>VLOOKUP(B27,RMS!B:E,4,FALSE)</f>
        <v>694106.32650619501</v>
      </c>
      <c r="K27" s="22">
        <f t="shared" si="1"/>
        <v>7.0471680955961347E-2</v>
      </c>
      <c r="L27" s="22">
        <f t="shared" si="2"/>
        <v>6.0493804980069399E-2</v>
      </c>
      <c r="M27" s="32"/>
    </row>
    <row r="28" spans="1:13" x14ac:dyDescent="0.2">
      <c r="A28" s="42"/>
      <c r="B28" s="12">
        <v>39</v>
      </c>
      <c r="C28" s="40" t="s">
        <v>30</v>
      </c>
      <c r="D28" s="40"/>
      <c r="E28" s="15">
        <f>VLOOKUP(C28,RA!B32:D58,3,0)</f>
        <v>111819.81510000001</v>
      </c>
      <c r="F28" s="25">
        <f>VLOOKUP(C28,RA!B32:I62,8,0)</f>
        <v>29439.779699999999</v>
      </c>
      <c r="G28" s="16">
        <f t="shared" si="0"/>
        <v>82380.035400000008</v>
      </c>
      <c r="H28" s="27">
        <f>RA!J32</f>
        <v>26.327873707957899</v>
      </c>
      <c r="I28" s="20">
        <f>VLOOKUP(B28,RMS!B:D,3,FALSE)</f>
        <v>111819.762479048</v>
      </c>
      <c r="J28" s="21">
        <f>VLOOKUP(B28,RMS!B:E,4,FALSE)</f>
        <v>82380.031760009602</v>
      </c>
      <c r="K28" s="22">
        <f t="shared" si="1"/>
        <v>5.2620952003053389E-2</v>
      </c>
      <c r="L28" s="22">
        <f t="shared" si="2"/>
        <v>3.6399904056452215E-3</v>
      </c>
      <c r="M28" s="32"/>
    </row>
    <row r="29" spans="1:13" x14ac:dyDescent="0.2">
      <c r="A29" s="42"/>
      <c r="B29" s="12">
        <v>40</v>
      </c>
      <c r="C29" s="40" t="s">
        <v>74</v>
      </c>
      <c r="D29" s="40"/>
      <c r="E29" s="15">
        <f>VLOOKUP(C29,RA!B32:D59,3,0)</f>
        <v>4.7553000000000001</v>
      </c>
      <c r="F29" s="25">
        <f>VLOOKUP(C29,RA!B33:I63,8,0)</f>
        <v>-3.1665000000000001</v>
      </c>
      <c r="G29" s="16">
        <f t="shared" si="0"/>
        <v>7.9218000000000002</v>
      </c>
      <c r="H29" s="27">
        <f>RA!J33</f>
        <v>-66.588858747082199</v>
      </c>
      <c r="I29" s="20">
        <f>VLOOKUP(B29,RMS!B:D,3,FALSE)</f>
        <v>4.7553000000000001</v>
      </c>
      <c r="J29" s="21">
        <f>VLOOKUP(B29,RMS!B:E,4,FALSE)</f>
        <v>7.9218000000000002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40" t="s">
        <v>31</v>
      </c>
      <c r="D30" s="40"/>
      <c r="E30" s="15">
        <f>VLOOKUP(C30,RA!B34:D61,3,0)</f>
        <v>429473.13819999999</v>
      </c>
      <c r="F30" s="25">
        <f>VLOOKUP(C30,RA!B34:I65,8,0)</f>
        <v>180.4281</v>
      </c>
      <c r="G30" s="16">
        <f t="shared" si="0"/>
        <v>429292.71009999997</v>
      </c>
      <c r="H30" s="27">
        <f>RA!J34</f>
        <v>4.2011498264177001E-2</v>
      </c>
      <c r="I30" s="20">
        <f>VLOOKUP(B30,RMS!B:D,3,FALSE)</f>
        <v>429473.13780000003</v>
      </c>
      <c r="J30" s="21">
        <f>VLOOKUP(B30,RMS!B:E,4,FALSE)</f>
        <v>429292.70730000001</v>
      </c>
      <c r="K30" s="22">
        <f t="shared" si="1"/>
        <v>3.9999996079131961E-4</v>
      </c>
      <c r="L30" s="22">
        <f t="shared" si="2"/>
        <v>2.7999999583698809E-3</v>
      </c>
      <c r="M30" s="32"/>
    </row>
    <row r="31" spans="1:13" s="35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69135.09</v>
      </c>
      <c r="F31" s="25">
        <f>VLOOKUP(C31,RA!B35:I66,8,0)</f>
        <v>4057.4</v>
      </c>
      <c r="G31" s="16">
        <f t="shared" si="0"/>
        <v>65077.689999999995</v>
      </c>
      <c r="H31" s="27">
        <f>RA!J35</f>
        <v>5.86879976579187</v>
      </c>
      <c r="I31" s="20">
        <f>VLOOKUP(B31,RMS!B:D,3,FALSE)</f>
        <v>69135.09</v>
      </c>
      <c r="J31" s="21">
        <f>VLOOKUP(B31,RMS!B:E,4,FALSE)</f>
        <v>65077.69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40" t="s">
        <v>35</v>
      </c>
      <c r="D32" s="40"/>
      <c r="E32" s="15">
        <f>VLOOKUP(C32,RA!B34:D62,3,0)</f>
        <v>489919.81</v>
      </c>
      <c r="F32" s="25">
        <f>VLOOKUP(C32,RA!B34:I66,8,0)</f>
        <v>-66693.17</v>
      </c>
      <c r="G32" s="16">
        <f t="shared" si="0"/>
        <v>556612.98</v>
      </c>
      <c r="H32" s="27">
        <f>RA!J35</f>
        <v>5.86879976579187</v>
      </c>
      <c r="I32" s="20">
        <f>VLOOKUP(B32,RMS!B:D,3,FALSE)</f>
        <v>489919.81</v>
      </c>
      <c r="J32" s="21">
        <f>VLOOKUP(B32,RMS!B:E,4,FALSE)</f>
        <v>556612.98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40" t="s">
        <v>36</v>
      </c>
      <c r="D33" s="40"/>
      <c r="E33" s="15">
        <f>VLOOKUP(C33,RA!B34:D63,3,0)</f>
        <v>174348.81</v>
      </c>
      <c r="F33" s="25">
        <f>VLOOKUP(C33,RA!B34:I67,8,0)</f>
        <v>1745.3</v>
      </c>
      <c r="G33" s="16">
        <f t="shared" si="0"/>
        <v>172603.51</v>
      </c>
      <c r="H33" s="27">
        <f>RA!J34</f>
        <v>4.2011498264177001E-2</v>
      </c>
      <c r="I33" s="20">
        <f>VLOOKUP(B33,RMS!B:D,3,FALSE)</f>
        <v>174348.81</v>
      </c>
      <c r="J33" s="21">
        <f>VLOOKUP(B33,RMS!B:E,4,FALSE)</f>
        <v>172603.51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40" t="s">
        <v>37</v>
      </c>
      <c r="D34" s="40"/>
      <c r="E34" s="15">
        <f>VLOOKUP(C34,RA!B35:D64,3,0)</f>
        <v>251629.17</v>
      </c>
      <c r="F34" s="25">
        <f>VLOOKUP(C34,RA!B35:I68,8,0)</f>
        <v>-39177.08</v>
      </c>
      <c r="G34" s="16">
        <f t="shared" si="0"/>
        <v>290806.25</v>
      </c>
      <c r="H34" s="27">
        <f>RA!J35</f>
        <v>5.86879976579187</v>
      </c>
      <c r="I34" s="20">
        <f>VLOOKUP(B34,RMS!B:D,3,FALSE)</f>
        <v>251629.17</v>
      </c>
      <c r="J34" s="21">
        <f>VLOOKUP(B34,RMS!B:E,4,FALSE)</f>
        <v>290806.25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40" t="s">
        <v>69</v>
      </c>
      <c r="D35" s="40"/>
      <c r="E35" s="15">
        <f>VLOOKUP(C35,RA!B36:D65,3,0)</f>
        <v>20.89</v>
      </c>
      <c r="F35" s="25">
        <f>VLOOKUP(C35,RA!B36:I69,8,0)</f>
        <v>-1752.79</v>
      </c>
      <c r="G35" s="16">
        <f t="shared" si="0"/>
        <v>1773.68</v>
      </c>
      <c r="H35" s="27">
        <f>RA!J36</f>
        <v>-13.613078842433399</v>
      </c>
      <c r="I35" s="20">
        <f>VLOOKUP(B35,RMS!B:D,3,FALSE)</f>
        <v>20.89</v>
      </c>
      <c r="J35" s="21">
        <f>VLOOKUP(B35,RMS!B:E,4,FALSE)</f>
        <v>1773.68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40" t="s">
        <v>32</v>
      </c>
      <c r="D36" s="40"/>
      <c r="E36" s="15">
        <f>VLOOKUP(C36,RA!B8:D65,3,0)</f>
        <v>61499.1443</v>
      </c>
      <c r="F36" s="25">
        <f>VLOOKUP(C36,RA!B8:I69,8,0)</f>
        <v>3375.2644</v>
      </c>
      <c r="G36" s="16">
        <f t="shared" si="0"/>
        <v>58123.8799</v>
      </c>
      <c r="H36" s="27">
        <f>RA!J36</f>
        <v>-13.613078842433399</v>
      </c>
      <c r="I36" s="20">
        <f>VLOOKUP(B36,RMS!B:D,3,FALSE)</f>
        <v>61499.145299145297</v>
      </c>
      <c r="J36" s="21">
        <f>VLOOKUP(B36,RMS!B:E,4,FALSE)</f>
        <v>58123.8803418803</v>
      </c>
      <c r="K36" s="22">
        <f t="shared" si="1"/>
        <v>-9.9914529710076749E-4</v>
      </c>
      <c r="L36" s="22">
        <f t="shared" si="2"/>
        <v>-4.4188030005898327E-4</v>
      </c>
      <c r="M36" s="32"/>
    </row>
    <row r="37" spans="1:13" x14ac:dyDescent="0.2">
      <c r="A37" s="42"/>
      <c r="B37" s="12">
        <v>76</v>
      </c>
      <c r="C37" s="40" t="s">
        <v>33</v>
      </c>
      <c r="D37" s="40"/>
      <c r="E37" s="15">
        <f>VLOOKUP(C37,RA!B8:D66,3,0)</f>
        <v>512259.65710000001</v>
      </c>
      <c r="F37" s="25">
        <f>VLOOKUP(C37,RA!B8:I70,8,0)</f>
        <v>24449.877</v>
      </c>
      <c r="G37" s="16">
        <f t="shared" si="0"/>
        <v>487809.78010000003</v>
      </c>
      <c r="H37" s="27">
        <f>RA!J37</f>
        <v>1.0010392385242</v>
      </c>
      <c r="I37" s="20">
        <f>VLOOKUP(B37,RMS!B:D,3,FALSE)</f>
        <v>512259.64826068399</v>
      </c>
      <c r="J37" s="21">
        <f>VLOOKUP(B37,RMS!B:E,4,FALSE)</f>
        <v>487809.78297692299</v>
      </c>
      <c r="K37" s="22">
        <f t="shared" si="1"/>
        <v>8.8393160258419812E-3</v>
      </c>
      <c r="L37" s="22">
        <f t="shared" si="2"/>
        <v>-2.8769229538738728E-3</v>
      </c>
      <c r="M37" s="32"/>
    </row>
    <row r="38" spans="1:13" x14ac:dyDescent="0.2">
      <c r="A38" s="42"/>
      <c r="B38" s="12">
        <v>77</v>
      </c>
      <c r="C38" s="40" t="s">
        <v>38</v>
      </c>
      <c r="D38" s="40"/>
      <c r="E38" s="15">
        <f>VLOOKUP(C38,RA!B9:D67,3,0)</f>
        <v>262482.06</v>
      </c>
      <c r="F38" s="25">
        <f>VLOOKUP(C38,RA!B9:I71,8,0)</f>
        <v>-23430.44</v>
      </c>
      <c r="G38" s="16">
        <f t="shared" si="0"/>
        <v>285912.5</v>
      </c>
      <c r="H38" s="27">
        <f>RA!J38</f>
        <v>-15.5693713888577</v>
      </c>
      <c r="I38" s="20">
        <f>VLOOKUP(B38,RMS!B:D,3,FALSE)</f>
        <v>262482.06</v>
      </c>
      <c r="J38" s="21">
        <f>VLOOKUP(B38,RMS!B:E,4,FALSE)</f>
        <v>285912.5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40" t="s">
        <v>39</v>
      </c>
      <c r="D39" s="40"/>
      <c r="E39" s="15">
        <f>VLOOKUP(C39,RA!B10:D68,3,0)</f>
        <v>109277.86</v>
      </c>
      <c r="F39" s="25">
        <f>VLOOKUP(C39,RA!B10:I72,8,0)</f>
        <v>14789.18</v>
      </c>
      <c r="G39" s="16">
        <f t="shared" si="0"/>
        <v>94488.68</v>
      </c>
      <c r="H39" s="27">
        <f>RA!J39</f>
        <v>-8390.5696505505002</v>
      </c>
      <c r="I39" s="20">
        <f>VLOOKUP(B39,RMS!B:D,3,FALSE)</f>
        <v>109277.86</v>
      </c>
      <c r="J39" s="21">
        <f>VLOOKUP(B39,RMS!B:E,4,FALSE)</f>
        <v>94488.68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40" t="s">
        <v>34</v>
      </c>
      <c r="D40" s="40"/>
      <c r="E40" s="15">
        <f>VLOOKUP(C40,RA!B8:D69,3,0)</f>
        <v>9898.9297999999999</v>
      </c>
      <c r="F40" s="25">
        <f>VLOOKUP(C40,RA!B8:I73,8,0)</f>
        <v>806.88440000000003</v>
      </c>
      <c r="G40" s="16">
        <f t="shared" si="0"/>
        <v>9092.0453999999991</v>
      </c>
      <c r="H40" s="27">
        <f>RA!J40</f>
        <v>5.4883111601278003</v>
      </c>
      <c r="I40" s="20">
        <f>VLOOKUP(B40,RMS!B:D,3,FALSE)</f>
        <v>9898.9297330005302</v>
      </c>
      <c r="J40" s="21">
        <f>VLOOKUP(B40,RMS!B:E,4,FALSE)</f>
        <v>9092.0454579835096</v>
      </c>
      <c r="K40" s="22">
        <f t="shared" si="1"/>
        <v>6.6999469709116966E-5</v>
      </c>
      <c r="L40" s="22">
        <f t="shared" si="2"/>
        <v>-5.7983510487247258E-5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9" t="s">
        <v>45</v>
      </c>
      <c r="W1" s="56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9"/>
      <c r="W2" s="56"/>
    </row>
    <row r="3" spans="1:23" ht="23.25" thickBo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0" t="s">
        <v>46</v>
      </c>
      <c r="W3" s="56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56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55" t="s">
        <v>4</v>
      </c>
      <c r="C6" s="54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3" t="s">
        <v>5</v>
      </c>
      <c r="B7" s="52"/>
      <c r="C7" s="51"/>
      <c r="D7" s="68">
        <v>21508268.239300001</v>
      </c>
      <c r="E7" s="69"/>
      <c r="F7" s="69"/>
      <c r="G7" s="68">
        <v>16336188.1609</v>
      </c>
      <c r="H7" s="70">
        <v>31.660262647923901</v>
      </c>
      <c r="I7" s="68">
        <v>1491582.3489000001</v>
      </c>
      <c r="J7" s="70">
        <v>6.9349253612830397</v>
      </c>
      <c r="K7" s="68">
        <v>1606701.1111000001</v>
      </c>
      <c r="L7" s="70">
        <v>9.8352265245424402</v>
      </c>
      <c r="M7" s="70">
        <v>-7.1649145821020999E-2</v>
      </c>
      <c r="N7" s="68">
        <v>394320871.13870001</v>
      </c>
      <c r="O7" s="68">
        <v>394320871.13870001</v>
      </c>
      <c r="P7" s="68">
        <v>991955</v>
      </c>
      <c r="Q7" s="68">
        <v>824153</v>
      </c>
      <c r="R7" s="70">
        <v>20.360539851216998</v>
      </c>
      <c r="S7" s="68">
        <v>21.6827056058995</v>
      </c>
      <c r="T7" s="68">
        <v>20.694251259292901</v>
      </c>
      <c r="U7" s="71">
        <v>4.5587223503031904</v>
      </c>
      <c r="V7" s="58"/>
      <c r="W7" s="58"/>
    </row>
    <row r="8" spans="1:23" ht="12" customHeight="1" thickBot="1" x14ac:dyDescent="0.25">
      <c r="A8" s="46">
        <v>42384</v>
      </c>
      <c r="B8" s="57" t="s">
        <v>6</v>
      </c>
      <c r="C8" s="48"/>
      <c r="D8" s="72">
        <v>776710.11829999997</v>
      </c>
      <c r="E8" s="73"/>
      <c r="F8" s="73"/>
      <c r="G8" s="72">
        <v>682504.94090000005</v>
      </c>
      <c r="H8" s="74">
        <v>13.802856471013101</v>
      </c>
      <c r="I8" s="72">
        <v>181557.25570000001</v>
      </c>
      <c r="J8" s="74">
        <v>23.375162936898199</v>
      </c>
      <c r="K8" s="72">
        <v>158582.55050000001</v>
      </c>
      <c r="L8" s="74">
        <v>23.2353703243352</v>
      </c>
      <c r="M8" s="74">
        <v>0.14487536697803299</v>
      </c>
      <c r="N8" s="72">
        <v>13383006.362600001</v>
      </c>
      <c r="O8" s="72">
        <v>13383006.362600001</v>
      </c>
      <c r="P8" s="72">
        <v>26434</v>
      </c>
      <c r="Q8" s="72">
        <v>21886</v>
      </c>
      <c r="R8" s="74">
        <v>20.7804075664809</v>
      </c>
      <c r="S8" s="72">
        <v>29.382996077022</v>
      </c>
      <c r="T8" s="72">
        <v>28.541363200219301</v>
      </c>
      <c r="U8" s="75">
        <v>2.8643535009041101</v>
      </c>
      <c r="V8" s="58"/>
      <c r="W8" s="58"/>
    </row>
    <row r="9" spans="1:23" ht="12" customHeight="1" thickBot="1" x14ac:dyDescent="0.25">
      <c r="A9" s="45"/>
      <c r="B9" s="57" t="s">
        <v>7</v>
      </c>
      <c r="C9" s="48"/>
      <c r="D9" s="72">
        <v>86618.223100000003</v>
      </c>
      <c r="E9" s="73"/>
      <c r="F9" s="73"/>
      <c r="G9" s="72">
        <v>70526.410600000003</v>
      </c>
      <c r="H9" s="74">
        <v>22.816718394002599</v>
      </c>
      <c r="I9" s="72">
        <v>20856.413700000001</v>
      </c>
      <c r="J9" s="74">
        <v>24.078551779942899</v>
      </c>
      <c r="K9" s="72">
        <v>16226.042799999999</v>
      </c>
      <c r="L9" s="74">
        <v>23.007044682917702</v>
      </c>
      <c r="M9" s="74">
        <v>0.28536661446498801</v>
      </c>
      <c r="N9" s="72">
        <v>1311011.8811000001</v>
      </c>
      <c r="O9" s="72">
        <v>1311011.8811000001</v>
      </c>
      <c r="P9" s="72">
        <v>5185</v>
      </c>
      <c r="Q9" s="72">
        <v>3672</v>
      </c>
      <c r="R9" s="74">
        <v>41.203703703703702</v>
      </c>
      <c r="S9" s="72">
        <v>16.705539652844699</v>
      </c>
      <c r="T9" s="72">
        <v>16.644270724400901</v>
      </c>
      <c r="U9" s="75">
        <v>0.36675815158981201</v>
      </c>
      <c r="V9" s="58"/>
      <c r="W9" s="58"/>
    </row>
    <row r="10" spans="1:23" ht="12" customHeight="1" thickBot="1" x14ac:dyDescent="0.25">
      <c r="A10" s="45"/>
      <c r="B10" s="57" t="s">
        <v>8</v>
      </c>
      <c r="C10" s="48"/>
      <c r="D10" s="72">
        <v>133957.49110000001</v>
      </c>
      <c r="E10" s="73"/>
      <c r="F10" s="73"/>
      <c r="G10" s="72">
        <v>109804.5224</v>
      </c>
      <c r="H10" s="74">
        <v>21.996333276706601</v>
      </c>
      <c r="I10" s="72">
        <v>31852.631700000002</v>
      </c>
      <c r="J10" s="74">
        <v>23.778163832750401</v>
      </c>
      <c r="K10" s="72">
        <v>25999.093799999999</v>
      </c>
      <c r="L10" s="74">
        <v>23.6776165787503</v>
      </c>
      <c r="M10" s="74">
        <v>0.22514392020848001</v>
      </c>
      <c r="N10" s="72">
        <v>2715388.8454999998</v>
      </c>
      <c r="O10" s="72">
        <v>2715388.8454999998</v>
      </c>
      <c r="P10" s="72">
        <v>89489</v>
      </c>
      <c r="Q10" s="72">
        <v>75223</v>
      </c>
      <c r="R10" s="74">
        <v>18.9649442324821</v>
      </c>
      <c r="S10" s="72">
        <v>1.4969157226027801</v>
      </c>
      <c r="T10" s="72">
        <v>1.2023912925568001</v>
      </c>
      <c r="U10" s="75">
        <v>19.675418301697899</v>
      </c>
      <c r="V10" s="58"/>
      <c r="W10" s="58"/>
    </row>
    <row r="11" spans="1:23" ht="13.5" thickBot="1" x14ac:dyDescent="0.25">
      <c r="A11" s="45"/>
      <c r="B11" s="57" t="s">
        <v>9</v>
      </c>
      <c r="C11" s="48"/>
      <c r="D11" s="72">
        <v>82843.018800000005</v>
      </c>
      <c r="E11" s="73"/>
      <c r="F11" s="73"/>
      <c r="G11" s="72">
        <v>59082.621299999999</v>
      </c>
      <c r="H11" s="74">
        <v>40.215543889553203</v>
      </c>
      <c r="I11" s="72">
        <v>17822.395100000002</v>
      </c>
      <c r="J11" s="74">
        <v>21.513454432445201</v>
      </c>
      <c r="K11" s="72">
        <v>13340.552</v>
      </c>
      <c r="L11" s="74">
        <v>22.579485653254199</v>
      </c>
      <c r="M11" s="74">
        <v>0.33595634573441902</v>
      </c>
      <c r="N11" s="72">
        <v>1084783.4693</v>
      </c>
      <c r="O11" s="72">
        <v>1084783.4693</v>
      </c>
      <c r="P11" s="72">
        <v>3668</v>
      </c>
      <c r="Q11" s="72">
        <v>3345</v>
      </c>
      <c r="R11" s="74">
        <v>9.6562032884902802</v>
      </c>
      <c r="S11" s="72">
        <v>22.585337731733901</v>
      </c>
      <c r="T11" s="72">
        <v>23.514191121076198</v>
      </c>
      <c r="U11" s="75">
        <v>-4.1126389181119798</v>
      </c>
      <c r="V11" s="58"/>
      <c r="W11" s="58"/>
    </row>
    <row r="12" spans="1:23" ht="12" customHeight="1" thickBot="1" x14ac:dyDescent="0.25">
      <c r="A12" s="45"/>
      <c r="B12" s="57" t="s">
        <v>10</v>
      </c>
      <c r="C12" s="48"/>
      <c r="D12" s="72">
        <v>347660.71389999997</v>
      </c>
      <c r="E12" s="73"/>
      <c r="F12" s="73"/>
      <c r="G12" s="72">
        <v>241011.80859999999</v>
      </c>
      <c r="H12" s="74">
        <v>44.250489600284297</v>
      </c>
      <c r="I12" s="72">
        <v>26017.045300000002</v>
      </c>
      <c r="J12" s="74">
        <v>7.4834585156732603</v>
      </c>
      <c r="K12" s="72">
        <v>3987.9157</v>
      </c>
      <c r="L12" s="74">
        <v>1.6546557295948201</v>
      </c>
      <c r="M12" s="74">
        <v>5.5239707298727501</v>
      </c>
      <c r="N12" s="72">
        <v>4810068.5558000002</v>
      </c>
      <c r="O12" s="72">
        <v>4810068.5558000002</v>
      </c>
      <c r="P12" s="72">
        <v>3011</v>
      </c>
      <c r="Q12" s="72">
        <v>2197</v>
      </c>
      <c r="R12" s="74">
        <v>37.050523441056001</v>
      </c>
      <c r="S12" s="72">
        <v>115.46353832613801</v>
      </c>
      <c r="T12" s="72">
        <v>110.464621893491</v>
      </c>
      <c r="U12" s="75">
        <v>4.3294329145937596</v>
      </c>
      <c r="V12" s="58"/>
      <c r="W12" s="58"/>
    </row>
    <row r="13" spans="1:23" ht="13.5" thickBot="1" x14ac:dyDescent="0.25">
      <c r="A13" s="45"/>
      <c r="B13" s="57" t="s">
        <v>11</v>
      </c>
      <c r="C13" s="48"/>
      <c r="D13" s="72">
        <v>420149.05900000001</v>
      </c>
      <c r="E13" s="73"/>
      <c r="F13" s="73"/>
      <c r="G13" s="72">
        <v>285925.3346</v>
      </c>
      <c r="H13" s="74">
        <v>46.943627638933997</v>
      </c>
      <c r="I13" s="72">
        <v>14929.9301</v>
      </c>
      <c r="J13" s="74">
        <v>3.5534841219292099</v>
      </c>
      <c r="K13" s="72">
        <v>49617.755499999999</v>
      </c>
      <c r="L13" s="74">
        <v>17.353395972908</v>
      </c>
      <c r="M13" s="74">
        <v>-0.69910105869258798</v>
      </c>
      <c r="N13" s="72">
        <v>5295648.6288000001</v>
      </c>
      <c r="O13" s="72">
        <v>5295648.6288000001</v>
      </c>
      <c r="P13" s="72">
        <v>12101</v>
      </c>
      <c r="Q13" s="72">
        <v>7473</v>
      </c>
      <c r="R13" s="74">
        <v>61.929613274454702</v>
      </c>
      <c r="S13" s="72">
        <v>34.720193289810801</v>
      </c>
      <c r="T13" s="72">
        <v>31.5815087515054</v>
      </c>
      <c r="U13" s="75">
        <v>9.0399397034072493</v>
      </c>
      <c r="V13" s="58"/>
      <c r="W13" s="58"/>
    </row>
    <row r="14" spans="1:23" ht="13.5" thickBot="1" x14ac:dyDescent="0.25">
      <c r="A14" s="45"/>
      <c r="B14" s="57" t="s">
        <v>12</v>
      </c>
      <c r="C14" s="48"/>
      <c r="D14" s="72">
        <v>146494.61319999999</v>
      </c>
      <c r="E14" s="73"/>
      <c r="F14" s="73"/>
      <c r="G14" s="72">
        <v>164493.97889999999</v>
      </c>
      <c r="H14" s="74">
        <v>-10.942264160892</v>
      </c>
      <c r="I14" s="72">
        <v>26766.635399999999</v>
      </c>
      <c r="J14" s="74">
        <v>18.271412726594399</v>
      </c>
      <c r="K14" s="72">
        <v>27186.6116</v>
      </c>
      <c r="L14" s="74">
        <v>16.527420506088799</v>
      </c>
      <c r="M14" s="74">
        <v>-1.5447905247596001E-2</v>
      </c>
      <c r="N14" s="72">
        <v>3175818.2710000002</v>
      </c>
      <c r="O14" s="72">
        <v>3175818.2710000002</v>
      </c>
      <c r="P14" s="72">
        <v>2248</v>
      </c>
      <c r="Q14" s="72">
        <v>2605</v>
      </c>
      <c r="R14" s="74">
        <v>-13.704414587332099</v>
      </c>
      <c r="S14" s="72">
        <v>65.1666428825623</v>
      </c>
      <c r="T14" s="72">
        <v>52.275595969289803</v>
      </c>
      <c r="U14" s="75">
        <v>19.781664887208599</v>
      </c>
      <c r="V14" s="58"/>
      <c r="W14" s="58"/>
    </row>
    <row r="15" spans="1:23" ht="13.5" thickBot="1" x14ac:dyDescent="0.25">
      <c r="A15" s="45"/>
      <c r="B15" s="57" t="s">
        <v>13</v>
      </c>
      <c r="C15" s="48"/>
      <c r="D15" s="72">
        <v>185043.12830000001</v>
      </c>
      <c r="E15" s="73"/>
      <c r="F15" s="73"/>
      <c r="G15" s="72">
        <v>122511.34390000001</v>
      </c>
      <c r="H15" s="74">
        <v>51.041627990826399</v>
      </c>
      <c r="I15" s="72">
        <v>-26084.222000000002</v>
      </c>
      <c r="J15" s="74">
        <v>-14.0962932477617</v>
      </c>
      <c r="K15" s="72">
        <v>-4540.5618000000004</v>
      </c>
      <c r="L15" s="74">
        <v>-3.7062378514974399</v>
      </c>
      <c r="M15" s="74">
        <v>4.7447124714831599</v>
      </c>
      <c r="N15" s="72">
        <v>2024776.7801000001</v>
      </c>
      <c r="O15" s="72">
        <v>2024776.7801000001</v>
      </c>
      <c r="P15" s="72">
        <v>6984</v>
      </c>
      <c r="Q15" s="72">
        <v>4447</v>
      </c>
      <c r="R15" s="74">
        <v>57.049696424555897</v>
      </c>
      <c r="S15" s="72">
        <v>26.4952932846506</v>
      </c>
      <c r="T15" s="72">
        <v>32.501546503260599</v>
      </c>
      <c r="U15" s="75">
        <v>-22.6691327930669</v>
      </c>
      <c r="V15" s="58"/>
      <c r="W15" s="58"/>
    </row>
    <row r="16" spans="1:23" ht="13.5" thickBot="1" x14ac:dyDescent="0.25">
      <c r="A16" s="45"/>
      <c r="B16" s="57" t="s">
        <v>14</v>
      </c>
      <c r="C16" s="48"/>
      <c r="D16" s="72">
        <v>638556.59569999995</v>
      </c>
      <c r="E16" s="73"/>
      <c r="F16" s="73"/>
      <c r="G16" s="72">
        <v>542781.13439999998</v>
      </c>
      <c r="H16" s="74">
        <v>17.645318753731502</v>
      </c>
      <c r="I16" s="72">
        <v>29036.061099999999</v>
      </c>
      <c r="J16" s="74">
        <v>4.5471397986532498</v>
      </c>
      <c r="K16" s="72">
        <v>22842.384099999999</v>
      </c>
      <c r="L16" s="74">
        <v>4.2083968384882002</v>
      </c>
      <c r="M16" s="74">
        <v>0.27114844811667399</v>
      </c>
      <c r="N16" s="72">
        <v>13042748.2226</v>
      </c>
      <c r="O16" s="72">
        <v>13042748.2226</v>
      </c>
      <c r="P16" s="72">
        <v>31965</v>
      </c>
      <c r="Q16" s="72">
        <v>24231</v>
      </c>
      <c r="R16" s="74">
        <v>31.917791259130901</v>
      </c>
      <c r="S16" s="72">
        <v>19.9767431784765</v>
      </c>
      <c r="T16" s="72">
        <v>23.308496681936401</v>
      </c>
      <c r="U16" s="75">
        <v>-16.678161568646701</v>
      </c>
      <c r="V16" s="58"/>
      <c r="W16" s="58"/>
    </row>
    <row r="17" spans="1:21" ht="12" thickBot="1" x14ac:dyDescent="0.25">
      <c r="A17" s="45"/>
      <c r="B17" s="57" t="s">
        <v>15</v>
      </c>
      <c r="C17" s="48"/>
      <c r="D17" s="72">
        <v>602998.79469999997</v>
      </c>
      <c r="E17" s="73"/>
      <c r="F17" s="73"/>
      <c r="G17" s="72">
        <v>533502.42830000003</v>
      </c>
      <c r="H17" s="74">
        <v>13.0264386277396</v>
      </c>
      <c r="I17" s="72">
        <v>56591.996200000001</v>
      </c>
      <c r="J17" s="74">
        <v>9.3850927559739592</v>
      </c>
      <c r="K17" s="72">
        <v>63237.410799999998</v>
      </c>
      <c r="L17" s="74">
        <v>11.8532564137534</v>
      </c>
      <c r="M17" s="74">
        <v>-0.10508675981401799</v>
      </c>
      <c r="N17" s="72">
        <v>18867756.532000002</v>
      </c>
      <c r="O17" s="72">
        <v>18867756.532000002</v>
      </c>
      <c r="P17" s="72">
        <v>9742</v>
      </c>
      <c r="Q17" s="72">
        <v>8530</v>
      </c>
      <c r="R17" s="74">
        <v>14.2086752637749</v>
      </c>
      <c r="S17" s="72">
        <v>61.896817357832099</v>
      </c>
      <c r="T17" s="72">
        <v>72.361919179367007</v>
      </c>
      <c r="U17" s="75">
        <v>-16.907334283497999</v>
      </c>
    </row>
    <row r="18" spans="1:21" ht="12" customHeight="1" thickBot="1" x14ac:dyDescent="0.25">
      <c r="A18" s="45"/>
      <c r="B18" s="57" t="s">
        <v>16</v>
      </c>
      <c r="C18" s="48"/>
      <c r="D18" s="72">
        <v>2095972.1294</v>
      </c>
      <c r="E18" s="73"/>
      <c r="F18" s="73"/>
      <c r="G18" s="72">
        <v>1559500.6702000001</v>
      </c>
      <c r="H18" s="74">
        <v>34.400207031087703</v>
      </c>
      <c r="I18" s="72">
        <v>234556.2285</v>
      </c>
      <c r="J18" s="74">
        <v>11.1908085613307</v>
      </c>
      <c r="K18" s="72">
        <v>243570.4785</v>
      </c>
      <c r="L18" s="74">
        <v>15.618491428334099</v>
      </c>
      <c r="M18" s="74">
        <v>-3.7008795382400997E-2</v>
      </c>
      <c r="N18" s="72">
        <v>31174278.559300002</v>
      </c>
      <c r="O18" s="72">
        <v>31174278.559300002</v>
      </c>
      <c r="P18" s="72">
        <v>80908</v>
      </c>
      <c r="Q18" s="72">
        <v>59166</v>
      </c>
      <c r="R18" s="74">
        <v>36.747456309366903</v>
      </c>
      <c r="S18" s="72">
        <v>25.905622798734399</v>
      </c>
      <c r="T18" s="72">
        <v>24.888396668694899</v>
      </c>
      <c r="U18" s="75">
        <v>3.9266615512104499</v>
      </c>
    </row>
    <row r="19" spans="1:21" ht="12" customHeight="1" thickBot="1" x14ac:dyDescent="0.25">
      <c r="A19" s="45"/>
      <c r="B19" s="57" t="s">
        <v>17</v>
      </c>
      <c r="C19" s="48"/>
      <c r="D19" s="72">
        <v>621393.13820000004</v>
      </c>
      <c r="E19" s="73"/>
      <c r="F19" s="73"/>
      <c r="G19" s="72">
        <v>526836.71629999997</v>
      </c>
      <c r="H19" s="74">
        <v>17.947955974685001</v>
      </c>
      <c r="I19" s="72">
        <v>54668.9496</v>
      </c>
      <c r="J19" s="74">
        <v>8.7978038763608595</v>
      </c>
      <c r="K19" s="72">
        <v>44806.841999999997</v>
      </c>
      <c r="L19" s="74">
        <v>8.5048821795642198</v>
      </c>
      <c r="M19" s="74">
        <v>0.220102715562949</v>
      </c>
      <c r="N19" s="72">
        <v>13151964.6953</v>
      </c>
      <c r="O19" s="72">
        <v>13151964.6953</v>
      </c>
      <c r="P19" s="72">
        <v>14901</v>
      </c>
      <c r="Q19" s="72">
        <v>12288</v>
      </c>
      <c r="R19" s="74">
        <v>21.2646484375</v>
      </c>
      <c r="S19" s="72">
        <v>41.701438708811501</v>
      </c>
      <c r="T19" s="72">
        <v>43.360854988606803</v>
      </c>
      <c r="U19" s="75">
        <v>-3.9792782483656901</v>
      </c>
    </row>
    <row r="20" spans="1:21" ht="12" thickBot="1" x14ac:dyDescent="0.25">
      <c r="A20" s="45"/>
      <c r="B20" s="57" t="s">
        <v>18</v>
      </c>
      <c r="C20" s="48"/>
      <c r="D20" s="72">
        <v>1438530.4663</v>
      </c>
      <c r="E20" s="73"/>
      <c r="F20" s="73"/>
      <c r="G20" s="72">
        <v>1195368.0205000001</v>
      </c>
      <c r="H20" s="74">
        <v>20.3420571430621</v>
      </c>
      <c r="I20" s="72">
        <v>115222.6351</v>
      </c>
      <c r="J20" s="74">
        <v>8.0097459038431502</v>
      </c>
      <c r="K20" s="72">
        <v>67934.680200000003</v>
      </c>
      <c r="L20" s="74">
        <v>5.6831602514834101</v>
      </c>
      <c r="M20" s="74">
        <v>0.69607974543758899</v>
      </c>
      <c r="N20" s="72">
        <v>23409721.459800001</v>
      </c>
      <c r="O20" s="72">
        <v>23409721.459800001</v>
      </c>
      <c r="P20" s="72">
        <v>52740</v>
      </c>
      <c r="Q20" s="72">
        <v>45557</v>
      </c>
      <c r="R20" s="74">
        <v>15.767061044405899</v>
      </c>
      <c r="S20" s="72">
        <v>27.275890525218099</v>
      </c>
      <c r="T20" s="72">
        <v>25.7129398094695</v>
      </c>
      <c r="U20" s="75">
        <v>5.7301546737898903</v>
      </c>
    </row>
    <row r="21" spans="1:21" ht="12" customHeight="1" thickBot="1" x14ac:dyDescent="0.25">
      <c r="A21" s="45"/>
      <c r="B21" s="57" t="s">
        <v>19</v>
      </c>
      <c r="C21" s="48"/>
      <c r="D21" s="72">
        <v>436105.49129999999</v>
      </c>
      <c r="E21" s="73"/>
      <c r="F21" s="73"/>
      <c r="G21" s="72">
        <v>339426.21100000001</v>
      </c>
      <c r="H21" s="74">
        <v>28.483151025717302</v>
      </c>
      <c r="I21" s="72">
        <v>53712.166700000002</v>
      </c>
      <c r="J21" s="74">
        <v>12.3163243232475</v>
      </c>
      <c r="K21" s="72">
        <v>37698.4666</v>
      </c>
      <c r="L21" s="74">
        <v>11.1065278338213</v>
      </c>
      <c r="M21" s="74">
        <v>0.42478385845009398</v>
      </c>
      <c r="N21" s="72">
        <v>5984802.1979999999</v>
      </c>
      <c r="O21" s="72">
        <v>5984802.1979999999</v>
      </c>
      <c r="P21" s="72">
        <v>30945</v>
      </c>
      <c r="Q21" s="72">
        <v>24866</v>
      </c>
      <c r="R21" s="74">
        <v>24.4470361135687</v>
      </c>
      <c r="S21" s="72">
        <v>14.0929226466311</v>
      </c>
      <c r="T21" s="72">
        <v>12.6226445105767</v>
      </c>
      <c r="U21" s="75">
        <v>10.4327411206354</v>
      </c>
    </row>
    <row r="22" spans="1:21" ht="12" customHeight="1" thickBot="1" x14ac:dyDescent="0.25">
      <c r="A22" s="45"/>
      <c r="B22" s="57" t="s">
        <v>20</v>
      </c>
      <c r="C22" s="48"/>
      <c r="D22" s="72">
        <v>1260241.9987999999</v>
      </c>
      <c r="E22" s="73"/>
      <c r="F22" s="73"/>
      <c r="G22" s="72">
        <v>1021508.649</v>
      </c>
      <c r="H22" s="74">
        <v>23.370663580157299</v>
      </c>
      <c r="I22" s="72">
        <v>79960.406199999998</v>
      </c>
      <c r="J22" s="74">
        <v>6.34484537700998</v>
      </c>
      <c r="K22" s="72">
        <v>120000.0211</v>
      </c>
      <c r="L22" s="74">
        <v>11.7473328510212</v>
      </c>
      <c r="M22" s="74">
        <v>-0.333663398830852</v>
      </c>
      <c r="N22" s="72">
        <v>18449714.507300001</v>
      </c>
      <c r="O22" s="72">
        <v>18449714.507300001</v>
      </c>
      <c r="P22" s="72">
        <v>72335</v>
      </c>
      <c r="Q22" s="72">
        <v>56237</v>
      </c>
      <c r="R22" s="74">
        <v>28.625282287461999</v>
      </c>
      <c r="S22" s="72">
        <v>17.422299008778602</v>
      </c>
      <c r="T22" s="72">
        <v>17.540772516314899</v>
      </c>
      <c r="U22" s="75">
        <v>-0.68001075791767795</v>
      </c>
    </row>
    <row r="23" spans="1:21" ht="12" thickBot="1" x14ac:dyDescent="0.25">
      <c r="A23" s="45"/>
      <c r="B23" s="57" t="s">
        <v>21</v>
      </c>
      <c r="C23" s="48"/>
      <c r="D23" s="72">
        <v>2729235.6063000001</v>
      </c>
      <c r="E23" s="73"/>
      <c r="F23" s="73"/>
      <c r="G23" s="72">
        <v>2458953.0729999999</v>
      </c>
      <c r="H23" s="74">
        <v>10.9917727291252</v>
      </c>
      <c r="I23" s="72">
        <v>228876.8965</v>
      </c>
      <c r="J23" s="74">
        <v>8.3861171960264098</v>
      </c>
      <c r="K23" s="72">
        <v>170545.37150000001</v>
      </c>
      <c r="L23" s="74">
        <v>6.9356903705335604</v>
      </c>
      <c r="M23" s="74">
        <v>0.34202936430907499</v>
      </c>
      <c r="N23" s="72">
        <v>47664429.291500002</v>
      </c>
      <c r="O23" s="72">
        <v>47664429.291500002</v>
      </c>
      <c r="P23" s="72">
        <v>80387</v>
      </c>
      <c r="Q23" s="72">
        <v>63308</v>
      </c>
      <c r="R23" s="74">
        <v>26.977633158526601</v>
      </c>
      <c r="S23" s="72">
        <v>33.951206119148601</v>
      </c>
      <c r="T23" s="72">
        <v>32.365677247741203</v>
      </c>
      <c r="U23" s="75">
        <v>4.6700222249635299</v>
      </c>
    </row>
    <row r="24" spans="1:21" ht="12" thickBot="1" x14ac:dyDescent="0.25">
      <c r="A24" s="45"/>
      <c r="B24" s="57" t="s">
        <v>22</v>
      </c>
      <c r="C24" s="48"/>
      <c r="D24" s="72">
        <v>344374.19099999999</v>
      </c>
      <c r="E24" s="73"/>
      <c r="F24" s="73"/>
      <c r="G24" s="72">
        <v>257771.64230000001</v>
      </c>
      <c r="H24" s="74">
        <v>33.596615953282502</v>
      </c>
      <c r="I24" s="72">
        <v>48871.751499999998</v>
      </c>
      <c r="J24" s="74">
        <v>14.1914675307361</v>
      </c>
      <c r="K24" s="72">
        <v>37582.902800000003</v>
      </c>
      <c r="L24" s="74">
        <v>14.579921384936601</v>
      </c>
      <c r="M24" s="74">
        <v>0.30037192071284102</v>
      </c>
      <c r="N24" s="72">
        <v>4913055.9571000002</v>
      </c>
      <c r="O24" s="72">
        <v>4913055.9571000002</v>
      </c>
      <c r="P24" s="72">
        <v>27916</v>
      </c>
      <c r="Q24" s="72">
        <v>24697</v>
      </c>
      <c r="R24" s="74">
        <v>13.033971737458</v>
      </c>
      <c r="S24" s="72">
        <v>12.336086509528601</v>
      </c>
      <c r="T24" s="72">
        <v>11.7571766935255</v>
      </c>
      <c r="U24" s="75">
        <v>4.6928157933709196</v>
      </c>
    </row>
    <row r="25" spans="1:21" ht="12" thickBot="1" x14ac:dyDescent="0.25">
      <c r="A25" s="45"/>
      <c r="B25" s="57" t="s">
        <v>23</v>
      </c>
      <c r="C25" s="48"/>
      <c r="D25" s="72">
        <v>757146.65319999994</v>
      </c>
      <c r="E25" s="73"/>
      <c r="F25" s="73"/>
      <c r="G25" s="72">
        <v>326197.9903</v>
      </c>
      <c r="H25" s="74">
        <v>132.11260514010601</v>
      </c>
      <c r="I25" s="72">
        <v>2391.8589999999999</v>
      </c>
      <c r="J25" s="74">
        <v>0.31590432182339601</v>
      </c>
      <c r="K25" s="72">
        <v>24415.5681</v>
      </c>
      <c r="L25" s="74">
        <v>7.4848922513426004</v>
      </c>
      <c r="M25" s="74">
        <v>-0.90203549676978401</v>
      </c>
      <c r="N25" s="72">
        <v>11185471.9749</v>
      </c>
      <c r="O25" s="72">
        <v>11185471.9749</v>
      </c>
      <c r="P25" s="72">
        <v>27933</v>
      </c>
      <c r="Q25" s="72">
        <v>23932</v>
      </c>
      <c r="R25" s="74">
        <v>16.7182015711182</v>
      </c>
      <c r="S25" s="72">
        <v>27.105812236422899</v>
      </c>
      <c r="T25" s="72">
        <v>24.638722513789101</v>
      </c>
      <c r="U25" s="75">
        <v>9.1017000380409208</v>
      </c>
    </row>
    <row r="26" spans="1:21" ht="12" thickBot="1" x14ac:dyDescent="0.25">
      <c r="A26" s="45"/>
      <c r="B26" s="57" t="s">
        <v>24</v>
      </c>
      <c r="C26" s="48"/>
      <c r="D26" s="72">
        <v>877636.24639999995</v>
      </c>
      <c r="E26" s="73"/>
      <c r="F26" s="73"/>
      <c r="G26" s="72">
        <v>640898.72679999995</v>
      </c>
      <c r="H26" s="74">
        <v>36.9383663440912</v>
      </c>
      <c r="I26" s="72">
        <v>165029.4473</v>
      </c>
      <c r="J26" s="74">
        <v>18.803855011337401</v>
      </c>
      <c r="K26" s="72">
        <v>131749.1502</v>
      </c>
      <c r="L26" s="74">
        <v>20.556937420959201</v>
      </c>
      <c r="M26" s="74">
        <v>0.252603504838394</v>
      </c>
      <c r="N26" s="72">
        <v>11154112.2151</v>
      </c>
      <c r="O26" s="72">
        <v>11154112.2151</v>
      </c>
      <c r="P26" s="72">
        <v>60148</v>
      </c>
      <c r="Q26" s="72">
        <v>48441</v>
      </c>
      <c r="R26" s="74">
        <v>24.167544022625499</v>
      </c>
      <c r="S26" s="72">
        <v>14.5912789519186</v>
      </c>
      <c r="T26" s="72">
        <v>14.337037879069401</v>
      </c>
      <c r="U26" s="75">
        <v>1.7424180134380001</v>
      </c>
    </row>
    <row r="27" spans="1:21" ht="12" thickBot="1" x14ac:dyDescent="0.25">
      <c r="A27" s="45"/>
      <c r="B27" s="57" t="s">
        <v>25</v>
      </c>
      <c r="C27" s="48"/>
      <c r="D27" s="72">
        <v>281869.152</v>
      </c>
      <c r="E27" s="73"/>
      <c r="F27" s="73"/>
      <c r="G27" s="72">
        <v>268377.31199999998</v>
      </c>
      <c r="H27" s="74">
        <v>5.0271909720892998</v>
      </c>
      <c r="I27" s="72">
        <v>74080.010399999999</v>
      </c>
      <c r="J27" s="74">
        <v>26.281701943744501</v>
      </c>
      <c r="K27" s="72">
        <v>69333.663499999995</v>
      </c>
      <c r="L27" s="74">
        <v>25.8343982147045</v>
      </c>
      <c r="M27" s="74">
        <v>6.8456600450660002E-2</v>
      </c>
      <c r="N27" s="72">
        <v>3946802.2774</v>
      </c>
      <c r="O27" s="72">
        <v>3946802.2774</v>
      </c>
      <c r="P27" s="72">
        <v>35039</v>
      </c>
      <c r="Q27" s="72">
        <v>29437</v>
      </c>
      <c r="R27" s="74">
        <v>19.030471855148299</v>
      </c>
      <c r="S27" s="72">
        <v>8.0444405376865795</v>
      </c>
      <c r="T27" s="72">
        <v>7.8431136596800002</v>
      </c>
      <c r="U27" s="75">
        <v>2.5026834005846301</v>
      </c>
    </row>
    <row r="28" spans="1:21" ht="12" thickBot="1" x14ac:dyDescent="0.25">
      <c r="A28" s="45"/>
      <c r="B28" s="57" t="s">
        <v>26</v>
      </c>
      <c r="C28" s="48"/>
      <c r="D28" s="72">
        <v>2363105.7041000002</v>
      </c>
      <c r="E28" s="73"/>
      <c r="F28" s="73"/>
      <c r="G28" s="72">
        <v>897364.44380000001</v>
      </c>
      <c r="H28" s="74">
        <v>163.338459689036</v>
      </c>
      <c r="I28" s="72">
        <v>-155618.60800000001</v>
      </c>
      <c r="J28" s="74">
        <v>-6.5853426586039303</v>
      </c>
      <c r="K28" s="72">
        <v>42365.499100000001</v>
      </c>
      <c r="L28" s="74">
        <v>4.7211029356810803</v>
      </c>
      <c r="M28" s="74">
        <v>-4.6732391050717004</v>
      </c>
      <c r="N28" s="72">
        <v>26916979.778700002</v>
      </c>
      <c r="O28" s="72">
        <v>26916979.778700002</v>
      </c>
      <c r="P28" s="72">
        <v>58659</v>
      </c>
      <c r="Q28" s="72">
        <v>53219</v>
      </c>
      <c r="R28" s="74">
        <v>10.2219132264793</v>
      </c>
      <c r="S28" s="72">
        <v>40.285475444518298</v>
      </c>
      <c r="T28" s="72">
        <v>42.241764740036501</v>
      </c>
      <c r="U28" s="75">
        <v>-4.8560660484505602</v>
      </c>
    </row>
    <row r="29" spans="1:21" ht="12" thickBot="1" x14ac:dyDescent="0.25">
      <c r="A29" s="45"/>
      <c r="B29" s="57" t="s">
        <v>27</v>
      </c>
      <c r="C29" s="48"/>
      <c r="D29" s="72">
        <v>783633.43969999999</v>
      </c>
      <c r="E29" s="73"/>
      <c r="F29" s="73"/>
      <c r="G29" s="72">
        <v>673239.94550000003</v>
      </c>
      <c r="H29" s="74">
        <v>16.397347622921199</v>
      </c>
      <c r="I29" s="72">
        <v>132566.084</v>
      </c>
      <c r="J29" s="74">
        <v>16.916848782097698</v>
      </c>
      <c r="K29" s="72">
        <v>90526.965599999996</v>
      </c>
      <c r="L29" s="74">
        <v>13.4464638061201</v>
      </c>
      <c r="M29" s="74">
        <v>0.46438227683177802</v>
      </c>
      <c r="N29" s="72">
        <v>11421252.175799999</v>
      </c>
      <c r="O29" s="72">
        <v>11421252.175799999</v>
      </c>
      <c r="P29" s="72">
        <v>118597</v>
      </c>
      <c r="Q29" s="72">
        <v>109969</v>
      </c>
      <c r="R29" s="74">
        <v>7.8458474661040798</v>
      </c>
      <c r="S29" s="72">
        <v>6.60753172255622</v>
      </c>
      <c r="T29" s="72">
        <v>6.6957914221280497</v>
      </c>
      <c r="U29" s="75">
        <v>-1.3357438643925199</v>
      </c>
    </row>
    <row r="30" spans="1:21" ht="12" thickBot="1" x14ac:dyDescent="0.25">
      <c r="A30" s="45"/>
      <c r="B30" s="57" t="s">
        <v>28</v>
      </c>
      <c r="C30" s="48"/>
      <c r="D30" s="72">
        <v>886633.58129999996</v>
      </c>
      <c r="E30" s="73"/>
      <c r="F30" s="73"/>
      <c r="G30" s="72">
        <v>908818.07869999995</v>
      </c>
      <c r="H30" s="74">
        <v>-2.44102729907546</v>
      </c>
      <c r="I30" s="72">
        <v>94647.744300000006</v>
      </c>
      <c r="J30" s="74">
        <v>10.674955956577399</v>
      </c>
      <c r="K30" s="72">
        <v>85088.556299999997</v>
      </c>
      <c r="L30" s="74">
        <v>9.3625510203002502</v>
      </c>
      <c r="M30" s="74">
        <v>0.112343990962743</v>
      </c>
      <c r="N30" s="72">
        <v>14231952.34</v>
      </c>
      <c r="O30" s="72">
        <v>14231952.34</v>
      </c>
      <c r="P30" s="72">
        <v>64251</v>
      </c>
      <c r="Q30" s="72">
        <v>55108</v>
      </c>
      <c r="R30" s="74">
        <v>16.591057559700999</v>
      </c>
      <c r="S30" s="72">
        <v>13.7995296773591</v>
      </c>
      <c r="T30" s="72">
        <v>13.4266572221819</v>
      </c>
      <c r="U30" s="75">
        <v>2.70206640295127</v>
      </c>
    </row>
    <row r="31" spans="1:21" ht="12" thickBot="1" x14ac:dyDescent="0.25">
      <c r="A31" s="45"/>
      <c r="B31" s="57" t="s">
        <v>29</v>
      </c>
      <c r="C31" s="48"/>
      <c r="D31" s="72">
        <v>729589.55539999995</v>
      </c>
      <c r="E31" s="73"/>
      <c r="F31" s="73"/>
      <c r="G31" s="72">
        <v>602666.09900000005</v>
      </c>
      <c r="H31" s="74">
        <v>21.060327868218099</v>
      </c>
      <c r="I31" s="72">
        <v>35483.168400000002</v>
      </c>
      <c r="J31" s="74">
        <v>4.86344248452765</v>
      </c>
      <c r="K31" s="72">
        <v>23237.2539</v>
      </c>
      <c r="L31" s="74">
        <v>3.8557426638991998</v>
      </c>
      <c r="M31" s="74">
        <v>0.52699490880891098</v>
      </c>
      <c r="N31" s="72">
        <v>49354896.627700001</v>
      </c>
      <c r="O31" s="72">
        <v>49354896.627700001</v>
      </c>
      <c r="P31" s="72">
        <v>26299</v>
      </c>
      <c r="Q31" s="72">
        <v>21373</v>
      </c>
      <c r="R31" s="74">
        <v>23.047770551630599</v>
      </c>
      <c r="S31" s="72">
        <v>27.742102566637499</v>
      </c>
      <c r="T31" s="72">
        <v>25.8408224909933</v>
      </c>
      <c r="U31" s="75">
        <v>6.85341015907954</v>
      </c>
    </row>
    <row r="32" spans="1:21" ht="12" thickBot="1" x14ac:dyDescent="0.25">
      <c r="A32" s="45"/>
      <c r="B32" s="57" t="s">
        <v>30</v>
      </c>
      <c r="C32" s="48"/>
      <c r="D32" s="72">
        <v>111819.81510000001</v>
      </c>
      <c r="E32" s="73"/>
      <c r="F32" s="73"/>
      <c r="G32" s="72">
        <v>118030.90459999999</v>
      </c>
      <c r="H32" s="74">
        <v>-5.2622569665538101</v>
      </c>
      <c r="I32" s="72">
        <v>29439.779699999999</v>
      </c>
      <c r="J32" s="74">
        <v>26.327873707957899</v>
      </c>
      <c r="K32" s="72">
        <v>33498.255400000002</v>
      </c>
      <c r="L32" s="74">
        <v>28.3809189750123</v>
      </c>
      <c r="M32" s="74">
        <v>-0.12115483781283699</v>
      </c>
      <c r="N32" s="72">
        <v>1658257.6214000001</v>
      </c>
      <c r="O32" s="72">
        <v>1658257.6214000001</v>
      </c>
      <c r="P32" s="72">
        <v>22377</v>
      </c>
      <c r="Q32" s="72">
        <v>20029</v>
      </c>
      <c r="R32" s="74">
        <v>11.723001647610999</v>
      </c>
      <c r="S32" s="72">
        <v>4.9970869687625701</v>
      </c>
      <c r="T32" s="72">
        <v>4.7614535124070096</v>
      </c>
      <c r="U32" s="75">
        <v>4.7154163581409296</v>
      </c>
    </row>
    <row r="33" spans="1:21" ht="12" thickBot="1" x14ac:dyDescent="0.25">
      <c r="A33" s="45"/>
      <c r="B33" s="57" t="s">
        <v>75</v>
      </c>
      <c r="C33" s="48"/>
      <c r="D33" s="72">
        <v>4.7553000000000001</v>
      </c>
      <c r="E33" s="73"/>
      <c r="F33" s="73"/>
      <c r="G33" s="73"/>
      <c r="H33" s="73"/>
      <c r="I33" s="72">
        <v>-3.1665000000000001</v>
      </c>
      <c r="J33" s="74">
        <v>-66.588858747082199</v>
      </c>
      <c r="K33" s="73"/>
      <c r="L33" s="73"/>
      <c r="M33" s="73"/>
      <c r="N33" s="72">
        <v>15.994199999999999</v>
      </c>
      <c r="O33" s="72">
        <v>15.994199999999999</v>
      </c>
      <c r="P33" s="72">
        <v>3</v>
      </c>
      <c r="Q33" s="72">
        <v>1</v>
      </c>
      <c r="R33" s="74">
        <v>200</v>
      </c>
      <c r="S33" s="72">
        <v>1.5851</v>
      </c>
      <c r="T33" s="72">
        <v>2.2124000000000001</v>
      </c>
      <c r="U33" s="75">
        <v>-39.574790234054603</v>
      </c>
    </row>
    <row r="34" spans="1:21" ht="12" thickBot="1" x14ac:dyDescent="0.25">
      <c r="A34" s="45"/>
      <c r="B34" s="57" t="s">
        <v>31</v>
      </c>
      <c r="C34" s="48"/>
      <c r="D34" s="72">
        <v>429473.13819999999</v>
      </c>
      <c r="E34" s="73"/>
      <c r="F34" s="73"/>
      <c r="G34" s="72">
        <v>245990.25109999999</v>
      </c>
      <c r="H34" s="74">
        <v>74.589495428991796</v>
      </c>
      <c r="I34" s="72">
        <v>180.4281</v>
      </c>
      <c r="J34" s="74">
        <v>4.2011498264177001E-2</v>
      </c>
      <c r="K34" s="72">
        <v>20905.120800000001</v>
      </c>
      <c r="L34" s="74">
        <v>8.4983533723463101</v>
      </c>
      <c r="M34" s="74">
        <v>-0.99136919122706102</v>
      </c>
      <c r="N34" s="72">
        <v>5090037.9565000003</v>
      </c>
      <c r="O34" s="72">
        <v>5090037.9565000003</v>
      </c>
      <c r="P34" s="72">
        <v>24507</v>
      </c>
      <c r="Q34" s="72">
        <v>20293</v>
      </c>
      <c r="R34" s="74">
        <v>20.765781303897899</v>
      </c>
      <c r="S34" s="72">
        <v>17.524508842371599</v>
      </c>
      <c r="T34" s="72">
        <v>17.7129081062435</v>
      </c>
      <c r="U34" s="75">
        <v>-1.0750615926903699</v>
      </c>
    </row>
    <row r="35" spans="1:21" ht="12" customHeight="1" thickBot="1" x14ac:dyDescent="0.25">
      <c r="A35" s="45"/>
      <c r="B35" s="57" t="s">
        <v>68</v>
      </c>
      <c r="C35" s="48"/>
      <c r="D35" s="72">
        <v>69135.09</v>
      </c>
      <c r="E35" s="73"/>
      <c r="F35" s="73"/>
      <c r="G35" s="72">
        <v>4700.8500000000004</v>
      </c>
      <c r="H35" s="74">
        <v>1370.6933852388399</v>
      </c>
      <c r="I35" s="72">
        <v>4057.4</v>
      </c>
      <c r="J35" s="74">
        <v>5.86879976579187</v>
      </c>
      <c r="K35" s="72">
        <v>0</v>
      </c>
      <c r="L35" s="74">
        <v>0</v>
      </c>
      <c r="M35" s="73"/>
      <c r="N35" s="72">
        <v>2573002.42</v>
      </c>
      <c r="O35" s="72">
        <v>2573002.42</v>
      </c>
      <c r="P35" s="72">
        <v>52</v>
      </c>
      <c r="Q35" s="72">
        <v>49</v>
      </c>
      <c r="R35" s="74">
        <v>6.12244897959184</v>
      </c>
      <c r="S35" s="72">
        <v>1329.5209615384599</v>
      </c>
      <c r="T35" s="72">
        <v>1754.0393877551001</v>
      </c>
      <c r="U35" s="75">
        <v>-31.9301792523381</v>
      </c>
    </row>
    <row r="36" spans="1:21" ht="12" customHeight="1" thickBot="1" x14ac:dyDescent="0.25">
      <c r="A36" s="45"/>
      <c r="B36" s="57" t="s">
        <v>35</v>
      </c>
      <c r="C36" s="48"/>
      <c r="D36" s="72">
        <v>489919.81</v>
      </c>
      <c r="E36" s="73"/>
      <c r="F36" s="73"/>
      <c r="G36" s="72">
        <v>341731.71</v>
      </c>
      <c r="H36" s="74">
        <v>43.363871617298798</v>
      </c>
      <c r="I36" s="72">
        <v>-66693.17</v>
      </c>
      <c r="J36" s="74">
        <v>-13.613078842433399</v>
      </c>
      <c r="K36" s="72">
        <v>-36638.230000000003</v>
      </c>
      <c r="L36" s="74">
        <v>-10.7213433602635</v>
      </c>
      <c r="M36" s="74">
        <v>0.820316374453678</v>
      </c>
      <c r="N36" s="72">
        <v>15027235.82</v>
      </c>
      <c r="O36" s="72">
        <v>15027235.82</v>
      </c>
      <c r="P36" s="72">
        <v>185</v>
      </c>
      <c r="Q36" s="72">
        <v>119</v>
      </c>
      <c r="R36" s="74">
        <v>55.462184873949603</v>
      </c>
      <c r="S36" s="72">
        <v>2648.2151891891899</v>
      </c>
      <c r="T36" s="72">
        <v>2403.4409243697501</v>
      </c>
      <c r="U36" s="75">
        <v>9.24298998883034</v>
      </c>
    </row>
    <row r="37" spans="1:21" ht="12" thickBot="1" x14ac:dyDescent="0.25">
      <c r="A37" s="45"/>
      <c r="B37" s="57" t="s">
        <v>36</v>
      </c>
      <c r="C37" s="48"/>
      <c r="D37" s="72">
        <v>174348.81</v>
      </c>
      <c r="E37" s="73"/>
      <c r="F37" s="73"/>
      <c r="G37" s="72">
        <v>67919.66</v>
      </c>
      <c r="H37" s="74">
        <v>156.698590658434</v>
      </c>
      <c r="I37" s="72">
        <v>1745.3</v>
      </c>
      <c r="J37" s="74">
        <v>1.0010392385242</v>
      </c>
      <c r="K37" s="72">
        <v>1595.57</v>
      </c>
      <c r="L37" s="74">
        <v>2.3492019836377298</v>
      </c>
      <c r="M37" s="74">
        <v>9.3841072469400003E-2</v>
      </c>
      <c r="N37" s="72">
        <v>6079243.9400000004</v>
      </c>
      <c r="O37" s="72">
        <v>6079243.9400000004</v>
      </c>
      <c r="P37" s="72">
        <v>71</v>
      </c>
      <c r="Q37" s="72">
        <v>31</v>
      </c>
      <c r="R37" s="74">
        <v>129.03225806451599</v>
      </c>
      <c r="S37" s="72">
        <v>2455.6170422535201</v>
      </c>
      <c r="T37" s="72">
        <v>2232.81</v>
      </c>
      <c r="U37" s="75">
        <v>9.0733627605488092</v>
      </c>
    </row>
    <row r="38" spans="1:21" ht="12" thickBot="1" x14ac:dyDescent="0.25">
      <c r="A38" s="45"/>
      <c r="B38" s="57" t="s">
        <v>37</v>
      </c>
      <c r="C38" s="48"/>
      <c r="D38" s="72">
        <v>251629.17</v>
      </c>
      <c r="E38" s="73"/>
      <c r="F38" s="73"/>
      <c r="G38" s="72">
        <v>172095</v>
      </c>
      <c r="H38" s="74">
        <v>46.215270635404899</v>
      </c>
      <c r="I38" s="72">
        <v>-39177.08</v>
      </c>
      <c r="J38" s="74">
        <v>-15.5693713888577</v>
      </c>
      <c r="K38" s="72">
        <v>-17641.28</v>
      </c>
      <c r="L38" s="74">
        <v>-10.2508963072721</v>
      </c>
      <c r="M38" s="74">
        <v>1.2207617587839401</v>
      </c>
      <c r="N38" s="72">
        <v>6729780.5499999998</v>
      </c>
      <c r="O38" s="72">
        <v>6729780.5499999998</v>
      </c>
      <c r="P38" s="72">
        <v>132</v>
      </c>
      <c r="Q38" s="72">
        <v>55</v>
      </c>
      <c r="R38" s="74">
        <v>140</v>
      </c>
      <c r="S38" s="72">
        <v>1906.28159090909</v>
      </c>
      <c r="T38" s="72">
        <v>1777.50709090909</v>
      </c>
      <c r="U38" s="75">
        <v>6.7552716563027904</v>
      </c>
    </row>
    <row r="39" spans="1:21" ht="12" thickBot="1" x14ac:dyDescent="0.25">
      <c r="A39" s="45"/>
      <c r="B39" s="57" t="s">
        <v>70</v>
      </c>
      <c r="C39" s="48"/>
      <c r="D39" s="72">
        <v>20.89</v>
      </c>
      <c r="E39" s="73"/>
      <c r="F39" s="73"/>
      <c r="G39" s="72">
        <v>6.15</v>
      </c>
      <c r="H39" s="74">
        <v>239.67479674796701</v>
      </c>
      <c r="I39" s="72">
        <v>-1752.79</v>
      </c>
      <c r="J39" s="74">
        <v>-8390.5696505505002</v>
      </c>
      <c r="K39" s="72">
        <v>-846.85</v>
      </c>
      <c r="L39" s="74">
        <v>-13769.918699186999</v>
      </c>
      <c r="M39" s="74">
        <v>1.06977622955659</v>
      </c>
      <c r="N39" s="72">
        <v>210.61</v>
      </c>
      <c r="O39" s="72">
        <v>210.61</v>
      </c>
      <c r="P39" s="72">
        <v>12</v>
      </c>
      <c r="Q39" s="72">
        <v>2</v>
      </c>
      <c r="R39" s="74">
        <v>500</v>
      </c>
      <c r="S39" s="72">
        <v>1.7408333333333299</v>
      </c>
      <c r="T39" s="72">
        <v>8.5649999999999995</v>
      </c>
      <c r="U39" s="75">
        <v>-392.005744375299</v>
      </c>
    </row>
    <row r="40" spans="1:21" ht="12" customHeight="1" thickBot="1" x14ac:dyDescent="0.25">
      <c r="A40" s="45"/>
      <c r="B40" s="57" t="s">
        <v>32</v>
      </c>
      <c r="C40" s="48"/>
      <c r="D40" s="72">
        <v>61499.1443</v>
      </c>
      <c r="E40" s="73"/>
      <c r="F40" s="73"/>
      <c r="G40" s="72">
        <v>193136.3254</v>
      </c>
      <c r="H40" s="74">
        <v>-68.157650212806601</v>
      </c>
      <c r="I40" s="72">
        <v>3375.2644</v>
      </c>
      <c r="J40" s="74">
        <v>5.4883111601278003</v>
      </c>
      <c r="K40" s="72">
        <v>8417.2518999999993</v>
      </c>
      <c r="L40" s="74">
        <v>4.3581920089694304</v>
      </c>
      <c r="M40" s="74">
        <v>-0.59900636928782003</v>
      </c>
      <c r="N40" s="72">
        <v>1155931.6129999999</v>
      </c>
      <c r="O40" s="72">
        <v>1155931.6129999999</v>
      </c>
      <c r="P40" s="72">
        <v>129</v>
      </c>
      <c r="Q40" s="72">
        <v>122</v>
      </c>
      <c r="R40" s="74">
        <v>5.7377049180327804</v>
      </c>
      <c r="S40" s="72">
        <v>476.73755271317799</v>
      </c>
      <c r="T40" s="72">
        <v>359.74498278688498</v>
      </c>
      <c r="U40" s="75">
        <v>24.540246359967298</v>
      </c>
    </row>
    <row r="41" spans="1:21" ht="12" customHeight="1" thickBot="1" x14ac:dyDescent="0.25">
      <c r="A41" s="45"/>
      <c r="B41" s="57" t="s">
        <v>33</v>
      </c>
      <c r="C41" s="48"/>
      <c r="D41" s="72">
        <v>512259.65710000001</v>
      </c>
      <c r="E41" s="73"/>
      <c r="F41" s="73"/>
      <c r="G41" s="72">
        <v>475989.07510000002</v>
      </c>
      <c r="H41" s="74">
        <v>7.6200450593073104</v>
      </c>
      <c r="I41" s="72">
        <v>24449.877</v>
      </c>
      <c r="J41" s="74">
        <v>4.7729460364721001</v>
      </c>
      <c r="K41" s="72">
        <v>32093.0491</v>
      </c>
      <c r="L41" s="74">
        <v>6.7423919536929704</v>
      </c>
      <c r="M41" s="74">
        <v>-0.23815662002648399</v>
      </c>
      <c r="N41" s="72">
        <v>9048277.5820000004</v>
      </c>
      <c r="O41" s="72">
        <v>9048277.5820000004</v>
      </c>
      <c r="P41" s="72">
        <v>2317</v>
      </c>
      <c r="Q41" s="72">
        <v>2095</v>
      </c>
      <c r="R41" s="74">
        <v>10.5966587112172</v>
      </c>
      <c r="S41" s="72">
        <v>221.08746529995699</v>
      </c>
      <c r="T41" s="72">
        <v>205.702623961814</v>
      </c>
      <c r="U41" s="75">
        <v>6.9587126150593397</v>
      </c>
    </row>
    <row r="42" spans="1:21" ht="12" thickBot="1" x14ac:dyDescent="0.25">
      <c r="A42" s="45"/>
      <c r="B42" s="57" t="s">
        <v>38</v>
      </c>
      <c r="C42" s="48"/>
      <c r="D42" s="72">
        <v>262482.06</v>
      </c>
      <c r="E42" s="73"/>
      <c r="F42" s="73"/>
      <c r="G42" s="72">
        <v>153161.60000000001</v>
      </c>
      <c r="H42" s="74">
        <v>71.375893174268199</v>
      </c>
      <c r="I42" s="72">
        <v>-23430.44</v>
      </c>
      <c r="J42" s="74">
        <v>-8.9264919667271698</v>
      </c>
      <c r="K42" s="72">
        <v>-9473.32</v>
      </c>
      <c r="L42" s="74">
        <v>-6.1851795750370799</v>
      </c>
      <c r="M42" s="74">
        <v>1.47330819607065</v>
      </c>
      <c r="N42" s="72">
        <v>5847652.29</v>
      </c>
      <c r="O42" s="72">
        <v>5847652.29</v>
      </c>
      <c r="P42" s="72">
        <v>168</v>
      </c>
      <c r="Q42" s="72">
        <v>73</v>
      </c>
      <c r="R42" s="74">
        <v>130.13698630137</v>
      </c>
      <c r="S42" s="72">
        <v>1562.39321428571</v>
      </c>
      <c r="T42" s="72">
        <v>1441.97424657534</v>
      </c>
      <c r="U42" s="75">
        <v>7.7073406751465097</v>
      </c>
    </row>
    <row r="43" spans="1:21" ht="12" thickBot="1" x14ac:dyDescent="0.25">
      <c r="A43" s="45"/>
      <c r="B43" s="57" t="s">
        <v>39</v>
      </c>
      <c r="C43" s="48"/>
      <c r="D43" s="72">
        <v>109277.86</v>
      </c>
      <c r="E43" s="73"/>
      <c r="F43" s="73"/>
      <c r="G43" s="72">
        <v>59757.31</v>
      </c>
      <c r="H43" s="74">
        <v>82.8694430857078</v>
      </c>
      <c r="I43" s="72">
        <v>14789.18</v>
      </c>
      <c r="J43" s="74">
        <v>13.533555653450801</v>
      </c>
      <c r="K43" s="72">
        <v>7454.13</v>
      </c>
      <c r="L43" s="74">
        <v>12.4740052723257</v>
      </c>
      <c r="M43" s="74">
        <v>0.98402496334246903</v>
      </c>
      <c r="N43" s="72">
        <v>2162692.41</v>
      </c>
      <c r="O43" s="72">
        <v>2162692.41</v>
      </c>
      <c r="P43" s="72">
        <v>92</v>
      </c>
      <c r="Q43" s="72">
        <v>62</v>
      </c>
      <c r="R43" s="74">
        <v>48.387096774193601</v>
      </c>
      <c r="S43" s="72">
        <v>1187.8028260869601</v>
      </c>
      <c r="T43" s="72">
        <v>1167.67370967742</v>
      </c>
      <c r="U43" s="75">
        <v>1.69465133163974</v>
      </c>
    </row>
    <row r="44" spans="1:21" ht="12" thickBot="1" x14ac:dyDescent="0.25">
      <c r="A44" s="45"/>
      <c r="B44" s="57" t="s">
        <v>73</v>
      </c>
      <c r="C44" s="4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2">
        <v>-1523.9315999999999</v>
      </c>
      <c r="O44" s="72">
        <v>-1523.9315999999999</v>
      </c>
      <c r="P44" s="73"/>
      <c r="Q44" s="73"/>
      <c r="R44" s="73"/>
      <c r="S44" s="73"/>
      <c r="T44" s="73"/>
      <c r="U44" s="76"/>
    </row>
    <row r="45" spans="1:21" ht="12" thickBot="1" x14ac:dyDescent="0.25">
      <c r="A45" s="50"/>
      <c r="B45" s="57" t="s">
        <v>34</v>
      </c>
      <c r="C45" s="48"/>
      <c r="D45" s="77">
        <v>9898.9297999999999</v>
      </c>
      <c r="E45" s="78"/>
      <c r="F45" s="78"/>
      <c r="G45" s="77">
        <v>14597.222400000001</v>
      </c>
      <c r="H45" s="79">
        <v>-32.186209617522898</v>
      </c>
      <c r="I45" s="77">
        <v>806.88440000000003</v>
      </c>
      <c r="J45" s="79">
        <v>8.1512286307960302</v>
      </c>
      <c r="K45" s="77">
        <v>2002.2394999999999</v>
      </c>
      <c r="L45" s="79">
        <v>13.7165787102072</v>
      </c>
      <c r="M45" s="79">
        <v>-0.59700904911725095</v>
      </c>
      <c r="N45" s="77">
        <v>279614.65649999998</v>
      </c>
      <c r="O45" s="77">
        <v>279614.65649999998</v>
      </c>
      <c r="P45" s="77">
        <v>25</v>
      </c>
      <c r="Q45" s="77">
        <v>15</v>
      </c>
      <c r="R45" s="79">
        <v>66.6666666666667</v>
      </c>
      <c r="S45" s="77">
        <v>395.95719200000002</v>
      </c>
      <c r="T45" s="77">
        <v>302.79808000000003</v>
      </c>
      <c r="U45" s="80">
        <v>23.527571637087501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13:C13"/>
    <mergeCell ref="B14:C14"/>
    <mergeCell ref="B15:C15"/>
    <mergeCell ref="B16:C16"/>
    <mergeCell ref="B17:C17"/>
    <mergeCell ref="B25:C25"/>
    <mergeCell ref="B26:C26"/>
    <mergeCell ref="B18:C18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1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80437</v>
      </c>
      <c r="D2" s="37">
        <v>776711.18965982902</v>
      </c>
      <c r="E2" s="37">
        <v>595152.87774957297</v>
      </c>
      <c r="F2" s="37">
        <v>181558.31191025599</v>
      </c>
      <c r="G2" s="37">
        <v>595152.87774957297</v>
      </c>
      <c r="H2" s="37">
        <v>0.23375266679210899</v>
      </c>
    </row>
    <row r="3" spans="1:8" x14ac:dyDescent="0.2">
      <c r="A3" s="37">
        <v>2</v>
      </c>
      <c r="B3" s="37">
        <v>13</v>
      </c>
      <c r="C3" s="37">
        <v>9803</v>
      </c>
      <c r="D3" s="37">
        <v>86618.284129059801</v>
      </c>
      <c r="E3" s="37">
        <v>65761.823556410294</v>
      </c>
      <c r="F3" s="37">
        <v>20856.460572649601</v>
      </c>
      <c r="G3" s="37">
        <v>65761.823556410294</v>
      </c>
      <c r="H3" s="37">
        <v>0.24078588928838399</v>
      </c>
    </row>
    <row r="4" spans="1:8" x14ac:dyDescent="0.2">
      <c r="A4" s="37">
        <v>3</v>
      </c>
      <c r="B4" s="37">
        <v>14</v>
      </c>
      <c r="C4" s="37">
        <v>107305</v>
      </c>
      <c r="D4" s="37">
        <v>133959.378267272</v>
      </c>
      <c r="E4" s="37">
        <v>102104.85814629099</v>
      </c>
      <c r="F4" s="37">
        <v>31854.5201209808</v>
      </c>
      <c r="G4" s="37">
        <v>102104.85814629099</v>
      </c>
      <c r="H4" s="37">
        <v>0.237792385520225</v>
      </c>
    </row>
    <row r="5" spans="1:8" x14ac:dyDescent="0.2">
      <c r="A5" s="37">
        <v>4</v>
      </c>
      <c r="B5" s="37">
        <v>15</v>
      </c>
      <c r="C5" s="37">
        <v>4749</v>
      </c>
      <c r="D5" s="37">
        <v>82843.073875039699</v>
      </c>
      <c r="E5" s="37">
        <v>65020.623605672801</v>
      </c>
      <c r="F5" s="37">
        <v>17822.450269366898</v>
      </c>
      <c r="G5" s="37">
        <v>65020.623605672801</v>
      </c>
      <c r="H5" s="37">
        <v>0.215135067250767</v>
      </c>
    </row>
    <row r="6" spans="1:8" x14ac:dyDescent="0.2">
      <c r="A6" s="37">
        <v>5</v>
      </c>
      <c r="B6" s="37">
        <v>16</v>
      </c>
      <c r="C6" s="37">
        <v>4461</v>
      </c>
      <c r="D6" s="37">
        <v>347660.71165213699</v>
      </c>
      <c r="E6" s="37">
        <v>321643.66619999998</v>
      </c>
      <c r="F6" s="37">
        <v>26017.045452136801</v>
      </c>
      <c r="G6" s="37">
        <v>321643.66619999998</v>
      </c>
      <c r="H6" s="37">
        <v>7.4834586078190393E-2</v>
      </c>
    </row>
    <row r="7" spans="1:8" x14ac:dyDescent="0.2">
      <c r="A7" s="37">
        <v>6</v>
      </c>
      <c r="B7" s="37">
        <v>17</v>
      </c>
      <c r="C7" s="37">
        <v>28366</v>
      </c>
      <c r="D7" s="37">
        <v>420149.28295299102</v>
      </c>
      <c r="E7" s="37">
        <v>405219.12791111099</v>
      </c>
      <c r="F7" s="37">
        <v>14930.1550418803</v>
      </c>
      <c r="G7" s="37">
        <v>405219.12791111099</v>
      </c>
      <c r="H7" s="37">
        <v>3.55353576636969E-2</v>
      </c>
    </row>
    <row r="8" spans="1:8" x14ac:dyDescent="0.2">
      <c r="A8" s="37">
        <v>7</v>
      </c>
      <c r="B8" s="37">
        <v>18</v>
      </c>
      <c r="C8" s="37">
        <v>91482</v>
      </c>
      <c r="D8" s="37">
        <v>146494.61943162401</v>
      </c>
      <c r="E8" s="37">
        <v>119727.980310256</v>
      </c>
      <c r="F8" s="37">
        <v>26766.639121367502</v>
      </c>
      <c r="G8" s="37">
        <v>119727.980310256</v>
      </c>
      <c r="H8" s="37">
        <v>0.182714144896365</v>
      </c>
    </row>
    <row r="9" spans="1:8" x14ac:dyDescent="0.2">
      <c r="A9" s="37">
        <v>8</v>
      </c>
      <c r="B9" s="37">
        <v>19</v>
      </c>
      <c r="C9" s="37">
        <v>22087</v>
      </c>
      <c r="D9" s="37">
        <v>185043.411529915</v>
      </c>
      <c r="E9" s="37">
        <v>211127.35134017101</v>
      </c>
      <c r="F9" s="37">
        <v>-26083.939810256401</v>
      </c>
      <c r="G9" s="37">
        <v>211127.35134017101</v>
      </c>
      <c r="H9" s="37">
        <v>-0.140961191725757</v>
      </c>
    </row>
    <row r="10" spans="1:8" x14ac:dyDescent="0.2">
      <c r="A10" s="37">
        <v>9</v>
      </c>
      <c r="B10" s="37">
        <v>21</v>
      </c>
      <c r="C10" s="37">
        <v>159791</v>
      </c>
      <c r="D10" s="37">
        <v>638556.371116239</v>
      </c>
      <c r="E10" s="37">
        <v>609520.53425982897</v>
      </c>
      <c r="F10" s="37">
        <v>29035.8368564103</v>
      </c>
      <c r="G10" s="37">
        <v>609520.53425982897</v>
      </c>
      <c r="H10" s="37">
        <v>4.54710628063325E-2</v>
      </c>
    </row>
    <row r="11" spans="1:8" x14ac:dyDescent="0.2">
      <c r="A11" s="37">
        <v>10</v>
      </c>
      <c r="B11" s="37">
        <v>22</v>
      </c>
      <c r="C11" s="37">
        <v>23554</v>
      </c>
      <c r="D11" s="37">
        <v>602998.75964615401</v>
      </c>
      <c r="E11" s="37">
        <v>546406.79897692299</v>
      </c>
      <c r="F11" s="37">
        <v>56591.960669230801</v>
      </c>
      <c r="G11" s="37">
        <v>546406.79897692299</v>
      </c>
      <c r="H11" s="37">
        <v>9.3850874092078596E-2</v>
      </c>
    </row>
    <row r="12" spans="1:8" x14ac:dyDescent="0.2">
      <c r="A12" s="37">
        <v>11</v>
      </c>
      <c r="B12" s="37">
        <v>23</v>
      </c>
      <c r="C12" s="37">
        <v>192647.334</v>
      </c>
      <c r="D12" s="37">
        <v>2095972.5120538501</v>
      </c>
      <c r="E12" s="37">
        <v>1861415.8966846201</v>
      </c>
      <c r="F12" s="37">
        <v>234556.615369231</v>
      </c>
      <c r="G12" s="37">
        <v>1861415.8966846201</v>
      </c>
      <c r="H12" s="37">
        <v>0.111908249760102</v>
      </c>
    </row>
    <row r="13" spans="1:8" x14ac:dyDescent="0.2">
      <c r="A13" s="37">
        <v>12</v>
      </c>
      <c r="B13" s="37">
        <v>24</v>
      </c>
      <c r="C13" s="37">
        <v>28992</v>
      </c>
      <c r="D13" s="37">
        <v>621393.39771025605</v>
      </c>
      <c r="E13" s="37">
        <v>566724.18982307694</v>
      </c>
      <c r="F13" s="37">
        <v>54669.207887179502</v>
      </c>
      <c r="G13" s="37">
        <v>566724.18982307694</v>
      </c>
      <c r="H13" s="37">
        <v>8.7978417679729998E-2</v>
      </c>
    </row>
    <row r="14" spans="1:8" x14ac:dyDescent="0.2">
      <c r="A14" s="37">
        <v>13</v>
      </c>
      <c r="B14" s="37">
        <v>25</v>
      </c>
      <c r="C14" s="37">
        <v>127966</v>
      </c>
      <c r="D14" s="37">
        <v>1438531.1810000001</v>
      </c>
      <c r="E14" s="37">
        <v>1323307.8311999999</v>
      </c>
      <c r="F14" s="37">
        <v>115223.3498</v>
      </c>
      <c r="G14" s="37">
        <v>1323307.8311999999</v>
      </c>
      <c r="H14" s="37">
        <v>8.0097916070127895E-2</v>
      </c>
    </row>
    <row r="15" spans="1:8" x14ac:dyDescent="0.2">
      <c r="A15" s="37">
        <v>14</v>
      </c>
      <c r="B15" s="37">
        <v>26</v>
      </c>
      <c r="C15" s="37">
        <v>67941</v>
      </c>
      <c r="D15" s="37">
        <v>436105.43442902999</v>
      </c>
      <c r="E15" s="37">
        <v>382393.32497177197</v>
      </c>
      <c r="F15" s="37">
        <v>53712.1094572574</v>
      </c>
      <c r="G15" s="37">
        <v>382393.32497177197</v>
      </c>
      <c r="H15" s="37">
        <v>0.123163128034806</v>
      </c>
    </row>
    <row r="16" spans="1:8" x14ac:dyDescent="0.2">
      <c r="A16" s="37">
        <v>15</v>
      </c>
      <c r="B16" s="37">
        <v>27</v>
      </c>
      <c r="C16" s="37">
        <v>148000.58100000001</v>
      </c>
      <c r="D16" s="37">
        <v>1260244.2111</v>
      </c>
      <c r="E16" s="37">
        <v>1180281.5906</v>
      </c>
      <c r="F16" s="37">
        <v>79962.620500000005</v>
      </c>
      <c r="G16" s="37">
        <v>1180281.5906</v>
      </c>
      <c r="H16" s="37">
        <v>6.3450099429700896E-2</v>
      </c>
    </row>
    <row r="17" spans="1:8" x14ac:dyDescent="0.2">
      <c r="A17" s="37">
        <v>16</v>
      </c>
      <c r="B17" s="37">
        <v>29</v>
      </c>
      <c r="C17" s="37">
        <v>198209</v>
      </c>
      <c r="D17" s="37">
        <v>2729237.5134812002</v>
      </c>
      <c r="E17" s="37">
        <v>2500358.7326735002</v>
      </c>
      <c r="F17" s="37">
        <v>228878.780807692</v>
      </c>
      <c r="G17" s="37">
        <v>2500358.7326735002</v>
      </c>
      <c r="H17" s="37">
        <v>8.3861803773814095E-2</v>
      </c>
    </row>
    <row r="18" spans="1:8" x14ac:dyDescent="0.2">
      <c r="A18" s="37">
        <v>17</v>
      </c>
      <c r="B18" s="37">
        <v>31</v>
      </c>
      <c r="C18" s="37">
        <v>28666.57</v>
      </c>
      <c r="D18" s="37">
        <v>344374.27192840201</v>
      </c>
      <c r="E18" s="37">
        <v>295502.43112921802</v>
      </c>
      <c r="F18" s="37">
        <v>48871.840799183803</v>
      </c>
      <c r="G18" s="37">
        <v>295502.43112921802</v>
      </c>
      <c r="H18" s="37">
        <v>0.14191490126574999</v>
      </c>
    </row>
    <row r="19" spans="1:8" x14ac:dyDescent="0.2">
      <c r="A19" s="37">
        <v>18</v>
      </c>
      <c r="B19" s="37">
        <v>32</v>
      </c>
      <c r="C19" s="37">
        <v>61193.9</v>
      </c>
      <c r="D19" s="37">
        <v>757146.64939157397</v>
      </c>
      <c r="E19" s="37">
        <v>754754.78333900601</v>
      </c>
      <c r="F19" s="37">
        <v>2391.8660525683399</v>
      </c>
      <c r="G19" s="37">
        <v>754754.78333900601</v>
      </c>
      <c r="H19" s="37">
        <v>3.15905254879011E-3</v>
      </c>
    </row>
    <row r="20" spans="1:8" x14ac:dyDescent="0.2">
      <c r="A20" s="37">
        <v>19</v>
      </c>
      <c r="B20" s="37">
        <v>33</v>
      </c>
      <c r="C20" s="37">
        <v>54815.697</v>
      </c>
      <c r="D20" s="37">
        <v>877636.15373374196</v>
      </c>
      <c r="E20" s="37">
        <v>712606.74632723199</v>
      </c>
      <c r="F20" s="37">
        <v>165029.40740651</v>
      </c>
      <c r="G20" s="37">
        <v>712606.74632723199</v>
      </c>
      <c r="H20" s="37">
        <v>0.18803852451203401</v>
      </c>
    </row>
    <row r="21" spans="1:8" x14ac:dyDescent="0.2">
      <c r="A21" s="37">
        <v>20</v>
      </c>
      <c r="B21" s="37">
        <v>34</v>
      </c>
      <c r="C21" s="37">
        <v>40040.152000000002</v>
      </c>
      <c r="D21" s="37">
        <v>281868.98317615199</v>
      </c>
      <c r="E21" s="37">
        <v>207789.15239097201</v>
      </c>
      <c r="F21" s="37">
        <v>74079.830785179103</v>
      </c>
      <c r="G21" s="37">
        <v>207789.15239097201</v>
      </c>
      <c r="H21" s="37">
        <v>0.26281653962218199</v>
      </c>
    </row>
    <row r="22" spans="1:8" x14ac:dyDescent="0.2">
      <c r="A22" s="37">
        <v>21</v>
      </c>
      <c r="B22" s="37">
        <v>35</v>
      </c>
      <c r="C22" s="37">
        <v>97323.758000000002</v>
      </c>
      <c r="D22" s="37">
        <v>2363105.7041000002</v>
      </c>
      <c r="E22" s="37">
        <v>2518724.2991999998</v>
      </c>
      <c r="F22" s="37">
        <v>-155618.59510000001</v>
      </c>
      <c r="G22" s="37">
        <v>2518724.2991999998</v>
      </c>
      <c r="H22" s="37">
        <v>-6.5853421127121406E-2</v>
      </c>
    </row>
    <row r="23" spans="1:8" x14ac:dyDescent="0.2">
      <c r="A23" s="37">
        <v>22</v>
      </c>
      <c r="B23" s="37">
        <v>36</v>
      </c>
      <c r="C23" s="37">
        <v>177366.97</v>
      </c>
      <c r="D23" s="37">
        <v>783633.59547699103</v>
      </c>
      <c r="E23" s="37">
        <v>651067.35557520494</v>
      </c>
      <c r="F23" s="37">
        <v>132566.239901786</v>
      </c>
      <c r="G23" s="37">
        <v>651067.35557520494</v>
      </c>
      <c r="H23" s="37">
        <v>0.169168653139601</v>
      </c>
    </row>
    <row r="24" spans="1:8" x14ac:dyDescent="0.2">
      <c r="A24" s="37">
        <v>23</v>
      </c>
      <c r="B24" s="37">
        <v>37</v>
      </c>
      <c r="C24" s="37">
        <v>109161.711</v>
      </c>
      <c r="D24" s="37">
        <v>886633.55415309698</v>
      </c>
      <c r="E24" s="37">
        <v>791985.82414542104</v>
      </c>
      <c r="F24" s="37">
        <v>94647.730007676306</v>
      </c>
      <c r="G24" s="37">
        <v>791985.82414542104</v>
      </c>
      <c r="H24" s="37">
        <v>0.106749546714463</v>
      </c>
    </row>
    <row r="25" spans="1:8" x14ac:dyDescent="0.2">
      <c r="A25" s="37">
        <v>24</v>
      </c>
      <c r="B25" s="37">
        <v>38</v>
      </c>
      <c r="C25" s="37">
        <v>144381.851</v>
      </c>
      <c r="D25" s="37">
        <v>729589.484928319</v>
      </c>
      <c r="E25" s="37">
        <v>694106.32650619501</v>
      </c>
      <c r="F25" s="37">
        <v>35483.158422123903</v>
      </c>
      <c r="G25" s="37">
        <v>694106.32650619501</v>
      </c>
      <c r="H25" s="37">
        <v>4.8634415866903702E-2</v>
      </c>
    </row>
    <row r="26" spans="1:8" x14ac:dyDescent="0.2">
      <c r="A26" s="37">
        <v>25</v>
      </c>
      <c r="B26" s="37">
        <v>39</v>
      </c>
      <c r="C26" s="37">
        <v>70492.975999999995</v>
      </c>
      <c r="D26" s="37">
        <v>111819.762479048</v>
      </c>
      <c r="E26" s="37">
        <v>82380.031760009602</v>
      </c>
      <c r="F26" s="37">
        <v>29439.7307190389</v>
      </c>
      <c r="G26" s="37">
        <v>82380.031760009602</v>
      </c>
      <c r="H26" s="37">
        <v>0.26327842294026499</v>
      </c>
    </row>
    <row r="27" spans="1:8" x14ac:dyDescent="0.2">
      <c r="A27" s="37">
        <v>26</v>
      </c>
      <c r="B27" s="37">
        <v>40</v>
      </c>
      <c r="C27" s="37">
        <v>3.448</v>
      </c>
      <c r="D27" s="37">
        <v>4.7553000000000001</v>
      </c>
      <c r="E27" s="37">
        <v>7.9218000000000002</v>
      </c>
      <c r="F27" s="37">
        <v>-3.1665000000000001</v>
      </c>
      <c r="G27" s="37">
        <v>7.9218000000000002</v>
      </c>
      <c r="H27" s="37">
        <v>-0.66588858747082202</v>
      </c>
    </row>
    <row r="28" spans="1:8" x14ac:dyDescent="0.2">
      <c r="A28" s="37">
        <v>27</v>
      </c>
      <c r="B28" s="37">
        <v>42</v>
      </c>
      <c r="C28" s="37">
        <v>28822.587</v>
      </c>
      <c r="D28" s="37">
        <v>429473.13780000003</v>
      </c>
      <c r="E28" s="37">
        <v>429292.70730000001</v>
      </c>
      <c r="F28" s="37">
        <v>180.43049999999999</v>
      </c>
      <c r="G28" s="37">
        <v>429292.70730000001</v>
      </c>
      <c r="H28" s="37">
        <v>4.2012057127545902E-4</v>
      </c>
    </row>
    <row r="29" spans="1:8" x14ac:dyDescent="0.2">
      <c r="A29" s="37">
        <v>28</v>
      </c>
      <c r="B29" s="37">
        <v>75</v>
      </c>
      <c r="C29" s="37">
        <v>732</v>
      </c>
      <c r="D29" s="37">
        <v>61499.145299145297</v>
      </c>
      <c r="E29" s="37">
        <v>58123.8803418803</v>
      </c>
      <c r="F29" s="37">
        <v>3375.2649572649598</v>
      </c>
      <c r="G29" s="37">
        <v>58123.8803418803</v>
      </c>
      <c r="H29" s="37">
        <v>5.48831197709648E-2</v>
      </c>
    </row>
    <row r="30" spans="1:8" x14ac:dyDescent="0.2">
      <c r="A30" s="37">
        <v>29</v>
      </c>
      <c r="B30" s="37">
        <v>76</v>
      </c>
      <c r="C30" s="37">
        <v>2468</v>
      </c>
      <c r="D30" s="37">
        <v>512259.64826068399</v>
      </c>
      <c r="E30" s="37">
        <v>487809.78297692299</v>
      </c>
      <c r="F30" s="37">
        <v>24449.865283760701</v>
      </c>
      <c r="G30" s="37">
        <v>487809.78297692299</v>
      </c>
      <c r="H30" s="37">
        <v>4.7729438316637403E-2</v>
      </c>
    </row>
    <row r="31" spans="1:8" x14ac:dyDescent="0.2">
      <c r="A31" s="30">
        <v>30</v>
      </c>
      <c r="B31" s="31">
        <v>99</v>
      </c>
      <c r="C31" s="30">
        <v>25</v>
      </c>
      <c r="D31" s="30">
        <v>9898.9297330005302</v>
      </c>
      <c r="E31" s="30">
        <v>9092.0454579835096</v>
      </c>
      <c r="F31" s="30">
        <v>806.88427501701801</v>
      </c>
      <c r="G31" s="30">
        <v>9092.0454579835096</v>
      </c>
      <c r="H31" s="30">
        <v>8.1512274233755802E-2</v>
      </c>
    </row>
    <row r="32" spans="1:8" x14ac:dyDescent="0.2">
      <c r="A32" s="30"/>
      <c r="B32" s="33">
        <v>70</v>
      </c>
      <c r="C32" s="34">
        <v>52</v>
      </c>
      <c r="D32" s="34">
        <v>69135.09</v>
      </c>
      <c r="E32" s="34">
        <v>65077.69</v>
      </c>
      <c r="F32" s="30"/>
      <c r="G32" s="30"/>
      <c r="H32" s="30"/>
    </row>
    <row r="33" spans="1:8" x14ac:dyDescent="0.2">
      <c r="A33" s="30"/>
      <c r="B33" s="33">
        <v>71</v>
      </c>
      <c r="C33" s="34">
        <v>171</v>
      </c>
      <c r="D33" s="34">
        <v>489919.81</v>
      </c>
      <c r="E33" s="34">
        <v>556612.98</v>
      </c>
      <c r="F33" s="30"/>
      <c r="G33" s="30"/>
      <c r="H33" s="30"/>
    </row>
    <row r="34" spans="1:8" x14ac:dyDescent="0.2">
      <c r="A34" s="30"/>
      <c r="B34" s="33">
        <v>72</v>
      </c>
      <c r="C34" s="34">
        <v>64</v>
      </c>
      <c r="D34" s="34">
        <v>174348.81</v>
      </c>
      <c r="E34" s="34">
        <v>172603.51</v>
      </c>
      <c r="F34" s="30"/>
      <c r="G34" s="30"/>
      <c r="H34" s="30"/>
    </row>
    <row r="35" spans="1:8" x14ac:dyDescent="0.2">
      <c r="A35" s="30"/>
      <c r="B35" s="33">
        <v>73</v>
      </c>
      <c r="C35" s="34">
        <v>120</v>
      </c>
      <c r="D35" s="34">
        <v>251629.17</v>
      </c>
      <c r="E35" s="34">
        <v>290806.25</v>
      </c>
      <c r="F35" s="30"/>
      <c r="G35" s="30"/>
      <c r="H35" s="30"/>
    </row>
    <row r="36" spans="1:8" x14ac:dyDescent="0.2">
      <c r="A36" s="30"/>
      <c r="B36" s="33">
        <v>74</v>
      </c>
      <c r="C36" s="34">
        <v>32</v>
      </c>
      <c r="D36" s="34">
        <v>20.89</v>
      </c>
      <c r="E36" s="34">
        <v>1773.68</v>
      </c>
      <c r="F36" s="30"/>
      <c r="G36" s="30"/>
      <c r="H36" s="30"/>
    </row>
    <row r="37" spans="1:8" x14ac:dyDescent="0.2">
      <c r="A37" s="30"/>
      <c r="B37" s="33">
        <v>77</v>
      </c>
      <c r="C37" s="34">
        <v>156</v>
      </c>
      <c r="D37" s="34">
        <v>262482.06</v>
      </c>
      <c r="E37" s="34">
        <v>285912.5</v>
      </c>
      <c r="F37" s="30"/>
      <c r="G37" s="30"/>
      <c r="H37" s="30"/>
    </row>
    <row r="38" spans="1:8" x14ac:dyDescent="0.2">
      <c r="A38" s="30"/>
      <c r="B38" s="33">
        <v>78</v>
      </c>
      <c r="C38" s="34">
        <v>86</v>
      </c>
      <c r="D38" s="34">
        <v>109277.86</v>
      </c>
      <c r="E38" s="34">
        <v>94488.68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2016-01-16T01:27:39Z</dcterms:modified>
</cp:coreProperties>
</file>