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756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<sst xmlns="http://schemas.openxmlformats.org/spreadsheetml/2006/main" count="117" uniqueCount="76">
  <si>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</si>
  <si>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</si>
  <si>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</si>
  <si>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</si>
  <si>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</si>
  <si>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</si>
  <si>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</si>
  <si>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</si>
  <si>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</si>
  <si>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</si>
  <si>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</si>
  <si>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</si>
  <si>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</si>
  <si>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</si>
  <si>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</si>
  <si>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</si>
  <si>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</si>
  <si>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</si>
  <si>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</si>
  <si>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</si>
  <si>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</si>
  <si>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</si>
  <si>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</si>
  <si>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</si>
  <si>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</si>
  <si>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</si>
  <si>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</si>
  <si>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</si>
  <si>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</si>
  <si>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</si>
  <si>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</si>
  <si>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</si>
  <si>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</si>
  <si>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</si>
  <si>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</si>
  <si>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</si>
  <si>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</si>
  <si>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</si>
  <si>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</si>
  <si>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</si>
  <si>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0" type="noConversion"/>
  </si>
  <si>
    <t>COST</t>
    <phoneticPr fontId="20" type="noConversion"/>
  </si>
  <si>
    <t>成本</t>
    <phoneticPr fontId="20" type="noConversion"/>
  </si>
  <si>
    <t>销售金额差异</t>
    <phoneticPr fontId="20" type="noConversion"/>
  </si>
  <si>
    <t>销售成本差异</t>
    <phoneticPr fontId="2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</si>
  <si>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</si>
  <si>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</si>
  <si>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</si>
  <si>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</si>
  <si>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</si>
  <si>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</si>
  <si>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</si>
  <si>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</si>
  <si>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</si>
  <si>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</si>
  <si>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</si>
  <si>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</si>
  <si>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</si>
  <si>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</si>
  <si>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</si>
  <si>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</si>
  <si>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</si>
  <si>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</si>
  <si>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</si>
  <si>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</si>
  <si>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</si>
  <si>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</si>
  <si>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</si>
  <si>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</si>
  <si>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</si>
  <si>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</si>
  <si>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0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</si>
  <si>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</si>
  <si>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</si>
  <si>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0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</si>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</sst>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30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4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41" fillId="2" borderId="0" applyNumberFormat="0" applyBorder="0" applyAlignment="0" applyProtection="0"/>
    <xf numFmtId="0" fontId="39" fillId="3" borderId="0" applyNumberFormat="0" applyBorder="0" applyAlignment="0" applyProtection="0"/>
    <xf numFmtId="0" fontId="48" fillId="4" borderId="0" applyNumberFormat="0" applyBorder="0" applyAlignment="0" applyProtection="0"/>
    <xf numFmtId="0" fontId="50" fillId="5" borderId="4" applyNumberFormat="0" applyAlignment="0" applyProtection="0"/>
    <xf numFmtId="0" fontId="49" fillId="6" borderId="5" applyNumberFormat="0" applyAlignment="0" applyProtection="0"/>
    <xf numFmtId="0" fontId="43" fillId="6" borderId="4" applyNumberFormat="0" applyAlignment="0" applyProtection="0"/>
    <xf numFmtId="0" fontId="47" fillId="0" borderId="6" applyNumberFormat="0" applyFill="0" applyAlignment="0" applyProtection="0"/>
    <xf numFmtId="0" fontId="44" fillId="7" borderId="7" applyNumberFormat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33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4" fillId="38" borderId="21">
      <alignment vertical="center"/>
    </xf>
    <xf numFmtId="0" fontId="53" fillId="0" borderId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17" fillId="0" borderId="0" xfId="0" applyFont="1"/>
    <xf numFmtId="177" fontId="17" fillId="0" borderId="0" xfId="0" applyNumberFormat="1" applyFont="1"/>
    <xf numFmtId="0" fontId="0" fillId="0" borderId="0" xfId="0" applyAlignment="1"/>
    <xf numFmtId="0" fontId="17" fillId="0" borderId="0" xfId="0" applyNumberFormat="1" applyFont="1"/>
    <xf numFmtId="0" fontId="18" fillId="0" borderId="18" xfId="0" applyFont="1" applyBorder="1" applyAlignment="1">
      <alignment wrapText="1"/>
    </xf>
    <xf numFmtId="0" fontId="18" fillId="0" borderId="18" xfId="0" applyNumberFormat="1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18" xfId="0" applyFont="1" applyBorder="1" applyAlignment="1">
      <alignment horizontal="right" vertical="center" wrapText="1"/>
    </xf>
    <xf numFmtId="49" fontId="18" fillId="36" borderId="18" xfId="0" applyNumberFormat="1" applyFont="1" applyFill="1" applyBorder="1" applyAlignment="1">
      <alignment vertical="center" wrapText="1"/>
    </xf>
    <xf numFmtId="49" fontId="21" fillId="37" borderId="18" xfId="0" applyNumberFormat="1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vertical="center" wrapText="1"/>
    </xf>
    <xf numFmtId="0" fontId="18" fillId="33" borderId="18" xfId="0" applyNumberFormat="1" applyFont="1" applyFill="1" applyBorder="1" applyAlignment="1">
      <alignment vertical="center" wrapText="1"/>
    </xf>
    <xf numFmtId="0" fontId="18" fillId="36" borderId="18" xfId="0" applyFont="1" applyFill="1" applyBorder="1" applyAlignment="1">
      <alignment vertical="center" wrapText="1"/>
    </xf>
    <xf numFmtId="0" fontId="18" fillId="37" borderId="18" xfId="0" applyFont="1" applyFill="1" applyBorder="1" applyAlignment="1">
      <alignment vertical="center" wrapText="1"/>
    </xf>
    <xf numFmtId="4" fontId="18" fillId="36" borderId="18" xfId="0" applyNumberFormat="1" applyFont="1" applyFill="1" applyBorder="1" applyAlignment="1">
      <alignment horizontal="right" vertical="top" wrapText="1"/>
    </xf>
    <xf numFmtId="4" fontId="18" fillId="37" borderId="18" xfId="0" applyNumberFormat="1" applyFont="1" applyFill="1" applyBorder="1" applyAlignment="1">
      <alignment horizontal="right" vertical="top" wrapText="1"/>
    </xf>
    <xf numFmtId="177" fontId="17" fillId="36" borderId="18" xfId="0" applyNumberFormat="1" applyFont="1" applyFill="1" applyBorder="1" applyAlignment="1">
      <alignment horizontal="center" vertical="center"/>
    </xf>
    <xf numFmtId="177" fontId="17" fillId="37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Border="1"/>
    <xf numFmtId="177" fontId="17" fillId="36" borderId="18" xfId="0" applyNumberFormat="1" applyFont="1" applyFill="1" applyBorder="1"/>
    <xf numFmtId="177" fontId="17" fillId="37" borderId="18" xfId="0" applyNumberFormat="1" applyFont="1" applyFill="1" applyBorder="1"/>
    <xf numFmtId="177" fontId="17" fillId="0" borderId="18" xfId="0" applyNumberFormat="1" applyFont="1" applyBorder="1"/>
    <xf numFmtId="49" fontId="18" fillId="0" borderId="18" xfId="0" applyNumberFormat="1" applyFont="1" applyFill="1" applyBorder="1" applyAlignment="1">
      <alignment vertical="center" wrapText="1"/>
    </xf>
    <xf numFmtId="0" fontId="18" fillId="0" borderId="18" xfId="0" applyFont="1" applyFill="1" applyBorder="1" applyAlignment="1">
      <alignment vertical="center" wrapText="1"/>
    </xf>
    <xf numFmtId="4" fontId="18" fillId="0" borderId="18" xfId="0" applyNumberFormat="1" applyFont="1" applyFill="1" applyBorder="1" applyAlignment="1">
      <alignment horizontal="right" vertical="top" wrapText="1"/>
    </xf>
    <xf numFmtId="0" fontId="17" fillId="0" borderId="0" xfId="0" applyFont="1" applyFill="1"/>
    <xf numFmtId="176" fontId="1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17" fillId="0" borderId="0" xfId="0" applyFont="1"/>
    <xf numFmtId="1" fontId="52" fillId="0" borderId="0" xfId="0" applyNumberFormat="1" applyFont="1" applyAlignment="1"/>
    <xf numFmtId="0" fontId="52" fillId="0" borderId="0" xfId="0" applyNumberFormat="1" applyFont="1" applyAlignment="1"/>
    <xf numFmtId="0" fontId="17" fillId="0" borderId="0" xfId="0" applyFont="1"/>
    <xf numFmtId="0" fontId="17" fillId="0" borderId="0" xfId="0" applyFont="1"/>
    <xf numFmtId="0" fontId="53" fillId="0" borderId="0" xfId="110"/>
    <xf numFmtId="0" fontId="54" fillId="0" borderId="0" xfId="110" applyNumberFormat="1" applyFont="1"/>
    <xf numFmtId="49" fontId="18" fillId="33" borderId="18" xfId="0" applyNumberFormat="1" applyFont="1" applyFill="1" applyBorder="1" applyAlignment="1">
      <alignment horizontal="left" vertical="top" wrapText="1"/>
    </xf>
    <xf numFmtId="0" fontId="18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14" fontId="18" fillId="33" borderId="18" xfId="0" applyNumberFormat="1" applyFont="1" applyFill="1" applyBorder="1" applyAlignment="1">
      <alignment vertical="center" wrapText="1"/>
    </xf>
    <xf numFmtId="49" fontId="18" fillId="33" borderId="13" xfId="0" applyNumberFormat="1" applyFont="1" applyFill="1" applyBorder="1" applyAlignment="1">
      <alignment horizontal="left" vertical="top" wrapText="1"/>
    </xf>
    <xf numFmtId="49" fontId="18" fillId="33" borderId="15" xfId="0" applyNumberFormat="1" applyFont="1" applyFill="1" applyBorder="1" applyAlignment="1">
      <alignment horizontal="left" vertical="top" wrapText="1"/>
    </xf>
    <xf numFmtId="0" fontId="17" fillId="0" borderId="0" xfId="62" applyFont="1" applyAlignment="1">
      <alignment wrapText="1"/>
    </xf>
    <xf numFmtId="0" fontId="17" fillId="0" borderId="19" xfId="62" applyFont="1" applyBorder="1" applyAlignment="1">
      <alignment wrapText="1"/>
    </xf>
    <xf numFmtId="0" fontId="17" fillId="0" borderId="0" xfId="62" applyFont="1" applyAlignment="1">
      <alignment horizontal="right" vertical="center" wrapText="1"/>
    </xf>
    <xf numFmtId="0" fontId="18" fillId="33" borderId="13" xfId="62" applyFont="1" applyFill="1" applyBorder="1" applyAlignment="1">
      <alignment vertical="center" wrapText="1"/>
    </xf>
    <xf numFmtId="0" fontId="18" fillId="33" borderId="15" xfId="62" applyFont="1" applyFill="1" applyBorder="1" applyAlignment="1">
      <alignment vertical="center" wrapText="1"/>
    </xf>
    <xf numFmtId="49" fontId="19" fillId="33" borderId="13" xfId="62" applyNumberFormat="1" applyFont="1" applyFill="1" applyBorder="1" applyAlignment="1">
      <alignment horizontal="left" vertical="top" wrapText="1"/>
    </xf>
    <xf numFmtId="49" fontId="19" fillId="33" borderId="14" xfId="62" applyNumberFormat="1" applyFont="1" applyFill="1" applyBorder="1" applyAlignment="1">
      <alignment horizontal="left" vertical="top" wrapText="1"/>
    </xf>
    <xf numFmtId="49" fontId="19" fillId="33" borderId="15" xfId="62" applyNumberFormat="1" applyFont="1" applyFill="1" applyBorder="1" applyAlignment="1">
      <alignment horizontal="left" vertical="top" wrapText="1"/>
    </xf>
    <xf numFmtId="14" fontId="18" fillId="33" borderId="12" xfId="62" applyNumberFormat="1" applyFont="1" applyFill="1" applyBorder="1" applyAlignment="1">
      <alignment vertical="center" wrapText="1"/>
    </xf>
    <xf numFmtId="14" fontId="18" fillId="33" borderId="16" xfId="62" applyNumberFormat="1" applyFont="1" applyFill="1" applyBorder="1" applyAlignment="1">
      <alignment vertical="center" wrapText="1"/>
    </xf>
    <xf numFmtId="14" fontId="18" fillId="33" borderId="17" xfId="62" applyNumberFormat="1" applyFont="1" applyFill="1" applyBorder="1" applyAlignment="1">
      <alignment vertical="center" wrapText="1"/>
    </xf>
    <xf numFmtId="49" fontId="18" fillId="33" borderId="13" xfId="62" applyNumberFormat="1" applyFont="1" applyFill="1" applyBorder="1" applyAlignment="1">
      <alignment horizontal="left" vertical="top" wrapText="1"/>
    </xf>
    <xf numFmtId="49" fontId="18" fillId="33" borderId="15" xfId="62" applyNumberFormat="1" applyFont="1" applyFill="1" applyBorder="1" applyAlignment="1">
      <alignment horizontal="left" vertical="top" wrapText="1"/>
    </xf>
    <xf numFmtId="0" fontId="31" fillId="0" borderId="0" xfId="62"/>
    <xf numFmtId="0" fontId="23" fillId="0" borderId="0" xfId="62" applyFont="1" applyAlignment="1">
      <alignment horizontal="left" wrapText="1"/>
    </xf>
    <xf numFmtId="0" fontId="29" fillId="0" borderId="19" xfId="62" applyFont="1" applyBorder="1" applyAlignment="1">
      <alignment horizontal="left" vertical="center" wrapText="1"/>
    </xf>
    <xf numFmtId="0" fontId="18" fillId="0" borderId="10" xfId="62" applyFont="1" applyBorder="1" applyAlignment="1">
      <alignment wrapText="1"/>
    </xf>
    <xf numFmtId="0" fontId="17" fillId="0" borderId="11" xfId="62" applyFont="1" applyBorder="1" applyAlignment="1">
      <alignment wrapText="1"/>
    </xf>
    <xf numFmtId="0" fontId="17" fillId="0" borderId="11" xfId="62" applyFont="1" applyBorder="1" applyAlignment="1">
      <alignment horizontal="right" vertical="center" wrapText="1"/>
    </xf>
    <xf numFmtId="49" fontId="18" fillId="33" borderId="10" xfId="62" applyNumberFormat="1" applyFont="1" applyFill="1" applyBorder="1" applyAlignment="1">
      <alignment vertical="center" wrapText="1"/>
    </xf>
    <xf numFmtId="49" fontId="18" fillId="33" borderId="12" xfId="62" applyNumberFormat="1" applyFont="1" applyFill="1" applyBorder="1" applyAlignment="1">
      <alignment vertical="center" wrapText="1"/>
    </xf>
    <xf numFmtId="0" fontId="18" fillId="33" borderId="10" xfId="62" applyFont="1" applyFill="1" applyBorder="1" applyAlignment="1">
      <alignment vertical="center" wrapText="1"/>
    </xf>
    <xf numFmtId="0" fontId="18" fillId="33" borderId="12" xfId="62" applyFont="1" applyFill="1" applyBorder="1" applyAlignment="1">
      <alignment vertical="center" wrapText="1"/>
    </xf>
    <xf numFmtId="4" fontId="19" fillId="34" borderId="10" xfId="62" applyNumberFormat="1" applyFont="1" applyFill="1" applyBorder="1" applyAlignment="1">
      <alignment horizontal="right" vertical="top" wrapText="1"/>
    </xf>
    <xf numFmtId="0" fontId="19" fillId="34" borderId="10" xfId="62" applyFont="1" applyFill="1" applyBorder="1" applyAlignment="1">
      <alignment horizontal="right" vertical="top" wrapText="1"/>
    </xf>
    <xf numFmtId="176" fontId="19" fillId="34" borderId="10" xfId="62" applyNumberFormat="1" applyFont="1" applyFill="1" applyBorder="1" applyAlignment="1">
      <alignment horizontal="right" vertical="top" wrapText="1"/>
    </xf>
    <xf numFmtId="176" fontId="19" fillId="34" borderId="12" xfId="62" applyNumberFormat="1" applyFont="1" applyFill="1" applyBorder="1" applyAlignment="1">
      <alignment horizontal="right" vertical="top" wrapText="1"/>
    </xf>
    <xf numFmtId="4" fontId="18" fillId="35" borderId="10" xfId="62" applyNumberFormat="1" applyFont="1" applyFill="1" applyBorder="1" applyAlignment="1">
      <alignment horizontal="right" vertical="top" wrapText="1"/>
    </xf>
    <xf numFmtId="0" fontId="18" fillId="35" borderId="10" xfId="62" applyFont="1" applyFill="1" applyBorder="1" applyAlignment="1">
      <alignment horizontal="right" vertical="top" wrapText="1"/>
    </xf>
    <xf numFmtId="176" fontId="18" fillId="35" borderId="10" xfId="62" applyNumberFormat="1" applyFont="1" applyFill="1" applyBorder="1" applyAlignment="1">
      <alignment horizontal="right" vertical="top" wrapText="1"/>
    </xf>
    <xf numFmtId="176" fontId="18" fillId="35" borderId="12" xfId="62" applyNumberFormat="1" applyFont="1" applyFill="1" applyBorder="1" applyAlignment="1">
      <alignment horizontal="right" vertical="top" wrapText="1"/>
    </xf>
    <xf numFmtId="0" fontId="18" fillId="35" borderId="12" xfId="62" applyFont="1" applyFill="1" applyBorder="1" applyAlignment="1">
      <alignment horizontal="right" vertical="top" wrapText="1"/>
    </xf>
    <xf numFmtId="4" fontId="18" fillId="35" borderId="13" xfId="62" applyNumberFormat="1" applyFont="1" applyFill="1" applyBorder="1" applyAlignment="1">
      <alignment horizontal="right" vertical="top" wrapText="1"/>
    </xf>
    <xf numFmtId="0" fontId="18" fillId="35" borderId="13" xfId="62" applyFont="1" applyFill="1" applyBorder="1" applyAlignment="1">
      <alignment horizontal="right" vertical="top" wrapText="1"/>
    </xf>
    <xf numFmtId="176" fontId="18" fillId="35" borderId="13" xfId="62" applyNumberFormat="1" applyFont="1" applyFill="1" applyBorder="1" applyAlignment="1">
      <alignment horizontal="right" vertical="top" wrapText="1"/>
    </xf>
    <xf numFmtId="176" fontId="18" fillId="35" borderId="20" xfId="62" applyNumberFormat="1" applyFont="1" applyFill="1" applyBorder="1" applyAlignment="1">
      <alignment horizontal="right" vertical="top" wrapText="1"/>
    </xf>
  </cellXfs>
  <cellStyles count="13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337" Type="http://schemas.openxmlformats.org/officeDocument/2006/relationships/hyperlink" Target="cid:9d975ca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26641662.183800001</v>
      </c>
      <c r="F3" s="25">
        <f>RA!I7</f>
        <v>1122551.3995999999</v>
      </c>
      <c r="G3" s="16">
        <f>SUM(G4:G40)</f>
        <v>25519110.784200002</v>
      </c>
      <c r="H3" s="27">
        <f>RA!J7</f>
        <v>4.2135186305402099</v>
      </c>
      <c r="I3" s="20">
        <f>SUM(I4:I40)</f>
        <v>26641671.238971379</v>
      </c>
      <c r="J3" s="21">
        <f>SUM(J4:J40)</f>
        <v>25519110.765100505</v>
      </c>
      <c r="K3" s="22">
        <f>E3-I3</f>
        <v>-9.0551713779568672</v>
      </c>
      <c r="L3" s="22">
        <f>G3-J3</f>
        <v>1.9099496304988861E-2</v>
      </c>
    </row>
    <row r="4" spans="1:13" x14ac:dyDescent="0.2">
      <c r="A4" s="42">
        <f>RA!A8</f>
        <v>42385</v>
      </c>
      <c r="B4" s="12">
        <v>12</v>
      </c>
      <c r="C4" s="39" t="s">
        <v>6</v>
      </c>
      <c r="D4" s="39"/>
      <c r="E4" s="15">
        <f>VLOOKUP(C4,RA!B8:D36,3,0)</f>
        <v>988776.87379999994</v>
      </c>
      <c r="F4" s="25">
        <f>VLOOKUP(C4,RA!B8:I39,8,0)</f>
        <v>136306.36420000001</v>
      </c>
      <c r="G4" s="16">
        <f t="shared" ref="G4:G40" si="0">E4-F4</f>
        <v>852470.50959999999</v>
      </c>
      <c r="H4" s="27">
        <f>RA!J8</f>
        <v>13.7853511557321</v>
      </c>
      <c r="I4" s="20">
        <f>VLOOKUP(B4,RMS!B:D,3,FALSE)</f>
        <v>988778.14673162403</v>
      </c>
      <c r="J4" s="21">
        <f>VLOOKUP(B4,RMS!B:E,4,FALSE)</f>
        <v>852470.52383162396</v>
      </c>
      <c r="K4" s="22">
        <f t="shared" ref="K4:K40" si="1">E4-I4</f>
        <v>-1.272931624087505</v>
      </c>
      <c r="L4" s="22">
        <f t="shared" ref="L4:L40" si="2">G4-J4</f>
        <v>-1.4231623965315521E-2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121098.1498</v>
      </c>
      <c r="F5" s="25">
        <f>VLOOKUP(C5,RA!B9:I40,8,0)</f>
        <v>28606.561699999998</v>
      </c>
      <c r="G5" s="16">
        <f t="shared" si="0"/>
        <v>92491.588099999994</v>
      </c>
      <c r="H5" s="27">
        <f>RA!J9</f>
        <v>23.6226249098316</v>
      </c>
      <c r="I5" s="20">
        <f>VLOOKUP(B5,RMS!B:D,3,FALSE)</f>
        <v>121098.23762905999</v>
      </c>
      <c r="J5" s="21">
        <f>VLOOKUP(B5,RMS!B:E,4,FALSE)</f>
        <v>92491.602494871797</v>
      </c>
      <c r="K5" s="22">
        <f t="shared" si="1"/>
        <v>-8.782905999396462E-2</v>
      </c>
      <c r="L5" s="22">
        <f t="shared" si="2"/>
        <v>-1.43948718032334E-2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166786.41570000001</v>
      </c>
      <c r="F6" s="25">
        <f>VLOOKUP(C6,RA!B10:I41,8,0)</f>
        <v>42468.761899999998</v>
      </c>
      <c r="G6" s="16">
        <f t="shared" si="0"/>
        <v>124317.65380000001</v>
      </c>
      <c r="H6" s="27">
        <f>RA!J10</f>
        <v>25.4629621493808</v>
      </c>
      <c r="I6" s="20">
        <f>VLOOKUP(B6,RMS!B:D,3,FALSE)</f>
        <v>166788.416276053</v>
      </c>
      <c r="J6" s="21">
        <f>VLOOKUP(B6,RMS!B:E,4,FALSE)</f>
        <v>124317.65722059101</v>
      </c>
      <c r="K6" s="22">
        <f>E6-I6</f>
        <v>-2.000576052989345</v>
      </c>
      <c r="L6" s="22">
        <f t="shared" si="2"/>
        <v>-3.4205909905722365E-3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94276.927800000005</v>
      </c>
      <c r="F7" s="25">
        <f>VLOOKUP(C7,RA!B11:I42,8,0)</f>
        <v>20039.8344</v>
      </c>
      <c r="G7" s="16">
        <f t="shared" si="0"/>
        <v>74237.093400000012</v>
      </c>
      <c r="H7" s="27">
        <f>RA!J11</f>
        <v>21.256350697503301</v>
      </c>
      <c r="I7" s="20">
        <f>VLOOKUP(B7,RMS!B:D,3,FALSE)</f>
        <v>94276.995382747104</v>
      </c>
      <c r="J7" s="21">
        <f>VLOOKUP(B7,RMS!B:E,4,FALSE)</f>
        <v>74237.093013206293</v>
      </c>
      <c r="K7" s="22">
        <f t="shared" si="1"/>
        <v>-6.7582747098640539E-2</v>
      </c>
      <c r="L7" s="22">
        <f t="shared" si="2"/>
        <v>3.8679371937178075E-4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423239.50390000001</v>
      </c>
      <c r="F8" s="25">
        <f>VLOOKUP(C8,RA!B12:I43,8,0)</f>
        <v>23256.216899999999</v>
      </c>
      <c r="G8" s="16">
        <f t="shared" si="0"/>
        <v>399983.28700000001</v>
      </c>
      <c r="H8" s="27">
        <f>RA!J12</f>
        <v>5.4948124373321301</v>
      </c>
      <c r="I8" s="20">
        <f>VLOOKUP(B8,RMS!B:D,3,FALSE)</f>
        <v>423239.49495042698</v>
      </c>
      <c r="J8" s="21">
        <f>VLOOKUP(B8,RMS!B:E,4,FALSE)</f>
        <v>399983.28611453</v>
      </c>
      <c r="K8" s="22">
        <f t="shared" si="1"/>
        <v>8.949573035351932E-3</v>
      </c>
      <c r="L8" s="22">
        <f t="shared" si="2"/>
        <v>8.8547001359984279E-4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490412.74810000003</v>
      </c>
      <c r="F9" s="25">
        <f>VLOOKUP(C9,RA!B13:I44,8,0)</f>
        <v>5506.9602000000004</v>
      </c>
      <c r="G9" s="16">
        <f t="shared" si="0"/>
        <v>484905.78790000005</v>
      </c>
      <c r="H9" s="27">
        <f>RA!J13</f>
        <v>1.1229235417177801</v>
      </c>
      <c r="I9" s="20">
        <f>VLOOKUP(B9,RMS!B:D,3,FALSE)</f>
        <v>490412.99014957302</v>
      </c>
      <c r="J9" s="21">
        <f>VLOOKUP(B9,RMS!B:E,4,FALSE)</f>
        <v>484905.78597094002</v>
      </c>
      <c r="K9" s="22">
        <f t="shared" si="1"/>
        <v>-0.2420495729893446</v>
      </c>
      <c r="L9" s="22">
        <f t="shared" si="2"/>
        <v>1.9290600321255624E-3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305552.4412</v>
      </c>
      <c r="F10" s="25">
        <f>VLOOKUP(C10,RA!B14:I44,8,0)</f>
        <v>51725.828600000001</v>
      </c>
      <c r="G10" s="16">
        <f t="shared" si="0"/>
        <v>253826.61259999999</v>
      </c>
      <c r="H10" s="27">
        <f>RA!J14</f>
        <v>16.9286255403022</v>
      </c>
      <c r="I10" s="20">
        <f>VLOOKUP(B10,RMS!B:D,3,FALSE)</f>
        <v>305552.45523931598</v>
      </c>
      <c r="J10" s="21">
        <f>VLOOKUP(B10,RMS!B:E,4,FALSE)</f>
        <v>253826.61124529899</v>
      </c>
      <c r="K10" s="22">
        <f t="shared" si="1"/>
        <v>-1.4039315981790423E-2</v>
      </c>
      <c r="L10" s="22">
        <f t="shared" si="2"/>
        <v>1.3547010021284223E-3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209491.53520000001</v>
      </c>
      <c r="F11" s="25">
        <f>VLOOKUP(C11,RA!B15:I45,8,0)</f>
        <v>-31586.596000000001</v>
      </c>
      <c r="G11" s="16">
        <f t="shared" si="0"/>
        <v>241078.1312</v>
      </c>
      <c r="H11" s="27">
        <f>RA!J15</f>
        <v>-15.077743341679399</v>
      </c>
      <c r="I11" s="20">
        <f>VLOOKUP(B11,RMS!B:D,3,FALSE)</f>
        <v>209491.84487094</v>
      </c>
      <c r="J11" s="21">
        <f>VLOOKUP(B11,RMS!B:E,4,FALSE)</f>
        <v>241078.13216068401</v>
      </c>
      <c r="K11" s="22">
        <f t="shared" si="1"/>
        <v>-0.30967093998333439</v>
      </c>
      <c r="L11" s="22">
        <f t="shared" si="2"/>
        <v>-9.6068400307558477E-4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948272.92720000003</v>
      </c>
      <c r="F12" s="25">
        <f>VLOOKUP(C12,RA!B16:I46,8,0)</f>
        <v>16281.2256</v>
      </c>
      <c r="G12" s="16">
        <f t="shared" si="0"/>
        <v>931991.70160000003</v>
      </c>
      <c r="H12" s="27">
        <f>RA!J16</f>
        <v>1.71693455892221</v>
      </c>
      <c r="I12" s="20">
        <f>VLOOKUP(B12,RMS!B:D,3,FALSE)</f>
        <v>948272.65538034204</v>
      </c>
      <c r="J12" s="21">
        <f>VLOOKUP(B12,RMS!B:E,4,FALSE)</f>
        <v>931991.70168546995</v>
      </c>
      <c r="K12" s="22">
        <f t="shared" si="1"/>
        <v>0.27181965799536556</v>
      </c>
      <c r="L12" s="22">
        <f t="shared" si="2"/>
        <v>-8.5469917394220829E-5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641434.8946</v>
      </c>
      <c r="F13" s="25">
        <f>VLOOKUP(C13,RA!B17:I47,8,0)</f>
        <v>52425.538500000002</v>
      </c>
      <c r="G13" s="16">
        <f t="shared" si="0"/>
        <v>589009.35609999998</v>
      </c>
      <c r="H13" s="27">
        <f>RA!J17</f>
        <v>8.1731659660787006</v>
      </c>
      <c r="I13" s="20">
        <f>VLOOKUP(B13,RMS!B:D,3,FALSE)</f>
        <v>641434.86874786299</v>
      </c>
      <c r="J13" s="21">
        <f>VLOOKUP(B13,RMS!B:E,4,FALSE)</f>
        <v>589009.35512051301</v>
      </c>
      <c r="K13" s="22">
        <f t="shared" si="1"/>
        <v>2.5852137012407184E-2</v>
      </c>
      <c r="L13" s="22">
        <f t="shared" si="2"/>
        <v>9.7948696929961443E-4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3700066.6312000002</v>
      </c>
      <c r="F14" s="25">
        <f>VLOOKUP(C14,RA!B18:I48,8,0)</f>
        <v>-23924.071800000002</v>
      </c>
      <c r="G14" s="16">
        <f t="shared" si="0"/>
        <v>3723990.7030000002</v>
      </c>
      <c r="H14" s="27">
        <f>RA!J18</f>
        <v>-0.64658489115481099</v>
      </c>
      <c r="I14" s="20">
        <f>VLOOKUP(B14,RMS!B:D,3,FALSE)</f>
        <v>3700067.1105299098</v>
      </c>
      <c r="J14" s="21">
        <f>VLOOKUP(B14,RMS!B:E,4,FALSE)</f>
        <v>3723990.6894641002</v>
      </c>
      <c r="K14" s="22">
        <f t="shared" si="1"/>
        <v>-0.47932990966364741</v>
      </c>
      <c r="L14" s="22">
        <f t="shared" si="2"/>
        <v>1.3535900041460991E-2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659375.81200000003</v>
      </c>
      <c r="F15" s="25">
        <f>VLOOKUP(C15,RA!B19:I49,8,0)</f>
        <v>59935.668799999999</v>
      </c>
      <c r="G15" s="16">
        <f t="shared" si="0"/>
        <v>599440.14320000005</v>
      </c>
      <c r="H15" s="27">
        <f>RA!J19</f>
        <v>9.0897584820718293</v>
      </c>
      <c r="I15" s="20">
        <f>VLOOKUP(B15,RMS!B:D,3,FALSE)</f>
        <v>659376.04418205097</v>
      </c>
      <c r="J15" s="21">
        <f>VLOOKUP(B15,RMS!B:E,4,FALSE)</f>
        <v>599440.14190598298</v>
      </c>
      <c r="K15" s="22">
        <f t="shared" si="1"/>
        <v>-0.23218205093871802</v>
      </c>
      <c r="L15" s="22">
        <f t="shared" si="2"/>
        <v>1.2940170709043741E-3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1410297.7345</v>
      </c>
      <c r="F16" s="25">
        <f>VLOOKUP(C16,RA!B20:I50,8,0)</f>
        <v>121884.03230000001</v>
      </c>
      <c r="G16" s="16">
        <f t="shared" si="0"/>
        <v>1288413.7021999999</v>
      </c>
      <c r="H16" s="27">
        <f>RA!J20</f>
        <v>8.6424326805865697</v>
      </c>
      <c r="I16" s="20">
        <f>VLOOKUP(B16,RMS!B:D,3,FALSE)</f>
        <v>1410298.3158</v>
      </c>
      <c r="J16" s="21">
        <f>VLOOKUP(B16,RMS!B:E,4,FALSE)</f>
        <v>1288413.7021999999</v>
      </c>
      <c r="K16" s="22">
        <f t="shared" si="1"/>
        <v>-0.58129999996162951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427444.96970000002</v>
      </c>
      <c r="F17" s="25">
        <f>VLOOKUP(C17,RA!B21:I51,8,0)</f>
        <v>56714.8321</v>
      </c>
      <c r="G17" s="16">
        <f t="shared" si="0"/>
        <v>370730.13760000002</v>
      </c>
      <c r="H17" s="27">
        <f>RA!J21</f>
        <v>13.268335369534199</v>
      </c>
      <c r="I17" s="20">
        <f>VLOOKUP(B17,RMS!B:D,3,FALSE)</f>
        <v>427444.91381084599</v>
      </c>
      <c r="J17" s="21">
        <f>VLOOKUP(B17,RMS!B:E,4,FALSE)</f>
        <v>370730.13805813499</v>
      </c>
      <c r="K17" s="22">
        <f t="shared" si="1"/>
        <v>5.5889154027681798E-2</v>
      </c>
      <c r="L17" s="22">
        <f t="shared" si="2"/>
        <v>-4.5813497854396701E-4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1430656.2859</v>
      </c>
      <c r="F18" s="25">
        <f>VLOOKUP(C18,RA!B22:I52,8,0)</f>
        <v>89948.047200000001</v>
      </c>
      <c r="G18" s="16">
        <f t="shared" si="0"/>
        <v>1340708.2387000001</v>
      </c>
      <c r="H18" s="27">
        <f>RA!J22</f>
        <v>6.2871877813345902</v>
      </c>
      <c r="I18" s="20">
        <f>VLOOKUP(B18,RMS!B:D,3,FALSE)</f>
        <v>1430658.65213333</v>
      </c>
      <c r="J18" s="21">
        <f>VLOOKUP(B18,RMS!B:E,4,FALSE)</f>
        <v>1340708.23796667</v>
      </c>
      <c r="K18" s="22">
        <f t="shared" si="1"/>
        <v>-2.3662333299871534</v>
      </c>
      <c r="L18" s="22">
        <f t="shared" si="2"/>
        <v>7.3333014734089375E-4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3346251.8528</v>
      </c>
      <c r="F19" s="25">
        <f>VLOOKUP(C19,RA!B23:I53,8,0)</f>
        <v>162784.921</v>
      </c>
      <c r="G19" s="16">
        <f t="shared" si="0"/>
        <v>3183466.9317999999</v>
      </c>
      <c r="H19" s="27">
        <f>RA!J23</f>
        <v>4.8646942358444596</v>
      </c>
      <c r="I19" s="20">
        <f>VLOOKUP(B19,RMS!B:D,3,FALSE)</f>
        <v>3346253.9241786301</v>
      </c>
      <c r="J19" s="21">
        <f>VLOOKUP(B19,RMS!B:E,4,FALSE)</f>
        <v>3183466.9601273499</v>
      </c>
      <c r="K19" s="22">
        <f t="shared" si="1"/>
        <v>-2.0713786301203072</v>
      </c>
      <c r="L19" s="22">
        <f t="shared" si="2"/>
        <v>-2.8327350039035082E-2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366631.04180000001</v>
      </c>
      <c r="F20" s="25">
        <f>VLOOKUP(C20,RA!B24:I54,8,0)</f>
        <v>51117.906799999997</v>
      </c>
      <c r="G20" s="16">
        <f t="shared" si="0"/>
        <v>315513.13500000001</v>
      </c>
      <c r="H20" s="27">
        <f>RA!J24</f>
        <v>13.9426019545517</v>
      </c>
      <c r="I20" s="20">
        <f>VLOOKUP(B20,RMS!B:D,3,FALSE)</f>
        <v>366631.123587301</v>
      </c>
      <c r="J20" s="21">
        <f>VLOOKUP(B20,RMS!B:E,4,FALSE)</f>
        <v>315513.12712478999</v>
      </c>
      <c r="K20" s="22">
        <f t="shared" si="1"/>
        <v>-8.1787300994619727E-2</v>
      </c>
      <c r="L20" s="22">
        <f t="shared" si="2"/>
        <v>7.8752100234851241E-3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872306.94629999995</v>
      </c>
      <c r="F21" s="25">
        <f>VLOOKUP(C21,RA!B25:I55,8,0)</f>
        <v>3403.8937999999998</v>
      </c>
      <c r="G21" s="16">
        <f t="shared" si="0"/>
        <v>868903.05249999999</v>
      </c>
      <c r="H21" s="27">
        <f>RA!J25</f>
        <v>0.39021743601126202</v>
      </c>
      <c r="I21" s="20">
        <f>VLOOKUP(B21,RMS!B:D,3,FALSE)</f>
        <v>872306.93988714204</v>
      </c>
      <c r="J21" s="21">
        <f>VLOOKUP(B21,RMS!B:E,4,FALSE)</f>
        <v>868903.055443094</v>
      </c>
      <c r="K21" s="22">
        <f t="shared" si="1"/>
        <v>6.412857910618186E-3</v>
      </c>
      <c r="L21" s="22">
        <f t="shared" si="2"/>
        <v>-2.9430940048769116E-3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943789.53</v>
      </c>
      <c r="F22" s="25">
        <f>VLOOKUP(C22,RA!B26:I56,8,0)</f>
        <v>181693.84529999999</v>
      </c>
      <c r="G22" s="16">
        <f t="shared" si="0"/>
        <v>762095.6847000001</v>
      </c>
      <c r="H22" s="27">
        <f>RA!J26</f>
        <v>19.251521607789002</v>
      </c>
      <c r="I22" s="20">
        <f>VLOOKUP(B22,RMS!B:D,3,FALSE)</f>
        <v>943789.43194583606</v>
      </c>
      <c r="J22" s="21">
        <f>VLOOKUP(B22,RMS!B:E,4,FALSE)</f>
        <v>762095.64452630398</v>
      </c>
      <c r="K22" s="22">
        <f t="shared" si="1"/>
        <v>9.8054163972847164E-2</v>
      </c>
      <c r="L22" s="22">
        <f t="shared" si="2"/>
        <v>4.0173696121200919E-2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284312.99770000001</v>
      </c>
      <c r="F23" s="25">
        <f>VLOOKUP(C23,RA!B27:I57,8,0)</f>
        <v>74104.968599999993</v>
      </c>
      <c r="G23" s="16">
        <f t="shared" si="0"/>
        <v>210208.02910000001</v>
      </c>
      <c r="H23" s="27">
        <f>RA!J27</f>
        <v>26.064572917694601</v>
      </c>
      <c r="I23" s="20">
        <f>VLOOKUP(B23,RMS!B:D,3,FALSE)</f>
        <v>284312.83137809503</v>
      </c>
      <c r="J23" s="21">
        <f>VLOOKUP(B23,RMS!B:E,4,FALSE)</f>
        <v>210208.04148650399</v>
      </c>
      <c r="K23" s="22">
        <f t="shared" si="1"/>
        <v>0.16632190498057753</v>
      </c>
      <c r="L23" s="22">
        <f t="shared" si="2"/>
        <v>-1.238650397863239E-2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2437739.3879999998</v>
      </c>
      <c r="F24" s="25">
        <f>VLOOKUP(C24,RA!B28:I58,8,0)</f>
        <v>-167368.91010000001</v>
      </c>
      <c r="G24" s="16">
        <f t="shared" si="0"/>
        <v>2605108.2980999998</v>
      </c>
      <c r="H24" s="27">
        <f>RA!J28</f>
        <v>-6.8657425368720402</v>
      </c>
      <c r="I24" s="20">
        <f>VLOOKUP(B24,RMS!B:D,3,FALSE)</f>
        <v>2437739.3878814201</v>
      </c>
      <c r="J24" s="21">
        <f>VLOOKUP(B24,RMS!B:E,4,FALSE)</f>
        <v>2605108.2989557502</v>
      </c>
      <c r="K24" s="22">
        <f t="shared" si="1"/>
        <v>1.1857971549034119E-4</v>
      </c>
      <c r="L24" s="22">
        <f t="shared" si="2"/>
        <v>-8.5575040429830551E-4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800234.87219999998</v>
      </c>
      <c r="F25" s="25">
        <f>VLOOKUP(C25,RA!B29:I59,8,0)</f>
        <v>140584.70170000001</v>
      </c>
      <c r="G25" s="16">
        <f t="shared" si="0"/>
        <v>659650.17050000001</v>
      </c>
      <c r="H25" s="27">
        <f>RA!J29</f>
        <v>17.5679299395571</v>
      </c>
      <c r="I25" s="20">
        <f>VLOOKUP(B25,RMS!B:D,3,FALSE)</f>
        <v>800234.93592300895</v>
      </c>
      <c r="J25" s="21">
        <f>VLOOKUP(B25,RMS!B:E,4,FALSE)</f>
        <v>659650.14249469305</v>
      </c>
      <c r="K25" s="22">
        <f t="shared" si="1"/>
        <v>-6.3723008963279426E-2</v>
      </c>
      <c r="L25" s="22">
        <f t="shared" si="2"/>
        <v>2.8005306958220899E-2</v>
      </c>
      <c r="M25" s="32"/>
    </row>
    <row r="26" spans="1:13" x14ac:dyDescent="0.2">
      <c r="A26" s="42"/>
      <c r="B26" s="12">
        <v>37</v>
      </c>
      <c r="C26" s="39" t="s">
        <v>71</v>
      </c>
      <c r="D26" s="39"/>
      <c r="E26" s="15">
        <f>VLOOKUP(C26,RA!B30:D56,3,0)</f>
        <v>962271.73329999996</v>
      </c>
      <c r="F26" s="25">
        <f>VLOOKUP(C26,RA!B30:I60,8,0)</f>
        <v>108387.0543</v>
      </c>
      <c r="G26" s="16">
        <f t="shared" si="0"/>
        <v>853884.679</v>
      </c>
      <c r="H26" s="27">
        <f>RA!J30</f>
        <v>11.2636639474277</v>
      </c>
      <c r="I26" s="20">
        <f>VLOOKUP(B26,RMS!B:D,3,FALSE)</f>
        <v>962271.69817168103</v>
      </c>
      <c r="J26" s="21">
        <f>VLOOKUP(B26,RMS!B:E,4,FALSE)</f>
        <v>853884.69622835598</v>
      </c>
      <c r="K26" s="22">
        <f t="shared" si="1"/>
        <v>3.5128318937495351E-2</v>
      </c>
      <c r="L26" s="22">
        <f t="shared" si="2"/>
        <v>-1.7228355980478227E-2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828740.59759999998</v>
      </c>
      <c r="F27" s="25">
        <f>VLOOKUP(C27,RA!B31:I61,8,0)</f>
        <v>37307.140700000004</v>
      </c>
      <c r="G27" s="16">
        <f t="shared" si="0"/>
        <v>791433.45689999999</v>
      </c>
      <c r="H27" s="27">
        <f>RA!J31</f>
        <v>4.5016668434055296</v>
      </c>
      <c r="I27" s="20">
        <f>VLOOKUP(B27,RMS!B:D,3,FALSE)</f>
        <v>828740.53251061903</v>
      </c>
      <c r="J27" s="21">
        <f>VLOOKUP(B27,RMS!B:E,4,FALSE)</f>
        <v>791433.39343982295</v>
      </c>
      <c r="K27" s="22">
        <f t="shared" si="1"/>
        <v>6.5089380950666964E-2</v>
      </c>
      <c r="L27" s="22">
        <f t="shared" si="2"/>
        <v>6.3460177043452859E-2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119937.48480000001</v>
      </c>
      <c r="F28" s="25">
        <f>VLOOKUP(C28,RA!B32:I62,8,0)</f>
        <v>31313.4319</v>
      </c>
      <c r="G28" s="16">
        <f t="shared" si="0"/>
        <v>88624.05290000001</v>
      </c>
      <c r="H28" s="27">
        <f>RA!J32</f>
        <v>26.108127873630401</v>
      </c>
      <c r="I28" s="20">
        <f>VLOOKUP(B28,RMS!B:D,3,FALSE)</f>
        <v>119937.418237365</v>
      </c>
      <c r="J28" s="21">
        <f>VLOOKUP(B28,RMS!B:E,4,FALSE)</f>
        <v>88624.049370075198</v>
      </c>
      <c r="K28" s="22">
        <f t="shared" si="1"/>
        <v>6.6562635009177029E-2</v>
      </c>
      <c r="L28" s="22">
        <f t="shared" si="2"/>
        <v>3.5299248120281845E-3</v>
      </c>
      <c r="M28" s="32"/>
    </row>
    <row r="29" spans="1:13" x14ac:dyDescent="0.2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31</v>
      </c>
      <c r="D30" s="39"/>
      <c r="E30" s="15">
        <f>VLOOKUP(C30,RA!B34:D61,3,0)</f>
        <v>429071.38780000003</v>
      </c>
      <c r="F30" s="25">
        <f>VLOOKUP(C30,RA!B34:I65,8,0)</f>
        <v>1857.8716999999999</v>
      </c>
      <c r="G30" s="16">
        <f t="shared" si="0"/>
        <v>427213.51610000001</v>
      </c>
      <c r="H30" s="27">
        <f>RA!J34</f>
        <v>0.432998273207161</v>
      </c>
      <c r="I30" s="20">
        <f>VLOOKUP(B30,RMS!B:D,3,FALSE)</f>
        <v>429071.38760000002</v>
      </c>
      <c r="J30" s="21">
        <f>VLOOKUP(B30,RMS!B:E,4,FALSE)</f>
        <v>427213.5184</v>
      </c>
      <c r="K30" s="22">
        <f t="shared" si="1"/>
        <v>2.0000000949949026E-4</v>
      </c>
      <c r="L30" s="22">
        <f t="shared" si="2"/>
        <v>-2.2999999928288162E-3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93699.21</v>
      </c>
      <c r="F31" s="25">
        <f>VLOOKUP(C31,RA!B35:I66,8,0)</f>
        <v>5960.78</v>
      </c>
      <c r="G31" s="16">
        <f t="shared" si="0"/>
        <v>87738.430000000008</v>
      </c>
      <c r="H31" s="27">
        <f>RA!J35</f>
        <v>6.36161180014218</v>
      </c>
      <c r="I31" s="20">
        <f>VLOOKUP(B31,RMS!B:D,3,FALSE)</f>
        <v>93699.21</v>
      </c>
      <c r="J31" s="21">
        <f>VLOOKUP(B31,RMS!B:E,4,FALSE)</f>
        <v>87738.43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35</v>
      </c>
      <c r="D32" s="39"/>
      <c r="E32" s="15">
        <f>VLOOKUP(C32,RA!B34:D62,3,0)</f>
        <v>1277358.55</v>
      </c>
      <c r="F32" s="25">
        <f>VLOOKUP(C32,RA!B34:I66,8,0)</f>
        <v>-162883.9</v>
      </c>
      <c r="G32" s="16">
        <f t="shared" si="0"/>
        <v>1440242.45</v>
      </c>
      <c r="H32" s="27">
        <f>RA!J35</f>
        <v>6.36161180014218</v>
      </c>
      <c r="I32" s="20">
        <f>VLOOKUP(B32,RMS!B:D,3,FALSE)</f>
        <v>1277358.55</v>
      </c>
      <c r="J32" s="21">
        <f>VLOOKUP(B32,RMS!B:E,4,FALSE)</f>
        <v>1440242.45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36</v>
      </c>
      <c r="D33" s="39"/>
      <c r="E33" s="15">
        <f>VLOOKUP(C33,RA!B34:D63,3,0)</f>
        <v>257615.46</v>
      </c>
      <c r="F33" s="25">
        <f>VLOOKUP(C33,RA!B34:I67,8,0)</f>
        <v>786.99</v>
      </c>
      <c r="G33" s="16">
        <f t="shared" si="0"/>
        <v>256828.47</v>
      </c>
      <c r="H33" s="27">
        <f>RA!J34</f>
        <v>0.432998273207161</v>
      </c>
      <c r="I33" s="20">
        <f>VLOOKUP(B33,RMS!B:D,3,FALSE)</f>
        <v>257615.46</v>
      </c>
      <c r="J33" s="21">
        <f>VLOOKUP(B33,RMS!B:E,4,FALSE)</f>
        <v>256828.47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37</v>
      </c>
      <c r="D34" s="39"/>
      <c r="E34" s="15">
        <f>VLOOKUP(C34,RA!B35:D64,3,0)</f>
        <v>313567.65999999997</v>
      </c>
      <c r="F34" s="25">
        <f>VLOOKUP(C34,RA!B35:I68,8,0)</f>
        <v>-35366.559999999998</v>
      </c>
      <c r="G34" s="16">
        <f t="shared" si="0"/>
        <v>348934.22</v>
      </c>
      <c r="H34" s="27">
        <f>RA!J35</f>
        <v>6.36161180014218</v>
      </c>
      <c r="I34" s="20">
        <f>VLOOKUP(B34,RMS!B:D,3,FALSE)</f>
        <v>313567.65999999997</v>
      </c>
      <c r="J34" s="21">
        <f>VLOOKUP(B34,RMS!B:E,4,FALSE)</f>
        <v>348934.22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39" t="s">
        <v>69</v>
      </c>
      <c r="D35" s="39"/>
      <c r="E35" s="15">
        <f>VLOOKUP(C35,RA!B36:D65,3,0)</f>
        <v>3.42</v>
      </c>
      <c r="F35" s="25">
        <f>VLOOKUP(C35,RA!B36:I69,8,0)</f>
        <v>0</v>
      </c>
      <c r="G35" s="16">
        <f t="shared" si="0"/>
        <v>3.42</v>
      </c>
      <c r="H35" s="27">
        <f>RA!J36</f>
        <v>-12.751619347598201</v>
      </c>
      <c r="I35" s="20">
        <f>VLOOKUP(B35,RMS!B:D,3,FALSE)</f>
        <v>3.42</v>
      </c>
      <c r="J35" s="21">
        <f>VLOOKUP(B35,RMS!B:E,4,FALSE)</f>
        <v>3.42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32</v>
      </c>
      <c r="D36" s="39"/>
      <c r="E36" s="15">
        <f>VLOOKUP(C36,RA!B8:D65,3,0)</f>
        <v>87327.350099999996</v>
      </c>
      <c r="F36" s="25">
        <f>VLOOKUP(C36,RA!B8:I69,8,0)</f>
        <v>5314.6722</v>
      </c>
      <c r="G36" s="16">
        <f t="shared" si="0"/>
        <v>82012.677899999995</v>
      </c>
      <c r="H36" s="27">
        <f>RA!J36</f>
        <v>-12.751619347598201</v>
      </c>
      <c r="I36" s="20">
        <f>VLOOKUP(B36,RMS!B:D,3,FALSE)</f>
        <v>87327.350427350393</v>
      </c>
      <c r="J36" s="21">
        <f>VLOOKUP(B36,RMS!B:E,4,FALSE)</f>
        <v>82012.679487179499</v>
      </c>
      <c r="K36" s="22">
        <f t="shared" si="1"/>
        <v>-3.273503971286118E-4</v>
      </c>
      <c r="L36" s="22">
        <f t="shared" si="2"/>
        <v>-1.5871795039856806E-3</v>
      </c>
      <c r="M36" s="32"/>
    </row>
    <row r="37" spans="1:13" x14ac:dyDescent="0.2">
      <c r="A37" s="42"/>
      <c r="B37" s="12">
        <v>76</v>
      </c>
      <c r="C37" s="39" t="s">
        <v>33</v>
      </c>
      <c r="D37" s="39"/>
      <c r="E37" s="15">
        <f>VLOOKUP(C37,RA!B8:D66,3,0)</f>
        <v>765842.73060000001</v>
      </c>
      <c r="F37" s="25">
        <f>VLOOKUP(C37,RA!B8:I70,8,0)</f>
        <v>33453.460700000003</v>
      </c>
      <c r="G37" s="16">
        <f t="shared" si="0"/>
        <v>732389.26989999996</v>
      </c>
      <c r="H37" s="27">
        <f>RA!J37</f>
        <v>0.30549020621666101</v>
      </c>
      <c r="I37" s="20">
        <f>VLOOKUP(B37,RMS!B:D,3,FALSE)</f>
        <v>765842.71505897399</v>
      </c>
      <c r="J37" s="21">
        <f>VLOOKUP(B37,RMS!B:E,4,FALSE)</f>
        <v>732389.31571025599</v>
      </c>
      <c r="K37" s="22">
        <f t="shared" si="1"/>
        <v>1.5541026019491255E-2</v>
      </c>
      <c r="L37" s="22">
        <f t="shared" si="2"/>
        <v>-4.5810256036929786E-2</v>
      </c>
      <c r="M37" s="32"/>
    </row>
    <row r="38" spans="1:13" x14ac:dyDescent="0.2">
      <c r="A38" s="42"/>
      <c r="B38" s="12">
        <v>77</v>
      </c>
      <c r="C38" s="39" t="s">
        <v>38</v>
      </c>
      <c r="D38" s="39"/>
      <c r="E38" s="15">
        <f>VLOOKUP(C38,RA!B9:D67,3,0)</f>
        <v>300352.24</v>
      </c>
      <c r="F38" s="25">
        <f>VLOOKUP(C38,RA!B9:I71,8,0)</f>
        <v>-17268.34</v>
      </c>
      <c r="G38" s="16">
        <f t="shared" si="0"/>
        <v>317620.58</v>
      </c>
      <c r="H38" s="27">
        <f>RA!J38</f>
        <v>-11.2787651634738</v>
      </c>
      <c r="I38" s="20">
        <f>VLOOKUP(B38,RMS!B:D,3,FALSE)</f>
        <v>300352.24</v>
      </c>
      <c r="J38" s="21">
        <f>VLOOKUP(B38,RMS!B:E,4,FALSE)</f>
        <v>317620.58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39</v>
      </c>
      <c r="D39" s="39"/>
      <c r="E39" s="15">
        <f>VLOOKUP(C39,RA!B10:D68,3,0)</f>
        <v>117588.97</v>
      </c>
      <c r="F39" s="25">
        <f>VLOOKUP(C39,RA!B10:I72,8,0)</f>
        <v>15932.61</v>
      </c>
      <c r="G39" s="16">
        <f t="shared" si="0"/>
        <v>101656.36</v>
      </c>
      <c r="H39" s="27">
        <f>RA!J39</f>
        <v>0</v>
      </c>
      <c r="I39" s="20">
        <f>VLOOKUP(B39,RMS!B:D,3,FALSE)</f>
        <v>117588.97</v>
      </c>
      <c r="J39" s="21">
        <f>VLOOKUP(B39,RMS!B:E,4,FALSE)</f>
        <v>101656.36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34</v>
      </c>
      <c r="D40" s="39"/>
      <c r="E40" s="15">
        <f>VLOOKUP(C40,RA!B8:D69,3,0)</f>
        <v>19834.910199999998</v>
      </c>
      <c r="F40" s="25">
        <f>VLOOKUP(C40,RA!B8:I73,8,0)</f>
        <v>1845.6564000000001</v>
      </c>
      <c r="G40" s="16">
        <f t="shared" si="0"/>
        <v>17989.253799999999</v>
      </c>
      <c r="H40" s="27">
        <f>RA!J40</f>
        <v>6.0859194672849704</v>
      </c>
      <c r="I40" s="20">
        <f>VLOOKUP(B40,RMS!B:D,3,FALSE)</f>
        <v>19834.910369866098</v>
      </c>
      <c r="J40" s="21">
        <f>VLOOKUP(B40,RMS!B:E,4,FALSE)</f>
        <v>17989.253853717601</v>
      </c>
      <c r="K40" s="22">
        <f t="shared" si="1"/>
        <v>-1.6986609989544377E-4</v>
      </c>
      <c r="L40" s="22">
        <f t="shared" si="2"/>
        <v>-5.3717601986136287E-5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9" t="s">
        <v>45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9"/>
      <c r="W2" s="47"/>
    </row>
    <row r="3" spans="1:23" ht="23.25" thickBo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60" t="s">
        <v>46</v>
      </c>
      <c r="W3" s="47"/>
    </row>
    <row r="4" spans="1:23" ht="14.25" thickTop="1" thickBo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8"/>
      <c r="W4" s="47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48" t="s">
        <v>4</v>
      </c>
      <c r="C6" s="49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0" t="s">
        <v>5</v>
      </c>
      <c r="B7" s="51"/>
      <c r="C7" s="52"/>
      <c r="D7" s="68">
        <v>26641662.183800001</v>
      </c>
      <c r="E7" s="69"/>
      <c r="F7" s="69"/>
      <c r="G7" s="68">
        <v>19400517.271499999</v>
      </c>
      <c r="H7" s="70">
        <v>37.3244940377826</v>
      </c>
      <c r="I7" s="68">
        <v>1122551.3995999999</v>
      </c>
      <c r="J7" s="70">
        <v>4.2135186305402099</v>
      </c>
      <c r="K7" s="68">
        <v>1741233.798</v>
      </c>
      <c r="L7" s="70">
        <v>8.9751926385897391</v>
      </c>
      <c r="M7" s="70">
        <v>-0.35531265193142098</v>
      </c>
      <c r="N7" s="68">
        <v>420962533.32249999</v>
      </c>
      <c r="O7" s="68">
        <v>420962533.32249999</v>
      </c>
      <c r="P7" s="68">
        <v>1073017</v>
      </c>
      <c r="Q7" s="68">
        <v>991955</v>
      </c>
      <c r="R7" s="70">
        <v>8.1719432837175106</v>
      </c>
      <c r="S7" s="68">
        <v>24.8287419340048</v>
      </c>
      <c r="T7" s="68">
        <v>21.6827056058995</v>
      </c>
      <c r="U7" s="71">
        <v>12.670945376401001</v>
      </c>
      <c r="V7" s="58"/>
      <c r="W7" s="58"/>
    </row>
    <row r="8" spans="1:23" ht="12" customHeight="1" thickBot="1" x14ac:dyDescent="0.25">
      <c r="A8" s="53">
        <v>42385</v>
      </c>
      <c r="B8" s="56" t="s">
        <v>6</v>
      </c>
      <c r="C8" s="57"/>
      <c r="D8" s="72">
        <v>988776.87379999994</v>
      </c>
      <c r="E8" s="73"/>
      <c r="F8" s="73"/>
      <c r="G8" s="72">
        <v>736985.33499999996</v>
      </c>
      <c r="H8" s="74">
        <v>34.165067721462897</v>
      </c>
      <c r="I8" s="72">
        <v>136306.36420000001</v>
      </c>
      <c r="J8" s="74">
        <v>13.7853511557321</v>
      </c>
      <c r="K8" s="72">
        <v>187148.2126</v>
      </c>
      <c r="L8" s="74">
        <v>25.393749876990402</v>
      </c>
      <c r="M8" s="74">
        <v>-0.27166622482613001</v>
      </c>
      <c r="N8" s="72">
        <v>14371783.236400001</v>
      </c>
      <c r="O8" s="72">
        <v>14371783.236400001</v>
      </c>
      <c r="P8" s="72">
        <v>32308</v>
      </c>
      <c r="Q8" s="72">
        <v>26434</v>
      </c>
      <c r="R8" s="74">
        <v>22.221381554059199</v>
      </c>
      <c r="S8" s="72">
        <v>30.604707001361898</v>
      </c>
      <c r="T8" s="72">
        <v>29.382996077022</v>
      </c>
      <c r="U8" s="75">
        <v>3.9919053114460898</v>
      </c>
      <c r="V8" s="58"/>
      <c r="W8" s="58"/>
    </row>
    <row r="9" spans="1:23" ht="12" customHeight="1" thickBot="1" x14ac:dyDescent="0.25">
      <c r="A9" s="54"/>
      <c r="B9" s="56" t="s">
        <v>7</v>
      </c>
      <c r="C9" s="57"/>
      <c r="D9" s="72">
        <v>121098.1498</v>
      </c>
      <c r="E9" s="73"/>
      <c r="F9" s="73"/>
      <c r="G9" s="72">
        <v>93702.037500000006</v>
      </c>
      <c r="H9" s="74">
        <v>29.237477680247899</v>
      </c>
      <c r="I9" s="72">
        <v>28606.561699999998</v>
      </c>
      <c r="J9" s="74">
        <v>23.6226249098316</v>
      </c>
      <c r="K9" s="72">
        <v>22019.329699999998</v>
      </c>
      <c r="L9" s="74">
        <v>23.499307258927001</v>
      </c>
      <c r="M9" s="74">
        <v>0.29915679040856502</v>
      </c>
      <c r="N9" s="72">
        <v>1432110.0308999999</v>
      </c>
      <c r="O9" s="72">
        <v>1432110.0308999999</v>
      </c>
      <c r="P9" s="72">
        <v>7113</v>
      </c>
      <c r="Q9" s="72">
        <v>5185</v>
      </c>
      <c r="R9" s="74">
        <v>37.184185149469599</v>
      </c>
      <c r="S9" s="72">
        <v>17.024905075214399</v>
      </c>
      <c r="T9" s="72">
        <v>16.705539652844699</v>
      </c>
      <c r="U9" s="75">
        <v>1.8758719708493199</v>
      </c>
      <c r="V9" s="58"/>
      <c r="W9" s="58"/>
    </row>
    <row r="10" spans="1:23" ht="12" customHeight="1" thickBot="1" x14ac:dyDescent="0.25">
      <c r="A10" s="54"/>
      <c r="B10" s="56" t="s">
        <v>8</v>
      </c>
      <c r="C10" s="57"/>
      <c r="D10" s="72">
        <v>166786.41570000001</v>
      </c>
      <c r="E10" s="73"/>
      <c r="F10" s="73"/>
      <c r="G10" s="72">
        <v>140337.32769999999</v>
      </c>
      <c r="H10" s="74">
        <v>18.846794672149102</v>
      </c>
      <c r="I10" s="72">
        <v>42468.761899999998</v>
      </c>
      <c r="J10" s="74">
        <v>25.4629621493808</v>
      </c>
      <c r="K10" s="72">
        <v>33652.904499999997</v>
      </c>
      <c r="L10" s="74">
        <v>23.980009489663399</v>
      </c>
      <c r="M10" s="74">
        <v>0.261964235509004</v>
      </c>
      <c r="N10" s="72">
        <v>2882175.2612000001</v>
      </c>
      <c r="O10" s="72">
        <v>2882175.2612000001</v>
      </c>
      <c r="P10" s="72">
        <v>99976</v>
      </c>
      <c r="Q10" s="72">
        <v>89489</v>
      </c>
      <c r="R10" s="74">
        <v>11.7187587301232</v>
      </c>
      <c r="S10" s="72">
        <v>1.6682645404897201</v>
      </c>
      <c r="T10" s="72">
        <v>1.4969157226027801</v>
      </c>
      <c r="U10" s="75">
        <v>10.271081937439</v>
      </c>
      <c r="V10" s="58"/>
      <c r="W10" s="58"/>
    </row>
    <row r="11" spans="1:23" ht="13.5" thickBot="1" x14ac:dyDescent="0.25">
      <c r="A11" s="54"/>
      <c r="B11" s="56" t="s">
        <v>9</v>
      </c>
      <c r="C11" s="57"/>
      <c r="D11" s="72">
        <v>94276.927800000005</v>
      </c>
      <c r="E11" s="73"/>
      <c r="F11" s="73"/>
      <c r="G11" s="72">
        <v>62169.0651</v>
      </c>
      <c r="H11" s="74">
        <v>51.646043974368901</v>
      </c>
      <c r="I11" s="72">
        <v>20039.8344</v>
      </c>
      <c r="J11" s="74">
        <v>21.256350697503301</v>
      </c>
      <c r="K11" s="72">
        <v>11869.2083</v>
      </c>
      <c r="L11" s="74">
        <v>19.091823692230498</v>
      </c>
      <c r="M11" s="74">
        <v>0.68838846648263796</v>
      </c>
      <c r="N11" s="72">
        <v>1179060.3970999999</v>
      </c>
      <c r="O11" s="72">
        <v>1179060.3970999999</v>
      </c>
      <c r="P11" s="72">
        <v>4144</v>
      </c>
      <c r="Q11" s="72">
        <v>3668</v>
      </c>
      <c r="R11" s="74">
        <v>12.9770992366412</v>
      </c>
      <c r="S11" s="72">
        <v>22.750223889961401</v>
      </c>
      <c r="T11" s="72">
        <v>22.585337731733901</v>
      </c>
      <c r="U11" s="75">
        <v>0.72476718921536099</v>
      </c>
      <c r="V11" s="58"/>
      <c r="W11" s="58"/>
    </row>
    <row r="12" spans="1:23" ht="12" customHeight="1" thickBot="1" x14ac:dyDescent="0.25">
      <c r="A12" s="54"/>
      <c r="B12" s="56" t="s">
        <v>10</v>
      </c>
      <c r="C12" s="57"/>
      <c r="D12" s="72">
        <v>423239.50390000001</v>
      </c>
      <c r="E12" s="73"/>
      <c r="F12" s="73"/>
      <c r="G12" s="72">
        <v>234136.6752</v>
      </c>
      <c r="H12" s="74">
        <v>80.766000686764698</v>
      </c>
      <c r="I12" s="72">
        <v>23256.216899999999</v>
      </c>
      <c r="J12" s="74">
        <v>5.4948124373321301</v>
      </c>
      <c r="K12" s="72">
        <v>14116.688599999999</v>
      </c>
      <c r="L12" s="74">
        <v>6.0292513284992602</v>
      </c>
      <c r="M12" s="74">
        <v>0.64742720895607198</v>
      </c>
      <c r="N12" s="72">
        <v>5233308.0597000001</v>
      </c>
      <c r="O12" s="72">
        <v>5233308.0597000001</v>
      </c>
      <c r="P12" s="72">
        <v>3523</v>
      </c>
      <c r="Q12" s="72">
        <v>3011</v>
      </c>
      <c r="R12" s="74">
        <v>17.004317502490899</v>
      </c>
      <c r="S12" s="72">
        <v>120.136106698836</v>
      </c>
      <c r="T12" s="72">
        <v>115.46353832613801</v>
      </c>
      <c r="U12" s="75">
        <v>3.8893955373567701</v>
      </c>
      <c r="V12" s="58"/>
      <c r="W12" s="58"/>
    </row>
    <row r="13" spans="1:23" ht="13.5" thickBot="1" x14ac:dyDescent="0.25">
      <c r="A13" s="54"/>
      <c r="B13" s="56" t="s">
        <v>11</v>
      </c>
      <c r="C13" s="57"/>
      <c r="D13" s="72">
        <v>490412.74810000003</v>
      </c>
      <c r="E13" s="73"/>
      <c r="F13" s="73"/>
      <c r="G13" s="72">
        <v>377984.57010000001</v>
      </c>
      <c r="H13" s="74">
        <v>29.7441183829953</v>
      </c>
      <c r="I13" s="72">
        <v>5506.9602000000004</v>
      </c>
      <c r="J13" s="74">
        <v>1.1229235417177801</v>
      </c>
      <c r="K13" s="72">
        <v>34085.818399999996</v>
      </c>
      <c r="L13" s="74">
        <v>9.0177803794959708</v>
      </c>
      <c r="M13" s="74">
        <v>-0.838438375298039</v>
      </c>
      <c r="N13" s="72">
        <v>5786061.3768999996</v>
      </c>
      <c r="O13" s="72">
        <v>5786061.3768999996</v>
      </c>
      <c r="P13" s="72">
        <v>13993</v>
      </c>
      <c r="Q13" s="72">
        <v>12101</v>
      </c>
      <c r="R13" s="74">
        <v>15.6350714816957</v>
      </c>
      <c r="S13" s="72">
        <v>35.047005509897801</v>
      </c>
      <c r="T13" s="72">
        <v>34.720193289810801</v>
      </c>
      <c r="U13" s="75">
        <v>0.93249684340291406</v>
      </c>
      <c r="V13" s="58"/>
      <c r="W13" s="58"/>
    </row>
    <row r="14" spans="1:23" ht="13.5" thickBot="1" x14ac:dyDescent="0.25">
      <c r="A14" s="54"/>
      <c r="B14" s="56" t="s">
        <v>12</v>
      </c>
      <c r="C14" s="57"/>
      <c r="D14" s="72">
        <v>305552.4412</v>
      </c>
      <c r="E14" s="73"/>
      <c r="F14" s="73"/>
      <c r="G14" s="72">
        <v>170356.99299999999</v>
      </c>
      <c r="H14" s="74">
        <v>79.3600813322644</v>
      </c>
      <c r="I14" s="72">
        <v>51725.828600000001</v>
      </c>
      <c r="J14" s="74">
        <v>16.9286255403022</v>
      </c>
      <c r="K14" s="72">
        <v>29419.184499999999</v>
      </c>
      <c r="L14" s="74">
        <v>17.269138167988199</v>
      </c>
      <c r="M14" s="74">
        <v>0.75823461727839503</v>
      </c>
      <c r="N14" s="72">
        <v>3481370.7122</v>
      </c>
      <c r="O14" s="72">
        <v>3481370.7122</v>
      </c>
      <c r="P14" s="72">
        <v>4399</v>
      </c>
      <c r="Q14" s="72">
        <v>2248</v>
      </c>
      <c r="R14" s="74">
        <v>95.685053380782904</v>
      </c>
      <c r="S14" s="72">
        <v>69.459522891566294</v>
      </c>
      <c r="T14" s="72">
        <v>65.1666428825623</v>
      </c>
      <c r="U14" s="75">
        <v>6.1804052638047002</v>
      </c>
      <c r="V14" s="58"/>
      <c r="W14" s="58"/>
    </row>
    <row r="15" spans="1:23" ht="13.5" thickBot="1" x14ac:dyDescent="0.25">
      <c r="A15" s="54"/>
      <c r="B15" s="56" t="s">
        <v>13</v>
      </c>
      <c r="C15" s="57"/>
      <c r="D15" s="72">
        <v>209491.53520000001</v>
      </c>
      <c r="E15" s="73"/>
      <c r="F15" s="73"/>
      <c r="G15" s="72">
        <v>132749.69289999999</v>
      </c>
      <c r="H15" s="74">
        <v>57.8094311357913</v>
      </c>
      <c r="I15" s="72">
        <v>-31586.596000000001</v>
      </c>
      <c r="J15" s="74">
        <v>-15.077743341679399</v>
      </c>
      <c r="K15" s="72">
        <v>-6761.1587</v>
      </c>
      <c r="L15" s="74">
        <v>-5.0931633454648804</v>
      </c>
      <c r="M15" s="74">
        <v>3.6717726060771199</v>
      </c>
      <c r="N15" s="72">
        <v>2234268.3152999999</v>
      </c>
      <c r="O15" s="72">
        <v>2234268.3152999999</v>
      </c>
      <c r="P15" s="72">
        <v>7929</v>
      </c>
      <c r="Q15" s="72">
        <v>6984</v>
      </c>
      <c r="R15" s="74">
        <v>13.5309278350515</v>
      </c>
      <c r="S15" s="72">
        <v>26.4209276327406</v>
      </c>
      <c r="T15" s="72">
        <v>26.4952932846506</v>
      </c>
      <c r="U15" s="75">
        <v>-0.28146495438677799</v>
      </c>
      <c r="V15" s="58"/>
      <c r="W15" s="58"/>
    </row>
    <row r="16" spans="1:23" ht="13.5" thickBot="1" x14ac:dyDescent="0.25">
      <c r="A16" s="54"/>
      <c r="B16" s="56" t="s">
        <v>14</v>
      </c>
      <c r="C16" s="57"/>
      <c r="D16" s="72">
        <v>948272.92720000003</v>
      </c>
      <c r="E16" s="73"/>
      <c r="F16" s="73"/>
      <c r="G16" s="72">
        <v>729333.53200000001</v>
      </c>
      <c r="H16" s="74">
        <v>30.0191045103353</v>
      </c>
      <c r="I16" s="72">
        <v>16281.2256</v>
      </c>
      <c r="J16" s="74">
        <v>1.71693455892221</v>
      </c>
      <c r="K16" s="72">
        <v>25311.734499999999</v>
      </c>
      <c r="L16" s="74">
        <v>3.4705293791428198</v>
      </c>
      <c r="M16" s="74">
        <v>-0.356771634911072</v>
      </c>
      <c r="N16" s="72">
        <v>13991021.149800001</v>
      </c>
      <c r="O16" s="72">
        <v>13991021.149800001</v>
      </c>
      <c r="P16" s="72">
        <v>39461</v>
      </c>
      <c r="Q16" s="72">
        <v>31965</v>
      </c>
      <c r="R16" s="74">
        <v>23.4506491475051</v>
      </c>
      <c r="S16" s="72">
        <v>24.030636000101399</v>
      </c>
      <c r="T16" s="72">
        <v>19.9767431784765</v>
      </c>
      <c r="U16" s="75">
        <v>16.869685935935301</v>
      </c>
      <c r="V16" s="58"/>
      <c r="W16" s="58"/>
    </row>
    <row r="17" spans="1:21" ht="12" thickBot="1" x14ac:dyDescent="0.25">
      <c r="A17" s="54"/>
      <c r="B17" s="56" t="s">
        <v>15</v>
      </c>
      <c r="C17" s="57"/>
      <c r="D17" s="72">
        <v>641434.8946</v>
      </c>
      <c r="E17" s="73"/>
      <c r="F17" s="73"/>
      <c r="G17" s="72">
        <v>539291.72919999994</v>
      </c>
      <c r="H17" s="74">
        <v>18.9402432615686</v>
      </c>
      <c r="I17" s="72">
        <v>52425.538500000002</v>
      </c>
      <c r="J17" s="74">
        <v>8.1731659660787006</v>
      </c>
      <c r="K17" s="72">
        <v>56485.540999999997</v>
      </c>
      <c r="L17" s="74">
        <v>10.4740232311354</v>
      </c>
      <c r="M17" s="74">
        <v>-7.1876845439083001E-2</v>
      </c>
      <c r="N17" s="72">
        <v>19509191.426600002</v>
      </c>
      <c r="O17" s="72">
        <v>19509191.426600002</v>
      </c>
      <c r="P17" s="72">
        <v>10463</v>
      </c>
      <c r="Q17" s="72">
        <v>9742</v>
      </c>
      <c r="R17" s="74">
        <v>7.4009443646068496</v>
      </c>
      <c r="S17" s="72">
        <v>61.305064952690401</v>
      </c>
      <c r="T17" s="72">
        <v>61.896817357832099</v>
      </c>
      <c r="U17" s="75">
        <v>-0.96525858931608299</v>
      </c>
    </row>
    <row r="18" spans="1:21" ht="12" customHeight="1" thickBot="1" x14ac:dyDescent="0.25">
      <c r="A18" s="54"/>
      <c r="B18" s="56" t="s">
        <v>16</v>
      </c>
      <c r="C18" s="57"/>
      <c r="D18" s="72">
        <v>3700066.6312000002</v>
      </c>
      <c r="E18" s="73"/>
      <c r="F18" s="73"/>
      <c r="G18" s="72">
        <v>1949992.9738</v>
      </c>
      <c r="H18" s="74">
        <v>89.747690423191102</v>
      </c>
      <c r="I18" s="72">
        <v>-23924.071800000002</v>
      </c>
      <c r="J18" s="74">
        <v>-0.64658489115481099</v>
      </c>
      <c r="K18" s="72">
        <v>310967.76199999999</v>
      </c>
      <c r="L18" s="74">
        <v>15.947122178292201</v>
      </c>
      <c r="M18" s="74">
        <v>-1.07693425082437</v>
      </c>
      <c r="N18" s="72">
        <v>34874345.190499999</v>
      </c>
      <c r="O18" s="72">
        <v>34874345.190499999</v>
      </c>
      <c r="P18" s="72">
        <v>108885</v>
      </c>
      <c r="Q18" s="72">
        <v>80908</v>
      </c>
      <c r="R18" s="74">
        <v>34.578780837494399</v>
      </c>
      <c r="S18" s="72">
        <v>33.981417377967603</v>
      </c>
      <c r="T18" s="72">
        <v>25.905622798734399</v>
      </c>
      <c r="U18" s="75">
        <v>23.765325882107799</v>
      </c>
    </row>
    <row r="19" spans="1:21" ht="12" customHeight="1" thickBot="1" x14ac:dyDescent="0.25">
      <c r="A19" s="54"/>
      <c r="B19" s="56" t="s">
        <v>17</v>
      </c>
      <c r="C19" s="57"/>
      <c r="D19" s="72">
        <v>659375.81200000003</v>
      </c>
      <c r="E19" s="73"/>
      <c r="F19" s="73"/>
      <c r="G19" s="72">
        <v>613348.97219999996</v>
      </c>
      <c r="H19" s="74">
        <v>7.5041847115041103</v>
      </c>
      <c r="I19" s="72">
        <v>59935.668799999999</v>
      </c>
      <c r="J19" s="74">
        <v>9.0897584820718293</v>
      </c>
      <c r="K19" s="72">
        <v>55928.219700000001</v>
      </c>
      <c r="L19" s="74">
        <v>9.11849896795181</v>
      </c>
      <c r="M19" s="74">
        <v>7.1653435805681995E-2</v>
      </c>
      <c r="N19" s="72">
        <v>13811340.507300001</v>
      </c>
      <c r="O19" s="72">
        <v>13811340.507300001</v>
      </c>
      <c r="P19" s="72">
        <v>15627</v>
      </c>
      <c r="Q19" s="72">
        <v>14901</v>
      </c>
      <c r="R19" s="74">
        <v>4.8721562311254196</v>
      </c>
      <c r="S19" s="72">
        <v>42.1946510526653</v>
      </c>
      <c r="T19" s="72">
        <v>41.701438708811501</v>
      </c>
      <c r="U19" s="75">
        <v>1.1688977904762701</v>
      </c>
    </row>
    <row r="20" spans="1:21" ht="12" thickBot="1" x14ac:dyDescent="0.25">
      <c r="A20" s="54"/>
      <c r="B20" s="56" t="s">
        <v>18</v>
      </c>
      <c r="C20" s="57"/>
      <c r="D20" s="72">
        <v>1410297.7345</v>
      </c>
      <c r="E20" s="73"/>
      <c r="F20" s="73"/>
      <c r="G20" s="72">
        <v>1357586.7290000001</v>
      </c>
      <c r="H20" s="74">
        <v>3.8826989373141001</v>
      </c>
      <c r="I20" s="72">
        <v>121884.03230000001</v>
      </c>
      <c r="J20" s="74">
        <v>8.6424326805865697</v>
      </c>
      <c r="K20" s="72">
        <v>86760.1302</v>
      </c>
      <c r="L20" s="74">
        <v>6.3907615142870204</v>
      </c>
      <c r="M20" s="74">
        <v>0.40483920458662498</v>
      </c>
      <c r="N20" s="72">
        <v>24820019.1943</v>
      </c>
      <c r="O20" s="72">
        <v>24820019.1943</v>
      </c>
      <c r="P20" s="72">
        <v>52693</v>
      </c>
      <c r="Q20" s="72">
        <v>52740</v>
      </c>
      <c r="R20" s="74">
        <v>-8.9116420174440006E-2</v>
      </c>
      <c r="S20" s="72">
        <v>26.764422874006002</v>
      </c>
      <c r="T20" s="72">
        <v>27.275890525218099</v>
      </c>
      <c r="U20" s="75">
        <v>-1.9109982442728299</v>
      </c>
    </row>
    <row r="21" spans="1:21" ht="12" customHeight="1" thickBot="1" x14ac:dyDescent="0.25">
      <c r="A21" s="54"/>
      <c r="B21" s="56" t="s">
        <v>19</v>
      </c>
      <c r="C21" s="57"/>
      <c r="D21" s="72">
        <v>427444.96970000002</v>
      </c>
      <c r="E21" s="73"/>
      <c r="F21" s="73"/>
      <c r="G21" s="72">
        <v>370313.35769999999</v>
      </c>
      <c r="H21" s="74">
        <v>15.4279101231567</v>
      </c>
      <c r="I21" s="72">
        <v>56714.8321</v>
      </c>
      <c r="J21" s="74">
        <v>13.268335369534199</v>
      </c>
      <c r="K21" s="72">
        <v>44503.827599999997</v>
      </c>
      <c r="L21" s="74">
        <v>12.017883415389401</v>
      </c>
      <c r="M21" s="74">
        <v>0.27438099504052499</v>
      </c>
      <c r="N21" s="72">
        <v>6412247.1677000001</v>
      </c>
      <c r="O21" s="72">
        <v>6412247.1677000001</v>
      </c>
      <c r="P21" s="72">
        <v>31625</v>
      </c>
      <c r="Q21" s="72">
        <v>30945</v>
      </c>
      <c r="R21" s="74">
        <v>2.1974470835353102</v>
      </c>
      <c r="S21" s="72">
        <v>13.5160464727273</v>
      </c>
      <c r="T21" s="72">
        <v>14.0929226466311</v>
      </c>
      <c r="U21" s="75">
        <v>-4.2680836816288803</v>
      </c>
    </row>
    <row r="22" spans="1:21" ht="12" customHeight="1" thickBot="1" x14ac:dyDescent="0.25">
      <c r="A22" s="54"/>
      <c r="B22" s="56" t="s">
        <v>20</v>
      </c>
      <c r="C22" s="57"/>
      <c r="D22" s="72">
        <v>1430656.2859</v>
      </c>
      <c r="E22" s="73"/>
      <c r="F22" s="73"/>
      <c r="G22" s="72">
        <v>1161137.4720000001</v>
      </c>
      <c r="H22" s="74">
        <v>23.211619674608201</v>
      </c>
      <c r="I22" s="72">
        <v>89948.047200000001</v>
      </c>
      <c r="J22" s="74">
        <v>6.2871877813345902</v>
      </c>
      <c r="K22" s="72">
        <v>150880.9442</v>
      </c>
      <c r="L22" s="74">
        <v>12.994236069232601</v>
      </c>
      <c r="M22" s="74">
        <v>-0.40384753239103899</v>
      </c>
      <c r="N22" s="72">
        <v>19880370.793200001</v>
      </c>
      <c r="O22" s="72">
        <v>19880370.793200001</v>
      </c>
      <c r="P22" s="72">
        <v>78551</v>
      </c>
      <c r="Q22" s="72">
        <v>72335</v>
      </c>
      <c r="R22" s="74">
        <v>8.5933503836317193</v>
      </c>
      <c r="S22" s="72">
        <v>18.213088132550801</v>
      </c>
      <c r="T22" s="72">
        <v>17.422299008778602</v>
      </c>
      <c r="U22" s="75">
        <v>4.3418728225385896</v>
      </c>
    </row>
    <row r="23" spans="1:21" ht="12" thickBot="1" x14ac:dyDescent="0.25">
      <c r="A23" s="54"/>
      <c r="B23" s="56" t="s">
        <v>21</v>
      </c>
      <c r="C23" s="57"/>
      <c r="D23" s="72">
        <v>3346251.8528</v>
      </c>
      <c r="E23" s="73"/>
      <c r="F23" s="73"/>
      <c r="G23" s="72">
        <v>2782911.9545</v>
      </c>
      <c r="H23" s="74">
        <v>20.242821458619002</v>
      </c>
      <c r="I23" s="72">
        <v>162784.921</v>
      </c>
      <c r="J23" s="74">
        <v>4.8646942358444596</v>
      </c>
      <c r="K23" s="72">
        <v>214603.83259999999</v>
      </c>
      <c r="L23" s="74">
        <v>7.7114848083132204</v>
      </c>
      <c r="M23" s="74">
        <v>-0.241463122872485</v>
      </c>
      <c r="N23" s="72">
        <v>51010681.144299999</v>
      </c>
      <c r="O23" s="72">
        <v>51010681.144299999</v>
      </c>
      <c r="P23" s="72">
        <v>87543</v>
      </c>
      <c r="Q23" s="72">
        <v>80387</v>
      </c>
      <c r="R23" s="74">
        <v>8.9019368803413599</v>
      </c>
      <c r="S23" s="72">
        <v>38.224093905852001</v>
      </c>
      <c r="T23" s="72">
        <v>33.951206119148601</v>
      </c>
      <c r="U23" s="75">
        <v>11.178519488853601</v>
      </c>
    </row>
    <row r="24" spans="1:21" ht="12" thickBot="1" x14ac:dyDescent="0.25">
      <c r="A24" s="54"/>
      <c r="B24" s="56" t="s">
        <v>22</v>
      </c>
      <c r="C24" s="57"/>
      <c r="D24" s="72">
        <v>366631.04180000001</v>
      </c>
      <c r="E24" s="73"/>
      <c r="F24" s="73"/>
      <c r="G24" s="72">
        <v>283247.73359999998</v>
      </c>
      <c r="H24" s="74">
        <v>29.438296695342</v>
      </c>
      <c r="I24" s="72">
        <v>51117.906799999997</v>
      </c>
      <c r="J24" s="74">
        <v>13.9426019545517</v>
      </c>
      <c r="K24" s="72">
        <v>40208.506600000001</v>
      </c>
      <c r="L24" s="74">
        <v>14.195526329182201</v>
      </c>
      <c r="M24" s="74">
        <v>0.271320701077717</v>
      </c>
      <c r="N24" s="72">
        <v>5279686.9989</v>
      </c>
      <c r="O24" s="72">
        <v>5279686.9989</v>
      </c>
      <c r="P24" s="72">
        <v>29577</v>
      </c>
      <c r="Q24" s="72">
        <v>27916</v>
      </c>
      <c r="R24" s="74">
        <v>5.9499928356498097</v>
      </c>
      <c r="S24" s="72">
        <v>12.395815728437601</v>
      </c>
      <c r="T24" s="72">
        <v>12.336086509528601</v>
      </c>
      <c r="U24" s="75">
        <v>0.48184984528307401</v>
      </c>
    </row>
    <row r="25" spans="1:21" ht="12" thickBot="1" x14ac:dyDescent="0.25">
      <c r="A25" s="54"/>
      <c r="B25" s="56" t="s">
        <v>23</v>
      </c>
      <c r="C25" s="57"/>
      <c r="D25" s="72">
        <v>872306.94629999995</v>
      </c>
      <c r="E25" s="73"/>
      <c r="F25" s="73"/>
      <c r="G25" s="72">
        <v>356349.91930000001</v>
      </c>
      <c r="H25" s="74">
        <v>144.78943281747499</v>
      </c>
      <c r="I25" s="72">
        <v>3403.8937999999998</v>
      </c>
      <c r="J25" s="74">
        <v>0.39021743601126202</v>
      </c>
      <c r="K25" s="72">
        <v>29588.334599999998</v>
      </c>
      <c r="L25" s="74">
        <v>8.30316859847259</v>
      </c>
      <c r="M25" s="74">
        <v>-0.88495824972859405</v>
      </c>
      <c r="N25" s="72">
        <v>12057778.9212</v>
      </c>
      <c r="O25" s="72">
        <v>12057778.9212</v>
      </c>
      <c r="P25" s="72">
        <v>30275</v>
      </c>
      <c r="Q25" s="72">
        <v>27933</v>
      </c>
      <c r="R25" s="74">
        <v>8.3843482619124305</v>
      </c>
      <c r="S25" s="72">
        <v>28.812781050371601</v>
      </c>
      <c r="T25" s="72">
        <v>27.105812236422899</v>
      </c>
      <c r="U25" s="75">
        <v>5.9243459038700204</v>
      </c>
    </row>
    <row r="26" spans="1:21" ht="12" thickBot="1" x14ac:dyDescent="0.25">
      <c r="A26" s="54"/>
      <c r="B26" s="56" t="s">
        <v>24</v>
      </c>
      <c r="C26" s="57"/>
      <c r="D26" s="72">
        <v>943789.53</v>
      </c>
      <c r="E26" s="73"/>
      <c r="F26" s="73"/>
      <c r="G26" s="72">
        <v>707852.13100000005</v>
      </c>
      <c r="H26" s="74">
        <v>33.331452808750498</v>
      </c>
      <c r="I26" s="72">
        <v>181693.84529999999</v>
      </c>
      <c r="J26" s="74">
        <v>19.251521607789002</v>
      </c>
      <c r="K26" s="72">
        <v>144985.6244</v>
      </c>
      <c r="L26" s="74">
        <v>20.4824733938676</v>
      </c>
      <c r="M26" s="74">
        <v>0.253185245446996</v>
      </c>
      <c r="N26" s="72">
        <v>12097901.745100001</v>
      </c>
      <c r="O26" s="72">
        <v>12097901.745100001</v>
      </c>
      <c r="P26" s="72">
        <v>59903</v>
      </c>
      <c r="Q26" s="72">
        <v>60148</v>
      </c>
      <c r="R26" s="74">
        <v>-0.40732858947928302</v>
      </c>
      <c r="S26" s="72">
        <v>15.7552965627765</v>
      </c>
      <c r="T26" s="72">
        <v>14.5912789519186</v>
      </c>
      <c r="U26" s="75">
        <v>7.3881034623493003</v>
      </c>
    </row>
    <row r="27" spans="1:21" ht="12" thickBot="1" x14ac:dyDescent="0.25">
      <c r="A27" s="54"/>
      <c r="B27" s="56" t="s">
        <v>25</v>
      </c>
      <c r="C27" s="57"/>
      <c r="D27" s="72">
        <v>284312.99770000001</v>
      </c>
      <c r="E27" s="73"/>
      <c r="F27" s="73"/>
      <c r="G27" s="72">
        <v>297750.89539999998</v>
      </c>
      <c r="H27" s="74">
        <v>-4.5131342701580897</v>
      </c>
      <c r="I27" s="72">
        <v>74104.968599999993</v>
      </c>
      <c r="J27" s="74">
        <v>26.064572917694601</v>
      </c>
      <c r="K27" s="72">
        <v>74728.460399999996</v>
      </c>
      <c r="L27" s="74">
        <v>25.097644223574701</v>
      </c>
      <c r="M27" s="74">
        <v>-8.3434316278250004E-3</v>
      </c>
      <c r="N27" s="72">
        <v>4231115.2751000002</v>
      </c>
      <c r="O27" s="72">
        <v>4231115.2751000002</v>
      </c>
      <c r="P27" s="72">
        <v>34827</v>
      </c>
      <c r="Q27" s="72">
        <v>35039</v>
      </c>
      <c r="R27" s="74">
        <v>-0.60504009817631299</v>
      </c>
      <c r="S27" s="72">
        <v>8.1635799150084694</v>
      </c>
      <c r="T27" s="72">
        <v>8.0444405376865795</v>
      </c>
      <c r="U27" s="75">
        <v>1.45940112747423</v>
      </c>
    </row>
    <row r="28" spans="1:21" ht="12" thickBot="1" x14ac:dyDescent="0.25">
      <c r="A28" s="54"/>
      <c r="B28" s="56" t="s">
        <v>26</v>
      </c>
      <c r="C28" s="57"/>
      <c r="D28" s="72">
        <v>2437739.3879999998</v>
      </c>
      <c r="E28" s="73"/>
      <c r="F28" s="73"/>
      <c r="G28" s="72">
        <v>957624.52780000004</v>
      </c>
      <c r="H28" s="74">
        <v>154.561084979762</v>
      </c>
      <c r="I28" s="72">
        <v>-167368.91010000001</v>
      </c>
      <c r="J28" s="74">
        <v>-6.8657425368720402</v>
      </c>
      <c r="K28" s="72">
        <v>49616.197200000002</v>
      </c>
      <c r="L28" s="74">
        <v>5.1811744331555296</v>
      </c>
      <c r="M28" s="74">
        <v>-4.3732716238881801</v>
      </c>
      <c r="N28" s="72">
        <v>29354719.166700002</v>
      </c>
      <c r="O28" s="72">
        <v>29354719.166700002</v>
      </c>
      <c r="P28" s="72">
        <v>60322</v>
      </c>
      <c r="Q28" s="72">
        <v>58659</v>
      </c>
      <c r="R28" s="74">
        <v>2.8350295777288999</v>
      </c>
      <c r="S28" s="72">
        <v>40.412111468452601</v>
      </c>
      <c r="T28" s="72">
        <v>40.285475444518298</v>
      </c>
      <c r="U28" s="75">
        <v>0.31336156249389402</v>
      </c>
    </row>
    <row r="29" spans="1:21" ht="12" thickBot="1" x14ac:dyDescent="0.25">
      <c r="A29" s="54"/>
      <c r="B29" s="56" t="s">
        <v>27</v>
      </c>
      <c r="C29" s="57"/>
      <c r="D29" s="72">
        <v>800234.87219999998</v>
      </c>
      <c r="E29" s="73"/>
      <c r="F29" s="73"/>
      <c r="G29" s="72">
        <v>682981.44579999999</v>
      </c>
      <c r="H29" s="74">
        <v>17.167878735366902</v>
      </c>
      <c r="I29" s="72">
        <v>140584.70170000001</v>
      </c>
      <c r="J29" s="74">
        <v>17.5679299395571</v>
      </c>
      <c r="K29" s="72">
        <v>106774.38129999999</v>
      </c>
      <c r="L29" s="74">
        <v>15.6335698365761</v>
      </c>
      <c r="M29" s="74">
        <v>0.31665199075239198</v>
      </c>
      <c r="N29" s="72">
        <v>12221487.048</v>
      </c>
      <c r="O29" s="72">
        <v>12221487.048</v>
      </c>
      <c r="P29" s="72">
        <v>114410</v>
      </c>
      <c r="Q29" s="72">
        <v>118597</v>
      </c>
      <c r="R29" s="74">
        <v>-3.5304434344882298</v>
      </c>
      <c r="S29" s="72">
        <v>6.9944486688226597</v>
      </c>
      <c r="T29" s="72">
        <v>6.60753172255622</v>
      </c>
      <c r="U29" s="75">
        <v>5.5317719034967698</v>
      </c>
    </row>
    <row r="30" spans="1:21" ht="12" thickBot="1" x14ac:dyDescent="0.25">
      <c r="A30" s="54"/>
      <c r="B30" s="56" t="s">
        <v>28</v>
      </c>
      <c r="C30" s="57"/>
      <c r="D30" s="72">
        <v>962271.73329999996</v>
      </c>
      <c r="E30" s="73"/>
      <c r="F30" s="73"/>
      <c r="G30" s="72">
        <v>1078369.8533000001</v>
      </c>
      <c r="H30" s="74">
        <v>-10.766076188491301</v>
      </c>
      <c r="I30" s="72">
        <v>108387.0543</v>
      </c>
      <c r="J30" s="74">
        <v>11.2636639474277</v>
      </c>
      <c r="K30" s="72">
        <v>53574.842900000003</v>
      </c>
      <c r="L30" s="74">
        <v>4.9681324766314301</v>
      </c>
      <c r="M30" s="74">
        <v>1.02309607332512</v>
      </c>
      <c r="N30" s="72">
        <v>15194224.0733</v>
      </c>
      <c r="O30" s="72">
        <v>15194224.0733</v>
      </c>
      <c r="P30" s="72">
        <v>67622</v>
      </c>
      <c r="Q30" s="72">
        <v>64251</v>
      </c>
      <c r="R30" s="74">
        <v>5.2466109476895202</v>
      </c>
      <c r="S30" s="72">
        <v>14.230157837686001</v>
      </c>
      <c r="T30" s="72">
        <v>13.7995296773591</v>
      </c>
      <c r="U30" s="75">
        <v>3.0261657336393899</v>
      </c>
    </row>
    <row r="31" spans="1:21" ht="12" thickBot="1" x14ac:dyDescent="0.25">
      <c r="A31" s="54"/>
      <c r="B31" s="56" t="s">
        <v>29</v>
      </c>
      <c r="C31" s="57"/>
      <c r="D31" s="72">
        <v>828740.59759999998</v>
      </c>
      <c r="E31" s="73"/>
      <c r="F31" s="73"/>
      <c r="G31" s="72">
        <v>685719.35499999998</v>
      </c>
      <c r="H31" s="74">
        <v>20.857110355299799</v>
      </c>
      <c r="I31" s="72">
        <v>37307.140700000004</v>
      </c>
      <c r="J31" s="74">
        <v>4.5016668434055296</v>
      </c>
      <c r="K31" s="72">
        <v>24003.292099999999</v>
      </c>
      <c r="L31" s="74">
        <v>3.5004542200795798</v>
      </c>
      <c r="M31" s="74">
        <v>0.554250997928738</v>
      </c>
      <c r="N31" s="72">
        <v>50183637.225299999</v>
      </c>
      <c r="O31" s="72">
        <v>50183637.225299999</v>
      </c>
      <c r="P31" s="72">
        <v>26852</v>
      </c>
      <c r="Q31" s="72">
        <v>26299</v>
      </c>
      <c r="R31" s="74">
        <v>2.1027415491083201</v>
      </c>
      <c r="S31" s="72">
        <v>30.8632726649784</v>
      </c>
      <c r="T31" s="72">
        <v>27.742102566637499</v>
      </c>
      <c r="U31" s="75">
        <v>10.112894158118801</v>
      </c>
    </row>
    <row r="32" spans="1:21" ht="12" thickBot="1" x14ac:dyDescent="0.25">
      <c r="A32" s="54"/>
      <c r="B32" s="56" t="s">
        <v>30</v>
      </c>
      <c r="C32" s="57"/>
      <c r="D32" s="72">
        <v>119937.48480000001</v>
      </c>
      <c r="E32" s="73"/>
      <c r="F32" s="73"/>
      <c r="G32" s="72">
        <v>124317.9391</v>
      </c>
      <c r="H32" s="74">
        <v>-3.5235898629854301</v>
      </c>
      <c r="I32" s="72">
        <v>31313.4319</v>
      </c>
      <c r="J32" s="74">
        <v>26.108127873630401</v>
      </c>
      <c r="K32" s="72">
        <v>35000.719799999999</v>
      </c>
      <c r="L32" s="74">
        <v>28.1541988657372</v>
      </c>
      <c r="M32" s="74">
        <v>-0.10534891628143001</v>
      </c>
      <c r="N32" s="72">
        <v>1778195.1062</v>
      </c>
      <c r="O32" s="72">
        <v>1778195.1062</v>
      </c>
      <c r="P32" s="72">
        <v>23026</v>
      </c>
      <c r="Q32" s="72">
        <v>22377</v>
      </c>
      <c r="R32" s="74">
        <v>2.9002994145774799</v>
      </c>
      <c r="S32" s="72">
        <v>5.20878506036654</v>
      </c>
      <c r="T32" s="72">
        <v>4.9970869687625701</v>
      </c>
      <c r="U32" s="75">
        <v>4.0642508598555303</v>
      </c>
    </row>
    <row r="33" spans="1:21" ht="12" thickBot="1" x14ac:dyDescent="0.25">
      <c r="A33" s="54"/>
      <c r="B33" s="56" t="s">
        <v>75</v>
      </c>
      <c r="C33" s="57"/>
      <c r="D33" s="73"/>
      <c r="E33" s="73"/>
      <c r="F33" s="73"/>
      <c r="G33" s="72">
        <v>1.1111</v>
      </c>
      <c r="H33" s="73"/>
      <c r="I33" s="73"/>
      <c r="J33" s="73"/>
      <c r="K33" s="72">
        <v>0.1709</v>
      </c>
      <c r="L33" s="74">
        <v>15.3811538115381</v>
      </c>
      <c r="M33" s="73"/>
      <c r="N33" s="72">
        <v>15.994199999999999</v>
      </c>
      <c r="O33" s="72">
        <v>15.994199999999999</v>
      </c>
      <c r="P33" s="73"/>
      <c r="Q33" s="72">
        <v>3</v>
      </c>
      <c r="R33" s="73"/>
      <c r="S33" s="73"/>
      <c r="T33" s="72">
        <v>1.5851</v>
      </c>
      <c r="U33" s="76"/>
    </row>
    <row r="34" spans="1:21" ht="12" thickBot="1" x14ac:dyDescent="0.25">
      <c r="A34" s="54"/>
      <c r="B34" s="56" t="s">
        <v>31</v>
      </c>
      <c r="C34" s="57"/>
      <c r="D34" s="72">
        <v>429071.38780000003</v>
      </c>
      <c r="E34" s="73"/>
      <c r="F34" s="73"/>
      <c r="G34" s="72">
        <v>258473.4086</v>
      </c>
      <c r="H34" s="74">
        <v>66.002139300916895</v>
      </c>
      <c r="I34" s="72">
        <v>1857.8716999999999</v>
      </c>
      <c r="J34" s="74">
        <v>0.432998273207161</v>
      </c>
      <c r="K34" s="72">
        <v>22365.905599999998</v>
      </c>
      <c r="L34" s="74">
        <v>8.6530779785600007</v>
      </c>
      <c r="M34" s="74">
        <v>-0.91693286499429705</v>
      </c>
      <c r="N34" s="72">
        <v>5519109.3443</v>
      </c>
      <c r="O34" s="72">
        <v>5519109.3443</v>
      </c>
      <c r="P34" s="72">
        <v>23201</v>
      </c>
      <c r="Q34" s="72">
        <v>24507</v>
      </c>
      <c r="R34" s="74">
        <v>-5.3290896478557102</v>
      </c>
      <c r="S34" s="72">
        <v>18.493659230205601</v>
      </c>
      <c r="T34" s="72">
        <v>17.524508842371599</v>
      </c>
      <c r="U34" s="75">
        <v>5.2404468784150602</v>
      </c>
    </row>
    <row r="35" spans="1:21" ht="12" customHeight="1" thickBot="1" x14ac:dyDescent="0.25">
      <c r="A35" s="54"/>
      <c r="B35" s="56" t="s">
        <v>68</v>
      </c>
      <c r="C35" s="57"/>
      <c r="D35" s="72">
        <v>93699.21</v>
      </c>
      <c r="E35" s="73"/>
      <c r="F35" s="73"/>
      <c r="G35" s="72">
        <v>21247.01</v>
      </c>
      <c r="H35" s="74">
        <v>340.99951004870798</v>
      </c>
      <c r="I35" s="72">
        <v>5960.78</v>
      </c>
      <c r="J35" s="74">
        <v>6.36161180014218</v>
      </c>
      <c r="K35" s="72">
        <v>-107.69</v>
      </c>
      <c r="L35" s="74">
        <v>-0.506847787053331</v>
      </c>
      <c r="M35" s="74">
        <v>-56.351286098987799</v>
      </c>
      <c r="N35" s="72">
        <v>2666701.63</v>
      </c>
      <c r="O35" s="72">
        <v>2666701.63</v>
      </c>
      <c r="P35" s="72">
        <v>44</v>
      </c>
      <c r="Q35" s="72">
        <v>52</v>
      </c>
      <c r="R35" s="74">
        <v>-15.384615384615399</v>
      </c>
      <c r="S35" s="72">
        <v>2129.5275000000001</v>
      </c>
      <c r="T35" s="72">
        <v>1329.5209615384599</v>
      </c>
      <c r="U35" s="75">
        <v>37.567326013002301</v>
      </c>
    </row>
    <row r="36" spans="1:21" ht="12" customHeight="1" thickBot="1" x14ac:dyDescent="0.25">
      <c r="A36" s="54"/>
      <c r="B36" s="56" t="s">
        <v>35</v>
      </c>
      <c r="C36" s="57"/>
      <c r="D36" s="72">
        <v>1277358.55</v>
      </c>
      <c r="E36" s="73"/>
      <c r="F36" s="73"/>
      <c r="G36" s="72">
        <v>606965.12</v>
      </c>
      <c r="H36" s="74">
        <v>110.450074956531</v>
      </c>
      <c r="I36" s="72">
        <v>-162883.9</v>
      </c>
      <c r="J36" s="74">
        <v>-12.751619347598201</v>
      </c>
      <c r="K36" s="72">
        <v>-74399.539999999994</v>
      </c>
      <c r="L36" s="74">
        <v>-12.257630224287</v>
      </c>
      <c r="M36" s="74">
        <v>1.18931326725945</v>
      </c>
      <c r="N36" s="72">
        <v>16304594.369999999</v>
      </c>
      <c r="O36" s="72">
        <v>16304594.369999999</v>
      </c>
      <c r="P36" s="72">
        <v>436</v>
      </c>
      <c r="Q36" s="72">
        <v>185</v>
      </c>
      <c r="R36" s="74">
        <v>135.67567567567599</v>
      </c>
      <c r="S36" s="72">
        <v>2929.7214449541302</v>
      </c>
      <c r="T36" s="72">
        <v>2648.2151891891899</v>
      </c>
      <c r="U36" s="75">
        <v>9.6086355325615997</v>
      </c>
    </row>
    <row r="37" spans="1:21" ht="12" thickBot="1" x14ac:dyDescent="0.25">
      <c r="A37" s="54"/>
      <c r="B37" s="56" t="s">
        <v>36</v>
      </c>
      <c r="C37" s="57"/>
      <c r="D37" s="72">
        <v>257615.46</v>
      </c>
      <c r="E37" s="73"/>
      <c r="F37" s="73"/>
      <c r="G37" s="72">
        <v>271044.63</v>
      </c>
      <c r="H37" s="74">
        <v>-4.9545973295984496</v>
      </c>
      <c r="I37" s="72">
        <v>786.99</v>
      </c>
      <c r="J37" s="74">
        <v>0.30549020621666101</v>
      </c>
      <c r="K37" s="72">
        <v>-16810.12</v>
      </c>
      <c r="L37" s="74">
        <v>-6.2019749293686397</v>
      </c>
      <c r="M37" s="74">
        <v>-1.04681644152451</v>
      </c>
      <c r="N37" s="72">
        <v>6336859.4000000004</v>
      </c>
      <c r="O37" s="72">
        <v>6336859.4000000004</v>
      </c>
      <c r="P37" s="72">
        <v>89</v>
      </c>
      <c r="Q37" s="72">
        <v>71</v>
      </c>
      <c r="R37" s="74">
        <v>25.3521126760564</v>
      </c>
      <c r="S37" s="72">
        <v>2894.5557303370801</v>
      </c>
      <c r="T37" s="72">
        <v>2455.6170422535201</v>
      </c>
      <c r="U37" s="75">
        <v>15.164285264338</v>
      </c>
    </row>
    <row r="38" spans="1:21" ht="12" thickBot="1" x14ac:dyDescent="0.25">
      <c r="A38" s="54"/>
      <c r="B38" s="56" t="s">
        <v>37</v>
      </c>
      <c r="C38" s="57"/>
      <c r="D38" s="72">
        <v>313567.65999999997</v>
      </c>
      <c r="E38" s="73"/>
      <c r="F38" s="73"/>
      <c r="G38" s="72">
        <v>308187.36</v>
      </c>
      <c r="H38" s="74">
        <v>1.7457886656999699</v>
      </c>
      <c r="I38" s="72">
        <v>-35366.559999999998</v>
      </c>
      <c r="J38" s="74">
        <v>-11.2787651634738</v>
      </c>
      <c r="K38" s="72">
        <v>-40848.019999999997</v>
      </c>
      <c r="L38" s="74">
        <v>-13.2542814215353</v>
      </c>
      <c r="M38" s="74">
        <v>-0.13419157158657899</v>
      </c>
      <c r="N38" s="72">
        <v>7043348.21</v>
      </c>
      <c r="O38" s="72">
        <v>7043348.21</v>
      </c>
      <c r="P38" s="72">
        <v>151</v>
      </c>
      <c r="Q38" s="72">
        <v>132</v>
      </c>
      <c r="R38" s="74">
        <v>14.3939393939394</v>
      </c>
      <c r="S38" s="72">
        <v>2076.6070198675502</v>
      </c>
      <c r="T38" s="72">
        <v>1906.28159090909</v>
      </c>
      <c r="U38" s="75">
        <v>8.2021021468627406</v>
      </c>
    </row>
    <row r="39" spans="1:21" ht="12" thickBot="1" x14ac:dyDescent="0.25">
      <c r="A39" s="54"/>
      <c r="B39" s="56" t="s">
        <v>70</v>
      </c>
      <c r="C39" s="57"/>
      <c r="D39" s="72">
        <v>3.42</v>
      </c>
      <c r="E39" s="73"/>
      <c r="F39" s="73"/>
      <c r="G39" s="72">
        <v>8.92</v>
      </c>
      <c r="H39" s="74">
        <v>-61.6591928251121</v>
      </c>
      <c r="I39" s="72">
        <v>0</v>
      </c>
      <c r="J39" s="74">
        <v>0</v>
      </c>
      <c r="K39" s="72">
        <v>-21.71</v>
      </c>
      <c r="L39" s="74">
        <v>-243.385650224215</v>
      </c>
      <c r="M39" s="74">
        <v>-1</v>
      </c>
      <c r="N39" s="72">
        <v>214.03</v>
      </c>
      <c r="O39" s="72">
        <v>214.03</v>
      </c>
      <c r="P39" s="72">
        <v>1</v>
      </c>
      <c r="Q39" s="72">
        <v>12</v>
      </c>
      <c r="R39" s="74">
        <v>-91.6666666666667</v>
      </c>
      <c r="S39" s="72">
        <v>3.42</v>
      </c>
      <c r="T39" s="72">
        <v>1.7408333333333299</v>
      </c>
      <c r="U39" s="75">
        <v>49.098440545808998</v>
      </c>
    </row>
    <row r="40" spans="1:21" ht="12" customHeight="1" thickBot="1" x14ac:dyDescent="0.25">
      <c r="A40" s="54"/>
      <c r="B40" s="56" t="s">
        <v>32</v>
      </c>
      <c r="C40" s="57"/>
      <c r="D40" s="72">
        <v>87327.350099999996</v>
      </c>
      <c r="E40" s="73"/>
      <c r="F40" s="73"/>
      <c r="G40" s="72">
        <v>300654.7009</v>
      </c>
      <c r="H40" s="74">
        <v>-70.954270850052097</v>
      </c>
      <c r="I40" s="72">
        <v>5314.6722</v>
      </c>
      <c r="J40" s="74">
        <v>6.0859194672849704</v>
      </c>
      <c r="K40" s="72">
        <v>12460.8555</v>
      </c>
      <c r="L40" s="74">
        <v>4.1445736463454104</v>
      </c>
      <c r="M40" s="74">
        <v>-0.57349058417377496</v>
      </c>
      <c r="N40" s="72">
        <v>1243258.9631000001</v>
      </c>
      <c r="O40" s="72">
        <v>1243258.9631000001</v>
      </c>
      <c r="P40" s="72">
        <v>199</v>
      </c>
      <c r="Q40" s="72">
        <v>129</v>
      </c>
      <c r="R40" s="74">
        <v>54.263565891472901</v>
      </c>
      <c r="S40" s="72">
        <v>438.83090502512601</v>
      </c>
      <c r="T40" s="72">
        <v>476.73755271317799</v>
      </c>
      <c r="U40" s="75">
        <v>-8.6380989246603495</v>
      </c>
    </row>
    <row r="41" spans="1:21" ht="12" customHeight="1" thickBot="1" x14ac:dyDescent="0.25">
      <c r="A41" s="54"/>
      <c r="B41" s="56" t="s">
        <v>33</v>
      </c>
      <c r="C41" s="57"/>
      <c r="D41" s="72">
        <v>765842.73060000001</v>
      </c>
      <c r="E41" s="73"/>
      <c r="F41" s="73"/>
      <c r="G41" s="72">
        <v>591793.00340000005</v>
      </c>
      <c r="H41" s="74">
        <v>29.410575353213101</v>
      </c>
      <c r="I41" s="72">
        <v>33453.460700000003</v>
      </c>
      <c r="J41" s="74">
        <v>4.3681893636035296</v>
      </c>
      <c r="K41" s="72">
        <v>33807.597800000003</v>
      </c>
      <c r="L41" s="74">
        <v>5.7127403679609001</v>
      </c>
      <c r="M41" s="74">
        <v>-1.0475074333735001E-2</v>
      </c>
      <c r="N41" s="72">
        <v>9814120.3125999998</v>
      </c>
      <c r="O41" s="72">
        <v>9814120.3125999998</v>
      </c>
      <c r="P41" s="72">
        <v>3528</v>
      </c>
      <c r="Q41" s="72">
        <v>2317</v>
      </c>
      <c r="R41" s="74">
        <v>52.265861027190297</v>
      </c>
      <c r="S41" s="72">
        <v>217.075603911565</v>
      </c>
      <c r="T41" s="72">
        <v>221.08746529995699</v>
      </c>
      <c r="U41" s="75">
        <v>-1.8481401484556801</v>
      </c>
    </row>
    <row r="42" spans="1:21" ht="12" thickBot="1" x14ac:dyDescent="0.25">
      <c r="A42" s="54"/>
      <c r="B42" s="56" t="s">
        <v>38</v>
      </c>
      <c r="C42" s="57"/>
      <c r="D42" s="72">
        <v>300352.24</v>
      </c>
      <c r="E42" s="73"/>
      <c r="F42" s="73"/>
      <c r="G42" s="72">
        <v>312594.08</v>
      </c>
      <c r="H42" s="74">
        <v>-3.9162098015419899</v>
      </c>
      <c r="I42" s="72">
        <v>-17268.34</v>
      </c>
      <c r="J42" s="74">
        <v>-5.7493628148070401</v>
      </c>
      <c r="K42" s="72">
        <v>-38085.61</v>
      </c>
      <c r="L42" s="74">
        <v>-12.1837272158193</v>
      </c>
      <c r="M42" s="74">
        <v>-0.54659148166459703</v>
      </c>
      <c r="N42" s="72">
        <v>6148004.5300000003</v>
      </c>
      <c r="O42" s="72">
        <v>6148004.5300000003</v>
      </c>
      <c r="P42" s="72">
        <v>186</v>
      </c>
      <c r="Q42" s="72">
        <v>168</v>
      </c>
      <c r="R42" s="74">
        <v>10.714285714285699</v>
      </c>
      <c r="S42" s="72">
        <v>1614.79698924731</v>
      </c>
      <c r="T42" s="72">
        <v>1562.39321428571</v>
      </c>
      <c r="U42" s="75">
        <v>3.2452237222726001</v>
      </c>
    </row>
    <row r="43" spans="1:21" ht="12" thickBot="1" x14ac:dyDescent="0.25">
      <c r="A43" s="54"/>
      <c r="B43" s="56" t="s">
        <v>39</v>
      </c>
      <c r="C43" s="57"/>
      <c r="D43" s="72">
        <v>117588.97</v>
      </c>
      <c r="E43" s="73"/>
      <c r="F43" s="73"/>
      <c r="G43" s="72">
        <v>95777.89</v>
      </c>
      <c r="H43" s="74">
        <v>22.772562644677201</v>
      </c>
      <c r="I43" s="72">
        <v>15932.61</v>
      </c>
      <c r="J43" s="74">
        <v>13.549408588237499</v>
      </c>
      <c r="K43" s="72">
        <v>12330.87</v>
      </c>
      <c r="L43" s="74">
        <v>12.8744431517545</v>
      </c>
      <c r="M43" s="74">
        <v>0.29209131229183299</v>
      </c>
      <c r="N43" s="72">
        <v>2280281.38</v>
      </c>
      <c r="O43" s="72">
        <v>2280281.38</v>
      </c>
      <c r="P43" s="72">
        <v>106</v>
      </c>
      <c r="Q43" s="72">
        <v>92</v>
      </c>
      <c r="R43" s="74">
        <v>15.2173913043478</v>
      </c>
      <c r="S43" s="72">
        <v>1109.3299056603801</v>
      </c>
      <c r="T43" s="72">
        <v>1187.8028260869601</v>
      </c>
      <c r="U43" s="75">
        <v>-7.0739029053638101</v>
      </c>
    </row>
    <row r="44" spans="1:21" ht="12" thickBot="1" x14ac:dyDescent="0.25">
      <c r="A44" s="54"/>
      <c r="B44" s="56" t="s">
        <v>73</v>
      </c>
      <c r="C44" s="5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2">
        <v>-1523.9315999999999</v>
      </c>
      <c r="O44" s="72">
        <v>-1523.9315999999999</v>
      </c>
      <c r="P44" s="73"/>
      <c r="Q44" s="73"/>
      <c r="R44" s="73"/>
      <c r="S44" s="73"/>
      <c r="T44" s="73"/>
      <c r="U44" s="76"/>
    </row>
    <row r="45" spans="1:21" ht="12" thickBot="1" x14ac:dyDescent="0.25">
      <c r="A45" s="55"/>
      <c r="B45" s="56" t="s">
        <v>34</v>
      </c>
      <c r="C45" s="57"/>
      <c r="D45" s="77">
        <v>19834.910199999998</v>
      </c>
      <c r="E45" s="78"/>
      <c r="F45" s="78"/>
      <c r="G45" s="77">
        <v>7217.8203000000003</v>
      </c>
      <c r="H45" s="79">
        <v>174.80471077951299</v>
      </c>
      <c r="I45" s="77">
        <v>1845.6564000000001</v>
      </c>
      <c r="J45" s="79">
        <v>9.3050907787825601</v>
      </c>
      <c r="K45" s="77">
        <v>1068.5491999999999</v>
      </c>
      <c r="L45" s="79">
        <v>14.8043198027526</v>
      </c>
      <c r="M45" s="79">
        <v>0.72725448673771897</v>
      </c>
      <c r="N45" s="77">
        <v>299449.56670000002</v>
      </c>
      <c r="O45" s="77">
        <v>299449.56670000002</v>
      </c>
      <c r="P45" s="77">
        <v>29</v>
      </c>
      <c r="Q45" s="77">
        <v>25</v>
      </c>
      <c r="R45" s="79">
        <v>16</v>
      </c>
      <c r="S45" s="77">
        <v>683.962420689655</v>
      </c>
      <c r="T45" s="77">
        <v>395.95719200000002</v>
      </c>
      <c r="U45" s="80">
        <v>42.108341040031497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4:C44"/>
    <mergeCell ref="B45:C45"/>
    <mergeCell ref="B37:C37"/>
    <mergeCell ref="B38:C38"/>
    <mergeCell ref="B39:C39"/>
    <mergeCell ref="B40:C40"/>
    <mergeCell ref="B41:C41"/>
    <mergeCell ref="B42:C42"/>
    <mergeCell ref="B43:C43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</mergeCells>
  <phoneticPr fontId="2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122616</v>
      </c>
      <c r="D2" s="37">
        <v>988778.14673162403</v>
      </c>
      <c r="E2" s="37">
        <v>852470.52383162396</v>
      </c>
      <c r="F2" s="37">
        <v>136307.62289999999</v>
      </c>
      <c r="G2" s="37">
        <v>852470.52383162396</v>
      </c>
      <c r="H2" s="37">
        <v>0.137854607072942</v>
      </c>
    </row>
    <row r="3" spans="1:8" x14ac:dyDescent="0.2">
      <c r="A3" s="37">
        <v>2</v>
      </c>
      <c r="B3" s="37">
        <v>13</v>
      </c>
      <c r="C3" s="37">
        <v>12866</v>
      </c>
      <c r="D3" s="37">
        <v>121098.23762905999</v>
      </c>
      <c r="E3" s="37">
        <v>92491.602494871797</v>
      </c>
      <c r="F3" s="37">
        <v>28606.635134188</v>
      </c>
      <c r="G3" s="37">
        <v>92491.602494871797</v>
      </c>
      <c r="H3" s="37">
        <v>0.236226684172019</v>
      </c>
    </row>
    <row r="4" spans="1:8" x14ac:dyDescent="0.2">
      <c r="A4" s="37">
        <v>3</v>
      </c>
      <c r="B4" s="37">
        <v>14</v>
      </c>
      <c r="C4" s="37">
        <v>127822</v>
      </c>
      <c r="D4" s="37">
        <v>166788.416276053</v>
      </c>
      <c r="E4" s="37">
        <v>124317.65722059101</v>
      </c>
      <c r="F4" s="37">
        <v>42470.759055462499</v>
      </c>
      <c r="G4" s="37">
        <v>124317.65722059101</v>
      </c>
      <c r="H4" s="37">
        <v>0.25463854147501902</v>
      </c>
    </row>
    <row r="5" spans="1:8" x14ac:dyDescent="0.2">
      <c r="A5" s="37">
        <v>4</v>
      </c>
      <c r="B5" s="37">
        <v>15</v>
      </c>
      <c r="C5" s="37">
        <v>5290</v>
      </c>
      <c r="D5" s="37">
        <v>94276.995382747104</v>
      </c>
      <c r="E5" s="37">
        <v>74237.093013206293</v>
      </c>
      <c r="F5" s="37">
        <v>20039.902369540901</v>
      </c>
      <c r="G5" s="37">
        <v>74237.093013206293</v>
      </c>
      <c r="H5" s="37">
        <v>0.21256407555398399</v>
      </c>
    </row>
    <row r="6" spans="1:8" x14ac:dyDescent="0.2">
      <c r="A6" s="37">
        <v>5</v>
      </c>
      <c r="B6" s="37">
        <v>16</v>
      </c>
      <c r="C6" s="37">
        <v>5578</v>
      </c>
      <c r="D6" s="37">
        <v>423239.49495042698</v>
      </c>
      <c r="E6" s="37">
        <v>399983.28611453</v>
      </c>
      <c r="F6" s="37">
        <v>23256.2088358974</v>
      </c>
      <c r="G6" s="37">
        <v>399983.28611453</v>
      </c>
      <c r="H6" s="37">
        <v>5.4948106481937299E-2</v>
      </c>
    </row>
    <row r="7" spans="1:8" x14ac:dyDescent="0.2">
      <c r="A7" s="37">
        <v>6</v>
      </c>
      <c r="B7" s="37">
        <v>17</v>
      </c>
      <c r="C7" s="37">
        <v>33217</v>
      </c>
      <c r="D7" s="37">
        <v>490412.99014957302</v>
      </c>
      <c r="E7" s="37">
        <v>484905.78597094002</v>
      </c>
      <c r="F7" s="37">
        <v>5507.2041786324799</v>
      </c>
      <c r="G7" s="37">
        <v>484905.78597094002</v>
      </c>
      <c r="H7" s="37">
        <v>1.12297273711139E-2</v>
      </c>
    </row>
    <row r="8" spans="1:8" x14ac:dyDescent="0.2">
      <c r="A8" s="37">
        <v>7</v>
      </c>
      <c r="B8" s="37">
        <v>18</v>
      </c>
      <c r="C8" s="37">
        <v>173559</v>
      </c>
      <c r="D8" s="37">
        <v>305552.45523931598</v>
      </c>
      <c r="E8" s="37">
        <v>253826.61124529899</v>
      </c>
      <c r="F8" s="37">
        <v>51725.843994017101</v>
      </c>
      <c r="G8" s="37">
        <v>253826.61124529899</v>
      </c>
      <c r="H8" s="37">
        <v>0.169286298005703</v>
      </c>
    </row>
    <row r="9" spans="1:8" x14ac:dyDescent="0.2">
      <c r="A9" s="37">
        <v>8</v>
      </c>
      <c r="B9" s="37">
        <v>19</v>
      </c>
      <c r="C9" s="37">
        <v>29216</v>
      </c>
      <c r="D9" s="37">
        <v>209491.84487094</v>
      </c>
      <c r="E9" s="37">
        <v>241078.13216068401</v>
      </c>
      <c r="F9" s="37">
        <v>-31586.287289743599</v>
      </c>
      <c r="G9" s="37">
        <v>241078.13216068401</v>
      </c>
      <c r="H9" s="37">
        <v>-0.15077573692285101</v>
      </c>
    </row>
    <row r="10" spans="1:8" x14ac:dyDescent="0.2">
      <c r="A10" s="37">
        <v>9</v>
      </c>
      <c r="B10" s="37">
        <v>21</v>
      </c>
      <c r="C10" s="37">
        <v>229235</v>
      </c>
      <c r="D10" s="37">
        <v>948272.65538034204</v>
      </c>
      <c r="E10" s="37">
        <v>931991.70168546995</v>
      </c>
      <c r="F10" s="37">
        <v>16280.9536948718</v>
      </c>
      <c r="G10" s="37">
        <v>931991.70168546995</v>
      </c>
      <c r="H10" s="37">
        <v>1.7169063773479501E-2</v>
      </c>
    </row>
    <row r="11" spans="1:8" x14ac:dyDescent="0.2">
      <c r="A11" s="37">
        <v>10</v>
      </c>
      <c r="B11" s="37">
        <v>22</v>
      </c>
      <c r="C11" s="37">
        <v>40498</v>
      </c>
      <c r="D11" s="37">
        <v>641434.86874786299</v>
      </c>
      <c r="E11" s="37">
        <v>589009.35512051301</v>
      </c>
      <c r="F11" s="37">
        <v>52425.513627350403</v>
      </c>
      <c r="G11" s="37">
        <v>589009.35512051301</v>
      </c>
      <c r="H11" s="37">
        <v>8.17316241782889E-2</v>
      </c>
    </row>
    <row r="12" spans="1:8" x14ac:dyDescent="0.2">
      <c r="A12" s="37">
        <v>11</v>
      </c>
      <c r="B12" s="37">
        <v>23</v>
      </c>
      <c r="C12" s="37">
        <v>284131.04800000001</v>
      </c>
      <c r="D12" s="37">
        <v>3700067.1105299098</v>
      </c>
      <c r="E12" s="37">
        <v>3723990.6894641002</v>
      </c>
      <c r="F12" s="37">
        <v>-23923.578934188001</v>
      </c>
      <c r="G12" s="37">
        <v>3723990.6894641002</v>
      </c>
      <c r="H12" s="37">
        <v>-6.4657148693613199E-3</v>
      </c>
    </row>
    <row r="13" spans="1:8" x14ac:dyDescent="0.2">
      <c r="A13" s="37">
        <v>12</v>
      </c>
      <c r="B13" s="37">
        <v>24</v>
      </c>
      <c r="C13" s="37">
        <v>33707</v>
      </c>
      <c r="D13" s="37">
        <v>659376.04418205097</v>
      </c>
      <c r="E13" s="37">
        <v>599440.14190598298</v>
      </c>
      <c r="F13" s="37">
        <v>59935.902276068402</v>
      </c>
      <c r="G13" s="37">
        <v>599440.14190598298</v>
      </c>
      <c r="H13" s="37">
        <v>9.0897906899875605E-2</v>
      </c>
    </row>
    <row r="14" spans="1:8" x14ac:dyDescent="0.2">
      <c r="A14" s="37">
        <v>13</v>
      </c>
      <c r="B14" s="37">
        <v>25</v>
      </c>
      <c r="C14" s="37">
        <v>126441</v>
      </c>
      <c r="D14" s="37">
        <v>1410298.3158</v>
      </c>
      <c r="E14" s="37">
        <v>1288413.7021999999</v>
      </c>
      <c r="F14" s="37">
        <v>121884.6136</v>
      </c>
      <c r="G14" s="37">
        <v>1288413.7021999999</v>
      </c>
      <c r="H14" s="37">
        <v>8.6424703365585595E-2</v>
      </c>
    </row>
    <row r="15" spans="1:8" x14ac:dyDescent="0.2">
      <c r="A15" s="37">
        <v>14</v>
      </c>
      <c r="B15" s="37">
        <v>26</v>
      </c>
      <c r="C15" s="37">
        <v>71034</v>
      </c>
      <c r="D15" s="37">
        <v>427444.91381084599</v>
      </c>
      <c r="E15" s="37">
        <v>370730.13805813499</v>
      </c>
      <c r="F15" s="37">
        <v>56714.775752711597</v>
      </c>
      <c r="G15" s="37">
        <v>370730.13805813499</v>
      </c>
      <c r="H15" s="37">
        <v>0.132683239220409</v>
      </c>
    </row>
    <row r="16" spans="1:8" x14ac:dyDescent="0.2">
      <c r="A16" s="37">
        <v>15</v>
      </c>
      <c r="B16" s="37">
        <v>27</v>
      </c>
      <c r="C16" s="37">
        <v>165658.16899999999</v>
      </c>
      <c r="D16" s="37">
        <v>1430658.65213333</v>
      </c>
      <c r="E16" s="37">
        <v>1340708.23796667</v>
      </c>
      <c r="F16" s="37">
        <v>89950.414166666698</v>
      </c>
      <c r="G16" s="37">
        <v>1340708.23796667</v>
      </c>
      <c r="H16" s="37">
        <v>6.2873428286011293E-2</v>
      </c>
    </row>
    <row r="17" spans="1:8" x14ac:dyDescent="0.2">
      <c r="A17" s="37">
        <v>16</v>
      </c>
      <c r="B17" s="37">
        <v>29</v>
      </c>
      <c r="C17" s="37">
        <v>242832</v>
      </c>
      <c r="D17" s="37">
        <v>3346253.9241786301</v>
      </c>
      <c r="E17" s="37">
        <v>3183466.9601273499</v>
      </c>
      <c r="F17" s="37">
        <v>162786.964051282</v>
      </c>
      <c r="G17" s="37">
        <v>3183466.9601273499</v>
      </c>
      <c r="H17" s="37">
        <v>4.8647522794086698E-2</v>
      </c>
    </row>
    <row r="18" spans="1:8" x14ac:dyDescent="0.2">
      <c r="A18" s="37">
        <v>17</v>
      </c>
      <c r="B18" s="37">
        <v>31</v>
      </c>
      <c r="C18" s="37">
        <v>31380.159</v>
      </c>
      <c r="D18" s="37">
        <v>366631.123587301</v>
      </c>
      <c r="E18" s="37">
        <v>315513.12712478999</v>
      </c>
      <c r="F18" s="37">
        <v>51117.9964625102</v>
      </c>
      <c r="G18" s="37">
        <v>315513.12712478999</v>
      </c>
      <c r="H18" s="37">
        <v>0.13942623300047899</v>
      </c>
    </row>
    <row r="19" spans="1:8" x14ac:dyDescent="0.2">
      <c r="A19" s="37">
        <v>18</v>
      </c>
      <c r="B19" s="37">
        <v>32</v>
      </c>
      <c r="C19" s="37">
        <v>70209.828999999998</v>
      </c>
      <c r="D19" s="37">
        <v>872306.93988714204</v>
      </c>
      <c r="E19" s="37">
        <v>868903.055443094</v>
      </c>
      <c r="F19" s="37">
        <v>3403.88444404751</v>
      </c>
      <c r="G19" s="37">
        <v>868903.055443094</v>
      </c>
      <c r="H19" s="37">
        <v>3.9021636632719102E-3</v>
      </c>
    </row>
    <row r="20" spans="1:8" x14ac:dyDescent="0.2">
      <c r="A20" s="37">
        <v>19</v>
      </c>
      <c r="B20" s="37">
        <v>33</v>
      </c>
      <c r="C20" s="37">
        <v>55455.595000000001</v>
      </c>
      <c r="D20" s="37">
        <v>943789.43194583606</v>
      </c>
      <c r="E20" s="37">
        <v>762095.64452630398</v>
      </c>
      <c r="F20" s="37">
        <v>181693.78741953199</v>
      </c>
      <c r="G20" s="37">
        <v>762095.64452630398</v>
      </c>
      <c r="H20" s="37">
        <v>0.19251517475135199</v>
      </c>
    </row>
    <row r="21" spans="1:8" x14ac:dyDescent="0.2">
      <c r="A21" s="37">
        <v>20</v>
      </c>
      <c r="B21" s="37">
        <v>34</v>
      </c>
      <c r="C21" s="37">
        <v>40052.394999999997</v>
      </c>
      <c r="D21" s="37">
        <v>284312.83137809503</v>
      </c>
      <c r="E21" s="37">
        <v>210208.04148650399</v>
      </c>
      <c r="F21" s="37">
        <v>74104.789891591805</v>
      </c>
      <c r="G21" s="37">
        <v>210208.04148650399</v>
      </c>
      <c r="H21" s="37">
        <v>0.26064525309110298</v>
      </c>
    </row>
    <row r="22" spans="1:8" x14ac:dyDescent="0.2">
      <c r="A22" s="37">
        <v>21</v>
      </c>
      <c r="B22" s="37">
        <v>35</v>
      </c>
      <c r="C22" s="37">
        <v>98608.517000000007</v>
      </c>
      <c r="D22" s="37">
        <v>2437739.3878814201</v>
      </c>
      <c r="E22" s="37">
        <v>2605108.2989557502</v>
      </c>
      <c r="F22" s="37">
        <v>-167368.91107433601</v>
      </c>
      <c r="G22" s="37">
        <v>2605108.2989557502</v>
      </c>
      <c r="H22" s="37">
        <v>-6.8657425771748604E-2</v>
      </c>
    </row>
    <row r="23" spans="1:8" x14ac:dyDescent="0.2">
      <c r="A23" s="37">
        <v>22</v>
      </c>
      <c r="B23" s="37">
        <v>36</v>
      </c>
      <c r="C23" s="37">
        <v>179166.49600000001</v>
      </c>
      <c r="D23" s="37">
        <v>800234.93592300895</v>
      </c>
      <c r="E23" s="37">
        <v>659650.14249469305</v>
      </c>
      <c r="F23" s="37">
        <v>140584.79342831601</v>
      </c>
      <c r="G23" s="37">
        <v>659650.14249469305</v>
      </c>
      <c r="H23" s="37">
        <v>0.17567940003289401</v>
      </c>
    </row>
    <row r="24" spans="1:8" x14ac:dyDescent="0.2">
      <c r="A24" s="37">
        <v>23</v>
      </c>
      <c r="B24" s="37">
        <v>37</v>
      </c>
      <c r="C24" s="37">
        <v>121169.18700000001</v>
      </c>
      <c r="D24" s="37">
        <v>962271.69817168103</v>
      </c>
      <c r="E24" s="37">
        <v>853884.69622835598</v>
      </c>
      <c r="F24" s="37">
        <v>108387.001943325</v>
      </c>
      <c r="G24" s="37">
        <v>853884.69622835598</v>
      </c>
      <c r="H24" s="37">
        <v>0.112636589176696</v>
      </c>
    </row>
    <row r="25" spans="1:8" x14ac:dyDescent="0.2">
      <c r="A25" s="37">
        <v>24</v>
      </c>
      <c r="B25" s="37">
        <v>38</v>
      </c>
      <c r="C25" s="37">
        <v>157898.14499999999</v>
      </c>
      <c r="D25" s="37">
        <v>828740.53251061903</v>
      </c>
      <c r="E25" s="37">
        <v>791433.39343982295</v>
      </c>
      <c r="F25" s="37">
        <v>37307.139070796497</v>
      </c>
      <c r="G25" s="37">
        <v>791433.39343982295</v>
      </c>
      <c r="H25" s="37">
        <v>4.50166700037909E-2</v>
      </c>
    </row>
    <row r="26" spans="1:8" x14ac:dyDescent="0.2">
      <c r="A26" s="37">
        <v>25</v>
      </c>
      <c r="B26" s="37">
        <v>39</v>
      </c>
      <c r="C26" s="37">
        <v>73958.126999999993</v>
      </c>
      <c r="D26" s="37">
        <v>119937.418237365</v>
      </c>
      <c r="E26" s="37">
        <v>88624.049370075198</v>
      </c>
      <c r="F26" s="37">
        <v>31313.368867289599</v>
      </c>
      <c r="G26" s="37">
        <v>88624.049370075198</v>
      </c>
      <c r="H26" s="37">
        <v>0.26108089808401702</v>
      </c>
    </row>
    <row r="27" spans="1:8" x14ac:dyDescent="0.2">
      <c r="A27" s="37">
        <v>26</v>
      </c>
      <c r="B27" s="37">
        <v>42</v>
      </c>
      <c r="C27" s="37">
        <v>28180.741000000002</v>
      </c>
      <c r="D27" s="37">
        <v>429071.38760000002</v>
      </c>
      <c r="E27" s="37">
        <v>427213.5184</v>
      </c>
      <c r="F27" s="37">
        <v>1857.8692000000001</v>
      </c>
      <c r="G27" s="37">
        <v>427213.5184</v>
      </c>
      <c r="H27" s="37">
        <v>4.3299769075536504E-3</v>
      </c>
    </row>
    <row r="28" spans="1:8" x14ac:dyDescent="0.2">
      <c r="A28" s="37">
        <v>27</v>
      </c>
      <c r="B28" s="37">
        <v>75</v>
      </c>
      <c r="C28" s="37">
        <v>237</v>
      </c>
      <c r="D28" s="37">
        <v>87327.350427350393</v>
      </c>
      <c r="E28" s="37">
        <v>82012.679487179499</v>
      </c>
      <c r="F28" s="37">
        <v>5314.6709401709404</v>
      </c>
      <c r="G28" s="37">
        <v>82012.679487179499</v>
      </c>
      <c r="H28" s="37">
        <v>6.0859180018204402E-2</v>
      </c>
    </row>
    <row r="29" spans="1:8" x14ac:dyDescent="0.2">
      <c r="A29" s="37">
        <v>28</v>
      </c>
      <c r="B29" s="37">
        <v>76</v>
      </c>
      <c r="C29" s="37">
        <v>3934</v>
      </c>
      <c r="D29" s="37">
        <v>765842.71505897399</v>
      </c>
      <c r="E29" s="37">
        <v>732389.31571025599</v>
      </c>
      <c r="F29" s="37">
        <v>33453.399348717903</v>
      </c>
      <c r="G29" s="37">
        <v>732389.31571025599</v>
      </c>
      <c r="H29" s="37">
        <v>4.3681814412952699E-2</v>
      </c>
    </row>
    <row r="30" spans="1:8" x14ac:dyDescent="0.2">
      <c r="A30" s="37">
        <v>29</v>
      </c>
      <c r="B30" s="37">
        <v>99</v>
      </c>
      <c r="C30" s="37">
        <v>29</v>
      </c>
      <c r="D30" s="37">
        <v>19834.910369866098</v>
      </c>
      <c r="E30" s="37">
        <v>17989.253853717601</v>
      </c>
      <c r="F30" s="37">
        <v>1845.6565161485501</v>
      </c>
      <c r="G30" s="37">
        <v>17989.253853717601</v>
      </c>
      <c r="H30" s="37">
        <v>9.3050912846701694E-2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49</v>
      </c>
      <c r="D32" s="34">
        <v>93699.21</v>
      </c>
      <c r="E32" s="34">
        <v>87738.43</v>
      </c>
      <c r="F32" s="30"/>
      <c r="G32" s="30"/>
      <c r="H32" s="30"/>
    </row>
    <row r="33" spans="1:8" x14ac:dyDescent="0.2">
      <c r="A33" s="30"/>
      <c r="B33" s="33">
        <v>71</v>
      </c>
      <c r="C33" s="34">
        <v>406</v>
      </c>
      <c r="D33" s="34">
        <v>1277358.55</v>
      </c>
      <c r="E33" s="34">
        <v>1440242.45</v>
      </c>
      <c r="F33" s="30"/>
      <c r="G33" s="30"/>
      <c r="H33" s="30"/>
    </row>
    <row r="34" spans="1:8" x14ac:dyDescent="0.2">
      <c r="A34" s="30"/>
      <c r="B34" s="33">
        <v>72</v>
      </c>
      <c r="C34" s="34">
        <v>85</v>
      </c>
      <c r="D34" s="34">
        <v>257615.46</v>
      </c>
      <c r="E34" s="34">
        <v>256828.47</v>
      </c>
      <c r="F34" s="30"/>
      <c r="G34" s="30"/>
      <c r="H34" s="30"/>
    </row>
    <row r="35" spans="1:8" x14ac:dyDescent="0.2">
      <c r="A35" s="30"/>
      <c r="B35" s="33">
        <v>73</v>
      </c>
      <c r="C35" s="34">
        <v>139</v>
      </c>
      <c r="D35" s="34">
        <v>313567.65999999997</v>
      </c>
      <c r="E35" s="34">
        <v>348934.22</v>
      </c>
      <c r="F35" s="30"/>
      <c r="G35" s="30"/>
      <c r="H35" s="30"/>
    </row>
    <row r="36" spans="1:8" x14ac:dyDescent="0.2">
      <c r="A36" s="30"/>
      <c r="B36" s="33">
        <v>74</v>
      </c>
      <c r="C36" s="34">
        <v>4</v>
      </c>
      <c r="D36" s="34">
        <v>3.42</v>
      </c>
      <c r="E36" s="34">
        <v>3.42</v>
      </c>
      <c r="F36" s="30"/>
      <c r="G36" s="30"/>
      <c r="H36" s="30"/>
    </row>
    <row r="37" spans="1:8" x14ac:dyDescent="0.2">
      <c r="A37" s="30"/>
      <c r="B37" s="33">
        <v>77</v>
      </c>
      <c r="C37" s="34">
        <v>172</v>
      </c>
      <c r="D37" s="34">
        <v>300352.24</v>
      </c>
      <c r="E37" s="34">
        <v>317620.58</v>
      </c>
      <c r="F37" s="30"/>
      <c r="G37" s="30"/>
      <c r="H37" s="30"/>
    </row>
    <row r="38" spans="1:8" x14ac:dyDescent="0.2">
      <c r="A38" s="30"/>
      <c r="B38" s="33">
        <v>78</v>
      </c>
      <c r="C38" s="34">
        <v>102</v>
      </c>
      <c r="D38" s="34">
        <v>117588.97</v>
      </c>
      <c r="E38" s="34">
        <v>101656.36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2016-01-17T02:30:53Z</dcterms:modified>
</cp:coreProperties>
</file>