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<sst xmlns="http://schemas.openxmlformats.org/spreadsheetml/2006/main" count="117" uniqueCount="76">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</sst>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0" fontId="18" fillId="33" borderId="18" xfId="0" applyFont="1" applyFill="1" applyBorder="1" applyAlignment="1">
      <alignment vertical="center" wrapText="1"/>
    </xf>
    <xf numFmtId="49" fontId="18" fillId="33" borderId="18" xfId="0" applyNumberFormat="1" applyFont="1" applyFill="1" applyBorder="1" applyAlignment="1">
      <alignment horizontal="lef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17" fillId="0" borderId="0" xfId="0" applyFont="1" applyAlignment="1">
      <alignment horizontal="right" vertical="center" wrapText="1"/>
    </xf>
    <xf numFmtId="0" fontId="29" fillId="0" borderId="19" xfId="0" applyFont="1" applyBorder="1" applyAlignment="1">
      <alignment horizontal="left" vertical="center" wrapText="1"/>
    </xf>
    <xf numFmtId="0" fontId="17" fillId="0" borderId="19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4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" fontId="19" fillId="34" borderId="10" xfId="0" applyNumberFormat="1" applyFont="1" applyFill="1" applyBorder="1" applyAlignment="1">
      <alignment horizontal="right" vertical="top" wrapText="1"/>
    </xf>
    <xf numFmtId="0" fontId="19" fillId="34" borderId="10" xfId="0" applyFont="1" applyFill="1" applyBorder="1" applyAlignment="1">
      <alignment horizontal="right" vertical="top" wrapText="1"/>
    </xf>
    <xf numFmtId="176" fontId="19" fillId="34" borderId="10" xfId="0" applyNumberFormat="1" applyFont="1" applyFill="1" applyBorder="1" applyAlignment="1">
      <alignment horizontal="right" vertical="top" wrapText="1"/>
    </xf>
    <xf numFmtId="176" fontId="19" fillId="34" borderId="12" xfId="0" applyNumberFormat="1" applyFont="1" applyFill="1" applyBorder="1" applyAlignment="1">
      <alignment horizontal="right" vertical="top" wrapText="1"/>
    </xf>
    <xf numFmtId="14" fontId="18" fillId="33" borderId="12" xfId="0" applyNumberFormat="1" applyFont="1" applyFill="1" applyBorder="1" applyAlignment="1">
      <alignment vertical="center" wrapText="1"/>
    </xf>
    <xf numFmtId="4" fontId="18" fillId="35" borderId="10" xfId="0" applyNumberFormat="1" applyFont="1" applyFill="1" applyBorder="1" applyAlignment="1">
      <alignment horizontal="right" vertical="top" wrapText="1"/>
    </xf>
    <xf numFmtId="0" fontId="18" fillId="35" borderId="10" xfId="0" applyFont="1" applyFill="1" applyBorder="1" applyAlignment="1">
      <alignment horizontal="right" vertical="top" wrapText="1"/>
    </xf>
    <xf numFmtId="176" fontId="18" fillId="35" borderId="10" xfId="0" applyNumberFormat="1" applyFont="1" applyFill="1" applyBorder="1" applyAlignment="1">
      <alignment horizontal="right" vertical="top" wrapText="1"/>
    </xf>
    <xf numFmtId="176" fontId="18" fillId="35" borderId="12" xfId="0" applyNumberFormat="1" applyFont="1" applyFill="1" applyBorder="1" applyAlignment="1">
      <alignment horizontal="right" vertical="top" wrapText="1"/>
    </xf>
    <xf numFmtId="14" fontId="18" fillId="33" borderId="16" xfId="0" applyNumberFormat="1" applyFont="1" applyFill="1" applyBorder="1" applyAlignment="1">
      <alignment vertical="center" wrapText="1"/>
    </xf>
    <xf numFmtId="0" fontId="18" fillId="35" borderId="12" xfId="0" applyFont="1" applyFill="1" applyBorder="1" applyAlignment="1">
      <alignment horizontal="right" vertical="top" wrapText="1"/>
    </xf>
    <xf numFmtId="14" fontId="18" fillId="33" borderId="17" xfId="0" applyNumberFormat="1" applyFont="1" applyFill="1" applyBorder="1" applyAlignment="1">
      <alignment vertical="center" wrapText="1"/>
    </xf>
    <xf numFmtId="4" fontId="18" fillId="35" borderId="13" xfId="0" applyNumberFormat="1" applyFont="1" applyFill="1" applyBorder="1" applyAlignment="1">
      <alignment horizontal="right" vertical="top" wrapText="1"/>
    </xf>
    <xf numFmtId="0" fontId="18" fillId="35" borderId="13" xfId="0" applyFont="1" applyFill="1" applyBorder="1" applyAlignment="1">
      <alignment horizontal="right" vertical="top" wrapText="1"/>
    </xf>
    <xf numFmtId="176" fontId="18" fillId="35" borderId="13" xfId="0" applyNumberFormat="1" applyFont="1" applyFill="1" applyBorder="1" applyAlignment="1">
      <alignment horizontal="right" vertical="top" wrapText="1"/>
    </xf>
    <xf numFmtId="176" fontId="18" fillId="35" borderId="20" xfId="0" applyNumberFormat="1" applyFont="1" applyFill="1" applyBorder="1" applyAlignment="1">
      <alignment horizontal="right" vertical="top" wrapText="1"/>
    </xf>
  </cellXfs>
  <cellStyles count="13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78" Type="http://schemas.openxmlformats.org/officeDocument/2006/relationships/image" Target="cid:42aef7bf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28118130.080899999</v>
      </c>
      <c r="F3" s="25">
        <f>RA!I7</f>
        <v>1207447.4461999999</v>
      </c>
      <c r="G3" s="16">
        <f>SUM(G4:G40)</f>
        <v>26910682.6347</v>
      </c>
      <c r="H3" s="27">
        <f>RA!J7</f>
        <v>4.2941953918201401</v>
      </c>
      <c r="I3" s="20">
        <f>SUM(I4:I40)</f>
        <v>28118140.424871489</v>
      </c>
      <c r="J3" s="21">
        <f>SUM(J4:J40)</f>
        <v>26910682.541761272</v>
      </c>
      <c r="K3" s="22">
        <f>E3-I3</f>
        <v>-10.343971490859985</v>
      </c>
      <c r="L3" s="22">
        <f>G3-J3</f>
        <v>9.2938728630542755E-2</v>
      </c>
    </row>
    <row r="4" spans="1:13">
      <c r="A4" s="42">
        <f>RA!A8</f>
        <v>42386</v>
      </c>
      <c r="B4" s="12">
        <v>12</v>
      </c>
      <c r="C4" s="40" t="s">
        <v>6</v>
      </c>
      <c r="D4" s="40"/>
      <c r="E4" s="15">
        <f>VLOOKUP(C4,RA!B8:D36,3,0)</f>
        <v>1402773.1335</v>
      </c>
      <c r="F4" s="25">
        <f>VLOOKUP(C4,RA!B8:I39,8,0)</f>
        <v>50636.385399999999</v>
      </c>
      <c r="G4" s="16">
        <f t="shared" ref="G4:G40" si="0">E4-F4</f>
        <v>1352136.7481</v>
      </c>
      <c r="H4" s="27">
        <f>RA!J8</f>
        <v>3.6097344745731799</v>
      </c>
      <c r="I4" s="20">
        <f>VLOOKUP(B4,RMS!B:D,3,FALSE)</f>
        <v>1402774.4907495701</v>
      </c>
      <c r="J4" s="21">
        <f>VLOOKUP(B4,RMS!B:E,4,FALSE)</f>
        <v>1352136.7697427401</v>
      </c>
      <c r="K4" s="22">
        <f t="shared" ref="K4:K40" si="1">E4-I4</f>
        <v>-1.3572495700791478</v>
      </c>
      <c r="L4" s="22">
        <f t="shared" ref="L4:L40" si="2">G4-J4</f>
        <v>-2.1642740117385983E-2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120934.35219999999</v>
      </c>
      <c r="F5" s="25">
        <f>VLOOKUP(C5,RA!B9:I40,8,0)</f>
        <v>28449.114600000001</v>
      </c>
      <c r="G5" s="16">
        <f t="shared" si="0"/>
        <v>92485.237599999993</v>
      </c>
      <c r="H5" s="27">
        <f>RA!J9</f>
        <v>23.5244279912718</v>
      </c>
      <c r="I5" s="20">
        <f>VLOOKUP(B5,RMS!B:D,3,FALSE)</f>
        <v>120934.461797436</v>
      </c>
      <c r="J5" s="21">
        <f>VLOOKUP(B5,RMS!B:E,4,FALSE)</f>
        <v>92485.240283760693</v>
      </c>
      <c r="K5" s="22">
        <f t="shared" si="1"/>
        <v>-0.10959743600687943</v>
      </c>
      <c r="L5" s="22">
        <f t="shared" si="2"/>
        <v>-2.6837607001652941E-3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184010.5729</v>
      </c>
      <c r="F6" s="25">
        <f>VLOOKUP(C6,RA!B10:I41,8,0)</f>
        <v>46324.579400000002</v>
      </c>
      <c r="G6" s="16">
        <f t="shared" si="0"/>
        <v>137685.99349999998</v>
      </c>
      <c r="H6" s="27">
        <f>RA!J10</f>
        <v>25.1749552593236</v>
      </c>
      <c r="I6" s="20">
        <f>VLOOKUP(B6,RMS!B:D,3,FALSE)</f>
        <v>184012.755174366</v>
      </c>
      <c r="J6" s="21">
        <f>VLOOKUP(B6,RMS!B:E,4,FALSE)</f>
        <v>137685.99260592199</v>
      </c>
      <c r="K6" s="22">
        <f>E6-I6</f>
        <v>-2.1822743660013657</v>
      </c>
      <c r="L6" s="22">
        <f t="shared" si="2"/>
        <v>8.9407799532637E-4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91993.995299999995</v>
      </c>
      <c r="F7" s="25">
        <f>VLOOKUP(C7,RA!B11:I42,8,0)</f>
        <v>20053.014599999999</v>
      </c>
      <c r="G7" s="16">
        <f t="shared" si="0"/>
        <v>71940.9807</v>
      </c>
      <c r="H7" s="27">
        <f>RA!J11</f>
        <v>21.798177733889599</v>
      </c>
      <c r="I7" s="20">
        <f>VLOOKUP(B7,RMS!B:D,3,FALSE)</f>
        <v>91994.069393260696</v>
      </c>
      <c r="J7" s="21">
        <f>VLOOKUP(B7,RMS!B:E,4,FALSE)</f>
        <v>71940.980606232493</v>
      </c>
      <c r="K7" s="22">
        <f t="shared" si="1"/>
        <v>-7.409326070046518E-2</v>
      </c>
      <c r="L7" s="22">
        <f t="shared" si="2"/>
        <v>9.3767506768926978E-5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437511.19449999998</v>
      </c>
      <c r="F8" s="25">
        <f>VLOOKUP(C8,RA!B12:I43,8,0)</f>
        <v>28174.338199999998</v>
      </c>
      <c r="G8" s="16">
        <f t="shared" si="0"/>
        <v>409336.85629999998</v>
      </c>
      <c r="H8" s="27">
        <f>RA!J12</f>
        <v>6.4396839564753101</v>
      </c>
      <c r="I8" s="20">
        <f>VLOOKUP(B8,RMS!B:D,3,FALSE)</f>
        <v>437511.1679</v>
      </c>
      <c r="J8" s="21">
        <f>VLOOKUP(B8,RMS!B:E,4,FALSE)</f>
        <v>409336.852646154</v>
      </c>
      <c r="K8" s="22">
        <f t="shared" si="1"/>
        <v>2.6599999982863665E-2</v>
      </c>
      <c r="L8" s="22">
        <f t="shared" si="2"/>
        <v>3.6538459826260805E-3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502646.74540000001</v>
      </c>
      <c r="F9" s="25">
        <f>VLOOKUP(C9,RA!B13:I44,8,0)</f>
        <v>22340.211200000002</v>
      </c>
      <c r="G9" s="16">
        <f t="shared" si="0"/>
        <v>480306.53419999999</v>
      </c>
      <c r="H9" s="27">
        <f>RA!J13</f>
        <v>4.4445152394694096</v>
      </c>
      <c r="I9" s="20">
        <f>VLOOKUP(B9,RMS!B:D,3,FALSE)</f>
        <v>502646.99994102598</v>
      </c>
      <c r="J9" s="21">
        <f>VLOOKUP(B9,RMS!B:E,4,FALSE)</f>
        <v>480306.53313589701</v>
      </c>
      <c r="K9" s="22">
        <f t="shared" si="1"/>
        <v>-0.25454102596268058</v>
      </c>
      <c r="L9" s="22">
        <f t="shared" si="2"/>
        <v>1.0641029803082347E-3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271594.95740000001</v>
      </c>
      <c r="F10" s="25">
        <f>VLOOKUP(C10,RA!B14:I44,8,0)</f>
        <v>45164.299800000001</v>
      </c>
      <c r="G10" s="16">
        <f t="shared" si="0"/>
        <v>226430.65760000001</v>
      </c>
      <c r="H10" s="27">
        <f>RA!J14</f>
        <v>16.629285106160101</v>
      </c>
      <c r="I10" s="20">
        <f>VLOOKUP(B10,RMS!B:D,3,FALSE)</f>
        <v>271594.96709059802</v>
      </c>
      <c r="J10" s="21">
        <f>VLOOKUP(B10,RMS!B:E,4,FALSE)</f>
        <v>226430.652738462</v>
      </c>
      <c r="K10" s="22">
        <f t="shared" si="1"/>
        <v>-9.6905980026349425E-3</v>
      </c>
      <c r="L10" s="22">
        <f t="shared" si="2"/>
        <v>4.8615380073897541E-3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223706.68169999999</v>
      </c>
      <c r="F11" s="25">
        <f>VLOOKUP(C11,RA!B15:I45,8,0)</f>
        <v>-36351.961799999997</v>
      </c>
      <c r="G11" s="16">
        <f t="shared" si="0"/>
        <v>260058.64349999998</v>
      </c>
      <c r="H11" s="27">
        <f>RA!J15</f>
        <v>-16.249832827411701</v>
      </c>
      <c r="I11" s="20">
        <f>VLOOKUP(B11,RMS!B:D,3,FALSE)</f>
        <v>223707.03432478599</v>
      </c>
      <c r="J11" s="21">
        <f>VLOOKUP(B11,RMS!B:E,4,FALSE)</f>
        <v>260058.644824786</v>
      </c>
      <c r="K11" s="22">
        <f t="shared" si="1"/>
        <v>-0.35262478599906899</v>
      </c>
      <c r="L11" s="22">
        <f t="shared" si="2"/>
        <v>-1.3247860188130289E-3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1093773.3511000001</v>
      </c>
      <c r="F12" s="25">
        <f>VLOOKUP(C12,RA!B16:I46,8,0)</f>
        <v>24995.552299999999</v>
      </c>
      <c r="G12" s="16">
        <f t="shared" si="0"/>
        <v>1068777.7988</v>
      </c>
      <c r="H12" s="27">
        <f>RA!J16</f>
        <v>2.2852588495470401</v>
      </c>
      <c r="I12" s="20">
        <f>VLOOKUP(B12,RMS!B:D,3,FALSE)</f>
        <v>1093773.03345641</v>
      </c>
      <c r="J12" s="21">
        <f>VLOOKUP(B12,RMS!B:E,4,FALSE)</f>
        <v>1068777.7994025601</v>
      </c>
      <c r="K12" s="22">
        <f t="shared" si="1"/>
        <v>0.31764359003864229</v>
      </c>
      <c r="L12" s="22">
        <f t="shared" si="2"/>
        <v>-6.0256011784076691E-4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638848.94469999999</v>
      </c>
      <c r="F13" s="25">
        <f>VLOOKUP(C13,RA!B17:I47,8,0)</f>
        <v>66848.714900000006</v>
      </c>
      <c r="G13" s="16">
        <f t="shared" si="0"/>
        <v>572000.22979999997</v>
      </c>
      <c r="H13" s="27">
        <f>RA!J17</f>
        <v>10.463931333782201</v>
      </c>
      <c r="I13" s="20">
        <f>VLOOKUP(B13,RMS!B:D,3,FALSE)</f>
        <v>638848.90139658097</v>
      </c>
      <c r="J13" s="21">
        <f>VLOOKUP(B13,RMS!B:E,4,FALSE)</f>
        <v>572000.22981282102</v>
      </c>
      <c r="K13" s="22">
        <f t="shared" si="1"/>
        <v>4.3303419020958245E-2</v>
      </c>
      <c r="L13" s="22">
        <f t="shared" si="2"/>
        <v>-1.2821052223443985E-5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4656310.1267999997</v>
      </c>
      <c r="F14" s="25">
        <f>VLOOKUP(C14,RA!B18:I48,8,0)</f>
        <v>-125912.6813</v>
      </c>
      <c r="G14" s="16">
        <f t="shared" si="0"/>
        <v>4782222.8081</v>
      </c>
      <c r="H14" s="27">
        <f>RA!J18</f>
        <v>-2.7041300487115998</v>
      </c>
      <c r="I14" s="20">
        <f>VLOOKUP(B14,RMS!B:D,3,FALSE)</f>
        <v>4656310.7489111098</v>
      </c>
      <c r="J14" s="21">
        <f>VLOOKUP(B14,RMS!B:E,4,FALSE)</f>
        <v>4782222.7494931603</v>
      </c>
      <c r="K14" s="22">
        <f t="shared" si="1"/>
        <v>-0.62211111001670361</v>
      </c>
      <c r="L14" s="22">
        <f t="shared" si="2"/>
        <v>5.8606839738786221E-2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737932.99419999996</v>
      </c>
      <c r="F15" s="25">
        <f>VLOOKUP(C15,RA!B19:I49,8,0)</f>
        <v>64509.153899999998</v>
      </c>
      <c r="G15" s="16">
        <f t="shared" si="0"/>
        <v>673423.84029999992</v>
      </c>
      <c r="H15" s="27">
        <f>RA!J19</f>
        <v>8.7418714716686399</v>
      </c>
      <c r="I15" s="20">
        <f>VLOOKUP(B15,RMS!B:D,3,FALSE)</f>
        <v>737933.23851025605</v>
      </c>
      <c r="J15" s="21">
        <f>VLOOKUP(B15,RMS!B:E,4,FALSE)</f>
        <v>673423.84152051294</v>
      </c>
      <c r="K15" s="22">
        <f t="shared" si="1"/>
        <v>-0.24431025609374046</v>
      </c>
      <c r="L15" s="22">
        <f t="shared" si="2"/>
        <v>-1.2205130187794566E-3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1560933.3154</v>
      </c>
      <c r="F16" s="25">
        <f>VLOOKUP(C16,RA!B20:I50,8,0)</f>
        <v>136919.8181</v>
      </c>
      <c r="G16" s="16">
        <f t="shared" si="0"/>
        <v>1424013.4972999999</v>
      </c>
      <c r="H16" s="27">
        <f>RA!J20</f>
        <v>8.7716635136916992</v>
      </c>
      <c r="I16" s="20">
        <f>VLOOKUP(B16,RMS!B:D,3,FALSE)</f>
        <v>1560933.9246</v>
      </c>
      <c r="J16" s="21">
        <f>VLOOKUP(B16,RMS!B:E,4,FALSE)</f>
        <v>1424013.4972999999</v>
      </c>
      <c r="K16" s="22">
        <f t="shared" si="1"/>
        <v>-0.60920000006444752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452993.36070000002</v>
      </c>
      <c r="F17" s="25">
        <f>VLOOKUP(C17,RA!B21:I51,8,0)</f>
        <v>65566.145999999993</v>
      </c>
      <c r="G17" s="16">
        <f t="shared" si="0"/>
        <v>387427.21470000001</v>
      </c>
      <c r="H17" s="27">
        <f>RA!J21</f>
        <v>14.473975048703201</v>
      </c>
      <c r="I17" s="20">
        <f>VLOOKUP(B17,RMS!B:D,3,FALSE)</f>
        <v>452993.25884617597</v>
      </c>
      <c r="J17" s="21">
        <f>VLOOKUP(B17,RMS!B:E,4,FALSE)</f>
        <v>387427.21475963201</v>
      </c>
      <c r="K17" s="22">
        <f t="shared" si="1"/>
        <v>0.10185382404597476</v>
      </c>
      <c r="L17" s="22">
        <f t="shared" si="2"/>
        <v>-5.9632002376019955E-5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1590362.0803</v>
      </c>
      <c r="F18" s="25">
        <f>VLOOKUP(C18,RA!B22:I52,8,0)</f>
        <v>94210.404299999995</v>
      </c>
      <c r="G18" s="16">
        <f t="shared" si="0"/>
        <v>1496151.676</v>
      </c>
      <c r="H18" s="27">
        <f>RA!J22</f>
        <v>5.9238336644840297</v>
      </c>
      <c r="I18" s="20">
        <f>VLOOKUP(B18,RMS!B:D,3,FALSE)</f>
        <v>1590364.6910999999</v>
      </c>
      <c r="J18" s="21">
        <f>VLOOKUP(B18,RMS!B:E,4,FALSE)</f>
        <v>1496151.6801</v>
      </c>
      <c r="K18" s="22">
        <f t="shared" si="1"/>
        <v>-2.6107999999076128</v>
      </c>
      <c r="L18" s="22">
        <f t="shared" si="2"/>
        <v>-4.1000000201165676E-3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3684113.6302</v>
      </c>
      <c r="F19" s="25">
        <f>VLOOKUP(C19,RA!B23:I53,8,0)</f>
        <v>265755.54310000001</v>
      </c>
      <c r="G19" s="16">
        <f t="shared" si="0"/>
        <v>3418358.0871000001</v>
      </c>
      <c r="H19" s="27">
        <f>RA!J23</f>
        <v>7.21355446046796</v>
      </c>
      <c r="I19" s="20">
        <f>VLOOKUP(B19,RMS!B:D,3,FALSE)</f>
        <v>3684116.1829641</v>
      </c>
      <c r="J19" s="21">
        <f>VLOOKUP(B19,RMS!B:E,4,FALSE)</f>
        <v>3418358.1195504302</v>
      </c>
      <c r="K19" s="22">
        <f t="shared" si="1"/>
        <v>-2.552764100022614</v>
      </c>
      <c r="L19" s="22">
        <f t="shared" si="2"/>
        <v>-3.245043009519577E-2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369561.74430000002</v>
      </c>
      <c r="F20" s="25">
        <f>VLOOKUP(C20,RA!B24:I54,8,0)</f>
        <v>52781.745999999999</v>
      </c>
      <c r="G20" s="16">
        <f t="shared" si="0"/>
        <v>316779.99830000004</v>
      </c>
      <c r="H20" s="27">
        <f>RA!J24</f>
        <v>14.282253727310399</v>
      </c>
      <c r="I20" s="20">
        <f>VLOOKUP(B20,RMS!B:D,3,FALSE)</f>
        <v>369561.81956066901</v>
      </c>
      <c r="J20" s="21">
        <f>VLOOKUP(B20,RMS!B:E,4,FALSE)</f>
        <v>316779.98730023799</v>
      </c>
      <c r="K20" s="22">
        <f t="shared" si="1"/>
        <v>-7.5260668992996216E-2</v>
      </c>
      <c r="L20" s="22">
        <f t="shared" si="2"/>
        <v>1.0999762045685202E-2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896497.61730000004</v>
      </c>
      <c r="F21" s="25">
        <f>VLOOKUP(C21,RA!B25:I55,8,0)</f>
        <v>4975.0115999999998</v>
      </c>
      <c r="G21" s="16">
        <f t="shared" si="0"/>
        <v>891522.60570000007</v>
      </c>
      <c r="H21" s="27">
        <f>RA!J25</f>
        <v>0.55493863051006698</v>
      </c>
      <c r="I21" s="20">
        <f>VLOOKUP(B21,RMS!B:D,3,FALSE)</f>
        <v>896497.61313603399</v>
      </c>
      <c r="J21" s="21">
        <f>VLOOKUP(B21,RMS!B:E,4,FALSE)</f>
        <v>891522.58318286296</v>
      </c>
      <c r="K21" s="22">
        <f t="shared" si="1"/>
        <v>4.1639660485088825E-3</v>
      </c>
      <c r="L21" s="22">
        <f t="shared" si="2"/>
        <v>2.2517137113027275E-2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1053401.5723000001</v>
      </c>
      <c r="F22" s="25">
        <f>VLOOKUP(C22,RA!B26:I56,8,0)</f>
        <v>205842.9135</v>
      </c>
      <c r="G22" s="16">
        <f t="shared" si="0"/>
        <v>847558.65880000009</v>
      </c>
      <c r="H22" s="27">
        <f>RA!J26</f>
        <v>19.540782823264799</v>
      </c>
      <c r="I22" s="20">
        <f>VLOOKUP(B22,RMS!B:D,3,FALSE)</f>
        <v>1053401.4728752</v>
      </c>
      <c r="J22" s="21">
        <f>VLOOKUP(B22,RMS!B:E,4,FALSE)</f>
        <v>847558.63394704496</v>
      </c>
      <c r="K22" s="22">
        <f t="shared" si="1"/>
        <v>9.94248001370579E-2</v>
      </c>
      <c r="L22" s="22">
        <f t="shared" si="2"/>
        <v>2.4852955131791532E-2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316299.10100000002</v>
      </c>
      <c r="F23" s="25">
        <f>VLOOKUP(C23,RA!B27:I57,8,0)</f>
        <v>81563.487699999998</v>
      </c>
      <c r="G23" s="16">
        <f t="shared" si="0"/>
        <v>234735.61330000003</v>
      </c>
      <c r="H23" s="27">
        <f>RA!J27</f>
        <v>25.7868224861</v>
      </c>
      <c r="I23" s="20">
        <f>VLOOKUP(B23,RMS!B:D,3,FALSE)</f>
        <v>316298.91930612701</v>
      </c>
      <c r="J23" s="21">
        <f>VLOOKUP(B23,RMS!B:E,4,FALSE)</f>
        <v>234735.65373049901</v>
      </c>
      <c r="K23" s="22">
        <f t="shared" si="1"/>
        <v>0.18169387301895767</v>
      </c>
      <c r="L23" s="22">
        <f t="shared" si="2"/>
        <v>-4.0430498978821561E-2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2466657.1641000002</v>
      </c>
      <c r="F24" s="25">
        <f>VLOOKUP(C24,RA!B28:I58,8,0)</f>
        <v>-193782.0252</v>
      </c>
      <c r="G24" s="16">
        <f t="shared" si="0"/>
        <v>2660439.1893000002</v>
      </c>
      <c r="H24" s="27">
        <f>RA!J28</f>
        <v>-7.8560583132639996</v>
      </c>
      <c r="I24" s="20">
        <f>VLOOKUP(B24,RMS!B:D,3,FALSE)</f>
        <v>2466657.16393894</v>
      </c>
      <c r="J24" s="21">
        <f>VLOOKUP(B24,RMS!B:E,4,FALSE)</f>
        <v>2660439.2033831901</v>
      </c>
      <c r="K24" s="22">
        <f t="shared" si="1"/>
        <v>1.6106013208627701E-4</v>
      </c>
      <c r="L24" s="22">
        <f t="shared" si="2"/>
        <v>-1.4083189889788628E-2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771356.15870000003</v>
      </c>
      <c r="F25" s="25">
        <f>VLOOKUP(C25,RA!B29:I59,8,0)</f>
        <v>122041.02340000001</v>
      </c>
      <c r="G25" s="16">
        <f t="shared" si="0"/>
        <v>649315.13529999997</v>
      </c>
      <c r="H25" s="27">
        <f>RA!J29</f>
        <v>15.821617812150601</v>
      </c>
      <c r="I25" s="20">
        <f>VLOOKUP(B25,RMS!B:D,3,FALSE)</f>
        <v>771356.35496194696</v>
      </c>
      <c r="J25" s="21">
        <f>VLOOKUP(B25,RMS!B:E,4,FALSE)</f>
        <v>649315.152515886</v>
      </c>
      <c r="K25" s="22">
        <f t="shared" si="1"/>
        <v>-0.19626194692682475</v>
      </c>
      <c r="L25" s="22">
        <f t="shared" si="2"/>
        <v>-1.7215886036865413E-2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1067936.3204000001</v>
      </c>
      <c r="F26" s="25">
        <f>VLOOKUP(C26,RA!B30:I60,8,0)</f>
        <v>111605.0894</v>
      </c>
      <c r="G26" s="16">
        <f t="shared" si="0"/>
        <v>956331.23100000015</v>
      </c>
      <c r="H26" s="27">
        <f>RA!J30</f>
        <v>10.4505378521257</v>
      </c>
      <c r="I26" s="20">
        <f>VLOOKUP(B26,RMS!B:D,3,FALSE)</f>
        <v>1067936.34787876</v>
      </c>
      <c r="J26" s="21">
        <f>VLOOKUP(B26,RMS!B:E,4,FALSE)</f>
        <v>956331.228709933</v>
      </c>
      <c r="K26" s="22">
        <f t="shared" si="1"/>
        <v>-2.7478759875521064E-2</v>
      </c>
      <c r="L26" s="22">
        <f t="shared" si="2"/>
        <v>2.2900671465322375E-3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905047.30649999995</v>
      </c>
      <c r="F27" s="25">
        <f>VLOOKUP(C27,RA!B31:I61,8,0)</f>
        <v>38666.048199999997</v>
      </c>
      <c r="G27" s="16">
        <f t="shared" si="0"/>
        <v>866381.25829999999</v>
      </c>
      <c r="H27" s="27">
        <f>RA!J31</f>
        <v>4.2722681922041597</v>
      </c>
      <c r="I27" s="20">
        <f>VLOOKUP(B27,RMS!B:D,3,FALSE)</f>
        <v>905047.22401858401</v>
      </c>
      <c r="J27" s="21">
        <f>VLOOKUP(B27,RMS!B:E,4,FALSE)</f>
        <v>866381.16993451305</v>
      </c>
      <c r="K27" s="22">
        <f t="shared" si="1"/>
        <v>8.2481415942311287E-2</v>
      </c>
      <c r="L27" s="22">
        <f t="shared" si="2"/>
        <v>8.8365486939437687E-2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132308.44209999999</v>
      </c>
      <c r="F28" s="25">
        <f>VLOOKUP(C28,RA!B32:I62,8,0)</f>
        <v>32800.776599999997</v>
      </c>
      <c r="G28" s="16">
        <f t="shared" si="0"/>
        <v>99507.665499999988</v>
      </c>
      <c r="H28" s="27">
        <f>RA!J32</f>
        <v>24.791144147256201</v>
      </c>
      <c r="I28" s="20">
        <f>VLOOKUP(B28,RMS!B:D,3,FALSE)</f>
        <v>132308.37783716101</v>
      </c>
      <c r="J28" s="21">
        <f>VLOOKUP(B28,RMS!B:E,4,FALSE)</f>
        <v>99507.651107369296</v>
      </c>
      <c r="K28" s="22">
        <f t="shared" si="1"/>
        <v>6.4262838975992054E-2</v>
      </c>
      <c r="L28" s="22">
        <f t="shared" si="2"/>
        <v>1.439263069187291E-2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-1.5929</v>
      </c>
      <c r="F29" s="25">
        <f>VLOOKUP(C29,RA!B33:I63,8,0)</f>
        <v>9.7172999999999998</v>
      </c>
      <c r="G29" s="16">
        <f t="shared" si="0"/>
        <v>-11.3102</v>
      </c>
      <c r="H29" s="27">
        <f>RA!J33</f>
        <v>-610.03829493376895</v>
      </c>
      <c r="I29" s="20">
        <f>VLOOKUP(B29,RMS!B:D,3,FALSE)</f>
        <v>-1.5929</v>
      </c>
      <c r="J29" s="21">
        <f>VLOOKUP(B29,RMS!B:E,4,FALSE)</f>
        <v>-11.3102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419412.5197</v>
      </c>
      <c r="F30" s="25">
        <f>VLOOKUP(C30,RA!B34:I65,8,0)</f>
        <v>2673.5837000000001</v>
      </c>
      <c r="G30" s="16">
        <f t="shared" si="0"/>
        <v>416738.93599999999</v>
      </c>
      <c r="H30" s="27">
        <f>RA!J34</f>
        <v>0.63745920172158399</v>
      </c>
      <c r="I30" s="20">
        <f>VLOOKUP(B30,RMS!B:D,3,FALSE)</f>
        <v>419412.5183</v>
      </c>
      <c r="J30" s="21">
        <f>VLOOKUP(B30,RMS!B:E,4,FALSE)</f>
        <v>416738.9424</v>
      </c>
      <c r="K30" s="22">
        <f t="shared" si="1"/>
        <v>1.4000000082887709E-3</v>
      </c>
      <c r="L30" s="22">
        <f t="shared" si="2"/>
        <v>-6.4000000129453838E-3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59274.42</v>
      </c>
      <c r="F31" s="25">
        <f>VLOOKUP(C31,RA!B35:I66,8,0)</f>
        <v>4753</v>
      </c>
      <c r="G31" s="16">
        <f t="shared" si="0"/>
        <v>54521.42</v>
      </c>
      <c r="H31" s="27">
        <f>RA!J35</f>
        <v>8.0186360322041104</v>
      </c>
      <c r="I31" s="20">
        <f>VLOOKUP(B31,RMS!B:D,3,FALSE)</f>
        <v>59274.42</v>
      </c>
      <c r="J31" s="21">
        <f>VLOOKUP(B31,RMS!B:E,4,FALSE)</f>
        <v>54521.42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570556.59</v>
      </c>
      <c r="F32" s="25">
        <f>VLOOKUP(C32,RA!B34:I66,8,0)</f>
        <v>-41640.85</v>
      </c>
      <c r="G32" s="16">
        <f t="shared" si="0"/>
        <v>612197.43999999994</v>
      </c>
      <c r="H32" s="27">
        <f>RA!J35</f>
        <v>8.0186360322041104</v>
      </c>
      <c r="I32" s="20">
        <f>VLOOKUP(B32,RMS!B:D,3,FALSE)</f>
        <v>570556.59</v>
      </c>
      <c r="J32" s="21">
        <f>VLOOKUP(B32,RMS!B:E,4,FALSE)</f>
        <v>612197.43999999994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148610.28</v>
      </c>
      <c r="F33" s="25">
        <f>VLOOKUP(C33,RA!B34:I67,8,0)</f>
        <v>-1922.26</v>
      </c>
      <c r="G33" s="16">
        <f t="shared" si="0"/>
        <v>150532.54</v>
      </c>
      <c r="H33" s="27">
        <f>RA!J34</f>
        <v>0.63745920172158399</v>
      </c>
      <c r="I33" s="20">
        <f>VLOOKUP(B33,RMS!B:D,3,FALSE)</f>
        <v>148610.28</v>
      </c>
      <c r="J33" s="21">
        <f>VLOOKUP(B33,RMS!B:E,4,FALSE)</f>
        <v>150532.54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221389.84</v>
      </c>
      <c r="F34" s="25">
        <f>VLOOKUP(C34,RA!B35:I68,8,0)</f>
        <v>-31786.58</v>
      </c>
      <c r="G34" s="16">
        <f t="shared" si="0"/>
        <v>253176.41999999998</v>
      </c>
      <c r="H34" s="27">
        <f>RA!J35</f>
        <v>8.0186360322041104</v>
      </c>
      <c r="I34" s="20">
        <f>VLOOKUP(B34,RMS!B:D,3,FALSE)</f>
        <v>221389.84</v>
      </c>
      <c r="J34" s="21">
        <f>VLOOKUP(B34,RMS!B:E,4,FALSE)</f>
        <v>253176.42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69</v>
      </c>
      <c r="D35" s="40"/>
      <c r="E35" s="15">
        <f>VLOOKUP(C35,RA!B36:D65,3,0)</f>
        <v>55.7</v>
      </c>
      <c r="F35" s="25">
        <f>VLOOKUP(C35,RA!B36:I69,8,0)</f>
        <v>-2386.27</v>
      </c>
      <c r="G35" s="16">
        <f t="shared" si="0"/>
        <v>2441.9699999999998</v>
      </c>
      <c r="H35" s="27">
        <f>RA!J36</f>
        <v>-7.2982856967789997</v>
      </c>
      <c r="I35" s="20">
        <f>VLOOKUP(B35,RMS!B:D,3,FALSE)</f>
        <v>55.7</v>
      </c>
      <c r="J35" s="21">
        <f>VLOOKUP(B35,RMS!B:E,4,FALSE)</f>
        <v>2441.9699999999998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87176.922999999995</v>
      </c>
      <c r="F36" s="25">
        <f>VLOOKUP(C36,RA!B8:I69,8,0)</f>
        <v>4329.0425999999998</v>
      </c>
      <c r="G36" s="16">
        <f t="shared" si="0"/>
        <v>82847.880399999995</v>
      </c>
      <c r="H36" s="27">
        <f>RA!J36</f>
        <v>-7.2982856967789997</v>
      </c>
      <c r="I36" s="20">
        <f>VLOOKUP(B36,RMS!B:D,3,FALSE)</f>
        <v>87176.923076923107</v>
      </c>
      <c r="J36" s="21">
        <f>VLOOKUP(B36,RMS!B:E,4,FALSE)</f>
        <v>82847.8803418803</v>
      </c>
      <c r="K36" s="22">
        <f t="shared" si="1"/>
        <v>-7.6923111919313669E-5</v>
      </c>
      <c r="L36" s="22">
        <f t="shared" si="2"/>
        <v>5.811969458591193E-5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598161.05909999995</v>
      </c>
      <c r="F37" s="25">
        <f>VLOOKUP(C37,RA!B8:I70,8,0)</f>
        <v>25063.8426</v>
      </c>
      <c r="G37" s="16">
        <f t="shared" si="0"/>
        <v>573097.21649999998</v>
      </c>
      <c r="H37" s="27">
        <f>RA!J37</f>
        <v>-1.2934905983623699</v>
      </c>
      <c r="I37" s="20">
        <f>VLOOKUP(B37,RMS!B:D,3,FALSE)</f>
        <v>598161.04779572599</v>
      </c>
      <c r="J37" s="21">
        <f>VLOOKUP(B37,RMS!B:E,4,FALSE)</f>
        <v>573097.21373675205</v>
      </c>
      <c r="K37" s="22">
        <f t="shared" si="1"/>
        <v>1.1304273968562484E-2</v>
      </c>
      <c r="L37" s="22">
        <f t="shared" si="2"/>
        <v>2.7632479323074222E-3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247502.62</v>
      </c>
      <c r="F38" s="25">
        <f>VLOOKUP(C38,RA!B9:I71,8,0)</f>
        <v>-22043.79</v>
      </c>
      <c r="G38" s="16">
        <f t="shared" si="0"/>
        <v>269546.40999999997</v>
      </c>
      <c r="H38" s="27">
        <f>RA!J38</f>
        <v>-14.357741077910401</v>
      </c>
      <c r="I38" s="20">
        <f>VLOOKUP(B38,RMS!B:D,3,FALSE)</f>
        <v>247502.62</v>
      </c>
      <c r="J38" s="21">
        <f>VLOOKUP(B38,RMS!B:E,4,FALSE)</f>
        <v>269546.40999999997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119525.71</v>
      </c>
      <c r="F39" s="25">
        <f>VLOOKUP(C39,RA!B10:I72,8,0)</f>
        <v>15129.94</v>
      </c>
      <c r="G39" s="16">
        <f t="shared" si="0"/>
        <v>104395.77</v>
      </c>
      <c r="H39" s="27">
        <f>RA!J39</f>
        <v>-4284.1472172351896</v>
      </c>
      <c r="I39" s="20">
        <f>VLOOKUP(B39,RMS!B:D,3,FALSE)</f>
        <v>119525.71</v>
      </c>
      <c r="J39" s="21">
        <f>VLOOKUP(B39,RMS!B:E,4,FALSE)</f>
        <v>104395.77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16961.149000000001</v>
      </c>
      <c r="F40" s="25">
        <f>VLOOKUP(C40,RA!B8:I73,8,0)</f>
        <v>1091.3661</v>
      </c>
      <c r="G40" s="16">
        <f t="shared" si="0"/>
        <v>15869.782900000002</v>
      </c>
      <c r="H40" s="27">
        <f>RA!J40</f>
        <v>4.96581256945717</v>
      </c>
      <c r="I40" s="20">
        <f>VLOOKUP(B40,RMS!B:D,3,FALSE)</f>
        <v>16961.148929733001</v>
      </c>
      <c r="J40" s="21">
        <f>VLOOKUP(B40,RMS!B:E,4,FALSE)</f>
        <v>15869.783148022099</v>
      </c>
      <c r="K40" s="22">
        <f t="shared" si="1"/>
        <v>7.0267000410240144E-5</v>
      </c>
      <c r="L40" s="22">
        <f t="shared" si="2"/>
        <v>-2.4802209736662917E-4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28118130.080899999</v>
      </c>
      <c r="E7" s="63"/>
      <c r="F7" s="63"/>
      <c r="G7" s="62">
        <v>23285603.056499999</v>
      </c>
      <c r="H7" s="64">
        <v>20.753282672878999</v>
      </c>
      <c r="I7" s="62">
        <v>1207447.4461999999</v>
      </c>
      <c r="J7" s="64">
        <v>4.2941953918201401</v>
      </c>
      <c r="K7" s="62">
        <v>2249336.1217999998</v>
      </c>
      <c r="L7" s="64">
        <v>9.6597718184159902</v>
      </c>
      <c r="M7" s="64">
        <v>-0.46319830349154001</v>
      </c>
      <c r="N7" s="62">
        <v>449080663.4034</v>
      </c>
      <c r="O7" s="62">
        <v>449080663.4034</v>
      </c>
      <c r="P7" s="62">
        <v>1172171</v>
      </c>
      <c r="Q7" s="62">
        <v>1073017</v>
      </c>
      <c r="R7" s="64">
        <v>9.2406737265113197</v>
      </c>
      <c r="S7" s="62">
        <v>23.9880786002213</v>
      </c>
      <c r="T7" s="62">
        <v>24.8287419340048</v>
      </c>
      <c r="U7" s="65">
        <v>-3.5045046658123402</v>
      </c>
    </row>
    <row r="8" spans="1:23" ht="12" thickBot="1">
      <c r="A8" s="66">
        <v>42386</v>
      </c>
      <c r="B8" s="43" t="s">
        <v>6</v>
      </c>
      <c r="C8" s="44"/>
      <c r="D8" s="67">
        <v>1402773.1335</v>
      </c>
      <c r="E8" s="68"/>
      <c r="F8" s="68"/>
      <c r="G8" s="67">
        <v>903892.59039999999</v>
      </c>
      <c r="H8" s="69">
        <v>55.1924585286433</v>
      </c>
      <c r="I8" s="67">
        <v>50636.385399999999</v>
      </c>
      <c r="J8" s="69">
        <v>3.6097344745731799</v>
      </c>
      <c r="K8" s="67">
        <v>231817.777</v>
      </c>
      <c r="L8" s="69">
        <v>25.6466066280523</v>
      </c>
      <c r="M8" s="69">
        <v>-0.78156815212665898</v>
      </c>
      <c r="N8" s="67">
        <v>15774556.369899999</v>
      </c>
      <c r="O8" s="67">
        <v>15774556.369899999</v>
      </c>
      <c r="P8" s="67">
        <v>43527</v>
      </c>
      <c r="Q8" s="67">
        <v>32308</v>
      </c>
      <c r="R8" s="69">
        <v>34.725145474804997</v>
      </c>
      <c r="S8" s="67">
        <v>32.227654869391401</v>
      </c>
      <c r="T8" s="67">
        <v>30.604707001361898</v>
      </c>
      <c r="U8" s="70">
        <v>5.0358857155657599</v>
      </c>
    </row>
    <row r="9" spans="1:23" ht="12" thickBot="1">
      <c r="A9" s="71"/>
      <c r="B9" s="43" t="s">
        <v>7</v>
      </c>
      <c r="C9" s="44"/>
      <c r="D9" s="67">
        <v>120934.35219999999</v>
      </c>
      <c r="E9" s="68"/>
      <c r="F9" s="68"/>
      <c r="G9" s="67">
        <v>148430.0318</v>
      </c>
      <c r="H9" s="69">
        <v>-18.524337202223801</v>
      </c>
      <c r="I9" s="67">
        <v>28449.114600000001</v>
      </c>
      <c r="J9" s="69">
        <v>23.5244279912718</v>
      </c>
      <c r="K9" s="67">
        <v>33257.266300000003</v>
      </c>
      <c r="L9" s="69">
        <v>22.406022485269101</v>
      </c>
      <c r="M9" s="69">
        <v>-0.14457447153436101</v>
      </c>
      <c r="N9" s="67">
        <v>1553044.3831</v>
      </c>
      <c r="O9" s="67">
        <v>1553044.3831</v>
      </c>
      <c r="P9" s="67">
        <v>7283</v>
      </c>
      <c r="Q9" s="67">
        <v>7113</v>
      </c>
      <c r="R9" s="69">
        <v>2.38999015886405</v>
      </c>
      <c r="S9" s="67">
        <v>16.605018838390802</v>
      </c>
      <c r="T9" s="67">
        <v>17.024905075214399</v>
      </c>
      <c r="U9" s="70">
        <v>-2.52867064415998</v>
      </c>
    </row>
    <row r="10" spans="1:23" ht="12" thickBot="1">
      <c r="A10" s="71"/>
      <c r="B10" s="43" t="s">
        <v>8</v>
      </c>
      <c r="C10" s="44"/>
      <c r="D10" s="67">
        <v>184010.5729</v>
      </c>
      <c r="E10" s="68"/>
      <c r="F10" s="68"/>
      <c r="G10" s="67">
        <v>216668.416</v>
      </c>
      <c r="H10" s="69">
        <v>-15.0727289666437</v>
      </c>
      <c r="I10" s="67">
        <v>46324.579400000002</v>
      </c>
      <c r="J10" s="69">
        <v>25.1749552593236</v>
      </c>
      <c r="K10" s="67">
        <v>53136.885300000002</v>
      </c>
      <c r="L10" s="69">
        <v>24.524518285120099</v>
      </c>
      <c r="M10" s="69">
        <v>-0.12820295848240101</v>
      </c>
      <c r="N10" s="67">
        <v>3066185.8341000001</v>
      </c>
      <c r="O10" s="67">
        <v>3066185.8341000001</v>
      </c>
      <c r="P10" s="67">
        <v>110335</v>
      </c>
      <c r="Q10" s="67">
        <v>99976</v>
      </c>
      <c r="R10" s="69">
        <v>10.3614867568216</v>
      </c>
      <c r="S10" s="67">
        <v>1.6677443503874601</v>
      </c>
      <c r="T10" s="67">
        <v>1.6682645404897201</v>
      </c>
      <c r="U10" s="70">
        <v>-3.1191237562309002E-2</v>
      </c>
    </row>
    <row r="11" spans="1:23" ht="12" thickBot="1">
      <c r="A11" s="71"/>
      <c r="B11" s="43" t="s">
        <v>9</v>
      </c>
      <c r="C11" s="44"/>
      <c r="D11" s="67">
        <v>91993.995299999995</v>
      </c>
      <c r="E11" s="68"/>
      <c r="F11" s="68"/>
      <c r="G11" s="67">
        <v>77984.745500000005</v>
      </c>
      <c r="H11" s="69">
        <v>17.964089912943301</v>
      </c>
      <c r="I11" s="67">
        <v>20053.014599999999</v>
      </c>
      <c r="J11" s="69">
        <v>21.798177733889599</v>
      </c>
      <c r="K11" s="67">
        <v>15458.975399999999</v>
      </c>
      <c r="L11" s="69">
        <v>19.823076039916</v>
      </c>
      <c r="M11" s="69">
        <v>0.29717617637194799</v>
      </c>
      <c r="N11" s="67">
        <v>1271054.3924</v>
      </c>
      <c r="O11" s="67">
        <v>1271054.3924</v>
      </c>
      <c r="P11" s="67">
        <v>4213</v>
      </c>
      <c r="Q11" s="67">
        <v>4144</v>
      </c>
      <c r="R11" s="69">
        <v>1.6650579150579099</v>
      </c>
      <c r="S11" s="67">
        <v>21.835745383337301</v>
      </c>
      <c r="T11" s="67">
        <v>22.750223889961401</v>
      </c>
      <c r="U11" s="70">
        <v>-4.18798850494903</v>
      </c>
    </row>
    <row r="12" spans="1:23" ht="12" thickBot="1">
      <c r="A12" s="71"/>
      <c r="B12" s="43" t="s">
        <v>10</v>
      </c>
      <c r="C12" s="44"/>
      <c r="D12" s="67">
        <v>437511.19449999998</v>
      </c>
      <c r="E12" s="68"/>
      <c r="F12" s="68"/>
      <c r="G12" s="67">
        <v>280824.64569999999</v>
      </c>
      <c r="H12" s="69">
        <v>55.795155873671199</v>
      </c>
      <c r="I12" s="67">
        <v>28174.338199999998</v>
      </c>
      <c r="J12" s="69">
        <v>6.4396839564753101</v>
      </c>
      <c r="K12" s="67">
        <v>17055.081200000001</v>
      </c>
      <c r="L12" s="69">
        <v>6.0732138226285297</v>
      </c>
      <c r="M12" s="69">
        <v>0.65196153976681204</v>
      </c>
      <c r="N12" s="67">
        <v>5670819.2542000003</v>
      </c>
      <c r="O12" s="67">
        <v>5670819.2542000003</v>
      </c>
      <c r="P12" s="67">
        <v>3428</v>
      </c>
      <c r="Q12" s="67">
        <v>3523</v>
      </c>
      <c r="R12" s="69">
        <v>-2.6965654271927302</v>
      </c>
      <c r="S12" s="67">
        <v>127.628703179697</v>
      </c>
      <c r="T12" s="67">
        <v>120.136106698836</v>
      </c>
      <c r="U12" s="70">
        <v>5.8706202399558096</v>
      </c>
    </row>
    <row r="13" spans="1:23" ht="12" thickBot="1">
      <c r="A13" s="71"/>
      <c r="B13" s="43" t="s">
        <v>11</v>
      </c>
      <c r="C13" s="44"/>
      <c r="D13" s="67">
        <v>502646.74540000001</v>
      </c>
      <c r="E13" s="68"/>
      <c r="F13" s="68"/>
      <c r="G13" s="67">
        <v>592464.272</v>
      </c>
      <c r="H13" s="69">
        <v>-15.1599903732254</v>
      </c>
      <c r="I13" s="67">
        <v>22340.211200000002</v>
      </c>
      <c r="J13" s="69">
        <v>4.4445152394694096</v>
      </c>
      <c r="K13" s="67">
        <v>-20383.553599999999</v>
      </c>
      <c r="L13" s="69">
        <v>-3.4404696727434101</v>
      </c>
      <c r="M13" s="69">
        <v>-2.0959919765903798</v>
      </c>
      <c r="N13" s="67">
        <v>6288708.1222999999</v>
      </c>
      <c r="O13" s="67">
        <v>6288708.1222999999</v>
      </c>
      <c r="P13" s="67">
        <v>14757</v>
      </c>
      <c r="Q13" s="67">
        <v>13993</v>
      </c>
      <c r="R13" s="69">
        <v>5.4598727935396303</v>
      </c>
      <c r="S13" s="67">
        <v>34.061580632919998</v>
      </c>
      <c r="T13" s="67">
        <v>35.047005509897801</v>
      </c>
      <c r="U13" s="70">
        <v>-2.8930685501583402</v>
      </c>
    </row>
    <row r="14" spans="1:23" ht="12" thickBot="1">
      <c r="A14" s="71"/>
      <c r="B14" s="43" t="s">
        <v>12</v>
      </c>
      <c r="C14" s="44"/>
      <c r="D14" s="67">
        <v>271594.95740000001</v>
      </c>
      <c r="E14" s="68"/>
      <c r="F14" s="68"/>
      <c r="G14" s="67">
        <v>211481.63709999999</v>
      </c>
      <c r="H14" s="69">
        <v>28.424841572214198</v>
      </c>
      <c r="I14" s="67">
        <v>45164.299800000001</v>
      </c>
      <c r="J14" s="69">
        <v>16.629285106160101</v>
      </c>
      <c r="K14" s="67">
        <v>36363.953200000004</v>
      </c>
      <c r="L14" s="69">
        <v>17.1948513822054</v>
      </c>
      <c r="M14" s="69">
        <v>0.242007422889324</v>
      </c>
      <c r="N14" s="67">
        <v>3752965.6696000001</v>
      </c>
      <c r="O14" s="67">
        <v>3752965.6696000001</v>
      </c>
      <c r="P14" s="67">
        <v>3513</v>
      </c>
      <c r="Q14" s="67">
        <v>4399</v>
      </c>
      <c r="R14" s="69">
        <v>-20.1409411229825</v>
      </c>
      <c r="S14" s="67">
        <v>77.311402618844298</v>
      </c>
      <c r="T14" s="67">
        <v>69.459522891566294</v>
      </c>
      <c r="U14" s="70">
        <v>10.1561729076225</v>
      </c>
    </row>
    <row r="15" spans="1:23" ht="12" thickBot="1">
      <c r="A15" s="71"/>
      <c r="B15" s="43" t="s">
        <v>13</v>
      </c>
      <c r="C15" s="44"/>
      <c r="D15" s="67">
        <v>223706.68169999999</v>
      </c>
      <c r="E15" s="68"/>
      <c r="F15" s="68"/>
      <c r="G15" s="67">
        <v>231887.67360000001</v>
      </c>
      <c r="H15" s="69">
        <v>-3.52799774692292</v>
      </c>
      <c r="I15" s="67">
        <v>-36351.961799999997</v>
      </c>
      <c r="J15" s="69">
        <v>-16.249832827411701</v>
      </c>
      <c r="K15" s="67">
        <v>-28077.740900000001</v>
      </c>
      <c r="L15" s="69">
        <v>-12.1083369650917</v>
      </c>
      <c r="M15" s="69">
        <v>0.29468969492485098</v>
      </c>
      <c r="N15" s="67">
        <v>2457974.997</v>
      </c>
      <c r="O15" s="67">
        <v>2457974.997</v>
      </c>
      <c r="P15" s="67">
        <v>8548</v>
      </c>
      <c r="Q15" s="67">
        <v>7929</v>
      </c>
      <c r="R15" s="69">
        <v>7.8067852188169899</v>
      </c>
      <c r="S15" s="67">
        <v>26.170645963968202</v>
      </c>
      <c r="T15" s="67">
        <v>26.4209276327406</v>
      </c>
      <c r="U15" s="70">
        <v>-0.95634501768501801</v>
      </c>
    </row>
    <row r="16" spans="1:23" ht="12" thickBot="1">
      <c r="A16" s="71"/>
      <c r="B16" s="43" t="s">
        <v>14</v>
      </c>
      <c r="C16" s="44"/>
      <c r="D16" s="67">
        <v>1093773.3511000001</v>
      </c>
      <c r="E16" s="68"/>
      <c r="F16" s="68"/>
      <c r="G16" s="67">
        <v>952780.0675</v>
      </c>
      <c r="H16" s="69">
        <v>14.7980933280807</v>
      </c>
      <c r="I16" s="67">
        <v>24995.552299999999</v>
      </c>
      <c r="J16" s="69">
        <v>2.2852588495470401</v>
      </c>
      <c r="K16" s="67">
        <v>38724.141600000003</v>
      </c>
      <c r="L16" s="69">
        <v>4.06433162498963</v>
      </c>
      <c r="M16" s="69">
        <v>-0.35452275332037297</v>
      </c>
      <c r="N16" s="67">
        <v>15084794.5009</v>
      </c>
      <c r="O16" s="67">
        <v>15084794.5009</v>
      </c>
      <c r="P16" s="67">
        <v>44166</v>
      </c>
      <c r="Q16" s="67">
        <v>39461</v>
      </c>
      <c r="R16" s="69">
        <v>11.9231646435721</v>
      </c>
      <c r="S16" s="67">
        <v>24.765053459674899</v>
      </c>
      <c r="T16" s="67">
        <v>24.030636000101399</v>
      </c>
      <c r="U16" s="70">
        <v>2.9655395687691799</v>
      </c>
    </row>
    <row r="17" spans="1:21" ht="12" thickBot="1">
      <c r="A17" s="71"/>
      <c r="B17" s="43" t="s">
        <v>15</v>
      </c>
      <c r="C17" s="44"/>
      <c r="D17" s="67">
        <v>638848.94469999999</v>
      </c>
      <c r="E17" s="68"/>
      <c r="F17" s="68"/>
      <c r="G17" s="67">
        <v>615586.10580000002</v>
      </c>
      <c r="H17" s="69">
        <v>3.7789740023076401</v>
      </c>
      <c r="I17" s="67">
        <v>66848.714900000006</v>
      </c>
      <c r="J17" s="69">
        <v>10.463931333782201</v>
      </c>
      <c r="K17" s="67">
        <v>69923.3557</v>
      </c>
      <c r="L17" s="69">
        <v>11.358826172518899</v>
      </c>
      <c r="M17" s="69">
        <v>-4.3971585305365997E-2</v>
      </c>
      <c r="N17" s="67">
        <v>20148040.371300001</v>
      </c>
      <c r="O17" s="67">
        <v>20148040.371300001</v>
      </c>
      <c r="P17" s="67">
        <v>11111</v>
      </c>
      <c r="Q17" s="67">
        <v>10463</v>
      </c>
      <c r="R17" s="69">
        <v>6.1932524132657996</v>
      </c>
      <c r="S17" s="67">
        <v>57.496979992799901</v>
      </c>
      <c r="T17" s="67">
        <v>61.305064952690401</v>
      </c>
      <c r="U17" s="70">
        <v>-6.6231043097696096</v>
      </c>
    </row>
    <row r="18" spans="1:21" ht="12" customHeight="1" thickBot="1">
      <c r="A18" s="71"/>
      <c r="B18" s="43" t="s">
        <v>16</v>
      </c>
      <c r="C18" s="44"/>
      <c r="D18" s="67">
        <v>4656310.1267999997</v>
      </c>
      <c r="E18" s="68"/>
      <c r="F18" s="68"/>
      <c r="G18" s="67">
        <v>2540773.0953000002</v>
      </c>
      <c r="H18" s="69">
        <v>83.263516738798302</v>
      </c>
      <c r="I18" s="67">
        <v>-125912.6813</v>
      </c>
      <c r="J18" s="69">
        <v>-2.7041300487115998</v>
      </c>
      <c r="K18" s="67">
        <v>406573.55709999998</v>
      </c>
      <c r="L18" s="69">
        <v>16.0019624677265</v>
      </c>
      <c r="M18" s="69">
        <v>-1.3096922539628699</v>
      </c>
      <c r="N18" s="67">
        <v>39530655.317299999</v>
      </c>
      <c r="O18" s="67">
        <v>39530655.317299999</v>
      </c>
      <c r="P18" s="67">
        <v>128028</v>
      </c>
      <c r="Q18" s="67">
        <v>108885</v>
      </c>
      <c r="R18" s="69">
        <v>17.580934012949399</v>
      </c>
      <c r="S18" s="67">
        <v>36.369467044708998</v>
      </c>
      <c r="T18" s="67">
        <v>33.981417377967603</v>
      </c>
      <c r="U18" s="70">
        <v>6.5660837531816201</v>
      </c>
    </row>
    <row r="19" spans="1:21" ht="12" customHeight="1" thickBot="1">
      <c r="A19" s="71"/>
      <c r="B19" s="43" t="s">
        <v>17</v>
      </c>
      <c r="C19" s="44"/>
      <c r="D19" s="67">
        <v>737932.99419999996</v>
      </c>
      <c r="E19" s="68"/>
      <c r="F19" s="68"/>
      <c r="G19" s="67">
        <v>731010.64619999996</v>
      </c>
      <c r="H19" s="69">
        <v>0.94695583928694504</v>
      </c>
      <c r="I19" s="67">
        <v>64509.153899999998</v>
      </c>
      <c r="J19" s="69">
        <v>8.7418714716686399</v>
      </c>
      <c r="K19" s="67">
        <v>67190.795700000002</v>
      </c>
      <c r="L19" s="69">
        <v>9.1914934548869809</v>
      </c>
      <c r="M19" s="69">
        <v>-3.9910850467872003E-2</v>
      </c>
      <c r="N19" s="67">
        <v>14549273.501499999</v>
      </c>
      <c r="O19" s="67">
        <v>14549273.501499999</v>
      </c>
      <c r="P19" s="67">
        <v>17514</v>
      </c>
      <c r="Q19" s="67">
        <v>15627</v>
      </c>
      <c r="R19" s="69">
        <v>12.075254367441</v>
      </c>
      <c r="S19" s="67">
        <v>42.133892554527797</v>
      </c>
      <c r="T19" s="67">
        <v>42.1946510526653</v>
      </c>
      <c r="U19" s="70">
        <v>-0.14420338225057699</v>
      </c>
    </row>
    <row r="20" spans="1:21" ht="12" thickBot="1">
      <c r="A20" s="71"/>
      <c r="B20" s="43" t="s">
        <v>18</v>
      </c>
      <c r="C20" s="44"/>
      <c r="D20" s="67">
        <v>1560933.3154</v>
      </c>
      <c r="E20" s="68"/>
      <c r="F20" s="68"/>
      <c r="G20" s="67">
        <v>1506767.8234000001</v>
      </c>
      <c r="H20" s="69">
        <v>3.5948134250555199</v>
      </c>
      <c r="I20" s="67">
        <v>136919.8181</v>
      </c>
      <c r="J20" s="69">
        <v>8.7716635136916992</v>
      </c>
      <c r="K20" s="67">
        <v>101394.7478</v>
      </c>
      <c r="L20" s="69">
        <v>6.7292880976980403</v>
      </c>
      <c r="M20" s="69">
        <v>0.35036400869671103</v>
      </c>
      <c r="N20" s="67">
        <v>26380952.5097</v>
      </c>
      <c r="O20" s="67">
        <v>26380952.5097</v>
      </c>
      <c r="P20" s="67">
        <v>58110</v>
      </c>
      <c r="Q20" s="67">
        <v>52693</v>
      </c>
      <c r="R20" s="69">
        <v>10.2803028865314</v>
      </c>
      <c r="S20" s="67">
        <v>26.861698767854101</v>
      </c>
      <c r="T20" s="67">
        <v>26.764422874006002</v>
      </c>
      <c r="U20" s="70">
        <v>0.36213604615521899</v>
      </c>
    </row>
    <row r="21" spans="1:21" ht="12" customHeight="1" thickBot="1">
      <c r="A21" s="71"/>
      <c r="B21" s="43" t="s">
        <v>19</v>
      </c>
      <c r="C21" s="44"/>
      <c r="D21" s="67">
        <v>452993.36070000002</v>
      </c>
      <c r="E21" s="68"/>
      <c r="F21" s="68"/>
      <c r="G21" s="67">
        <v>431841.25670000003</v>
      </c>
      <c r="H21" s="69">
        <v>4.8981202402100097</v>
      </c>
      <c r="I21" s="67">
        <v>65566.145999999993</v>
      </c>
      <c r="J21" s="69">
        <v>14.473975048703201</v>
      </c>
      <c r="K21" s="67">
        <v>44602.557500000003</v>
      </c>
      <c r="L21" s="69">
        <v>10.3284613982553</v>
      </c>
      <c r="M21" s="69">
        <v>0.47000866486187498</v>
      </c>
      <c r="N21" s="67">
        <v>6865240.5284000002</v>
      </c>
      <c r="O21" s="67">
        <v>6865240.5284000002</v>
      </c>
      <c r="P21" s="67">
        <v>34636</v>
      </c>
      <c r="Q21" s="67">
        <v>31625</v>
      </c>
      <c r="R21" s="69">
        <v>9.5209486166007995</v>
      </c>
      <c r="S21" s="67">
        <v>13.0786857806906</v>
      </c>
      <c r="T21" s="67">
        <v>13.5160464727273</v>
      </c>
      <c r="U21" s="70">
        <v>-3.3440721749151598</v>
      </c>
    </row>
    <row r="22" spans="1:21" ht="12" customHeight="1" thickBot="1">
      <c r="A22" s="71"/>
      <c r="B22" s="43" t="s">
        <v>20</v>
      </c>
      <c r="C22" s="44"/>
      <c r="D22" s="67">
        <v>1590362.0803</v>
      </c>
      <c r="E22" s="68"/>
      <c r="F22" s="68"/>
      <c r="G22" s="67">
        <v>1479955.0009999999</v>
      </c>
      <c r="H22" s="69">
        <v>7.4601646148293899</v>
      </c>
      <c r="I22" s="67">
        <v>94210.404299999995</v>
      </c>
      <c r="J22" s="69">
        <v>5.9238336644840297</v>
      </c>
      <c r="K22" s="67">
        <v>178344.34220000001</v>
      </c>
      <c r="L22" s="69">
        <v>12.050659788945801</v>
      </c>
      <c r="M22" s="69">
        <v>-0.471749968976588</v>
      </c>
      <c r="N22" s="67">
        <v>21470732.873500001</v>
      </c>
      <c r="O22" s="67">
        <v>21470732.873500001</v>
      </c>
      <c r="P22" s="67">
        <v>88253</v>
      </c>
      <c r="Q22" s="67">
        <v>78551</v>
      </c>
      <c r="R22" s="69">
        <v>12.351211314941899</v>
      </c>
      <c r="S22" s="67">
        <v>18.020487465581901</v>
      </c>
      <c r="T22" s="67">
        <v>18.213088132550801</v>
      </c>
      <c r="U22" s="70">
        <v>-1.06878721975073</v>
      </c>
    </row>
    <row r="23" spans="1:21" ht="12" thickBot="1">
      <c r="A23" s="71"/>
      <c r="B23" s="43" t="s">
        <v>21</v>
      </c>
      <c r="C23" s="44"/>
      <c r="D23" s="67">
        <v>3684113.6302</v>
      </c>
      <c r="E23" s="68"/>
      <c r="F23" s="68"/>
      <c r="G23" s="67">
        <v>3317580.6878</v>
      </c>
      <c r="H23" s="69">
        <v>11.048199784495999</v>
      </c>
      <c r="I23" s="67">
        <v>265755.54310000001</v>
      </c>
      <c r="J23" s="69">
        <v>7.21355446046796</v>
      </c>
      <c r="K23" s="67">
        <v>273264.44300000003</v>
      </c>
      <c r="L23" s="69">
        <v>8.2368589859742301</v>
      </c>
      <c r="M23" s="69">
        <v>-2.7478510623499E-2</v>
      </c>
      <c r="N23" s="67">
        <v>54694794.774499997</v>
      </c>
      <c r="O23" s="67">
        <v>54694794.774499997</v>
      </c>
      <c r="P23" s="67">
        <v>102909</v>
      </c>
      <c r="Q23" s="67">
        <v>87543</v>
      </c>
      <c r="R23" s="69">
        <v>17.552517048764599</v>
      </c>
      <c r="S23" s="67">
        <v>35.799722378023297</v>
      </c>
      <c r="T23" s="67">
        <v>38.224093905852001</v>
      </c>
      <c r="U23" s="70">
        <v>-6.7720400237431599</v>
      </c>
    </row>
    <row r="24" spans="1:21" ht="12" thickBot="1">
      <c r="A24" s="71"/>
      <c r="B24" s="43" t="s">
        <v>22</v>
      </c>
      <c r="C24" s="44"/>
      <c r="D24" s="67">
        <v>369561.74430000002</v>
      </c>
      <c r="E24" s="68"/>
      <c r="F24" s="68"/>
      <c r="G24" s="67">
        <v>339593.56229999999</v>
      </c>
      <c r="H24" s="69">
        <v>8.8247202912303404</v>
      </c>
      <c r="I24" s="67">
        <v>52781.745999999999</v>
      </c>
      <c r="J24" s="69">
        <v>14.282253727310399</v>
      </c>
      <c r="K24" s="67">
        <v>51641.810299999997</v>
      </c>
      <c r="L24" s="69">
        <v>15.206946194810101</v>
      </c>
      <c r="M24" s="69">
        <v>2.2073891162563999E-2</v>
      </c>
      <c r="N24" s="67">
        <v>5649248.7432000004</v>
      </c>
      <c r="O24" s="67">
        <v>5649248.7432000004</v>
      </c>
      <c r="P24" s="67">
        <v>30318</v>
      </c>
      <c r="Q24" s="67">
        <v>29577</v>
      </c>
      <c r="R24" s="69">
        <v>2.5053250836798902</v>
      </c>
      <c r="S24" s="67">
        <v>12.1895159410251</v>
      </c>
      <c r="T24" s="67">
        <v>12.395815728437601</v>
      </c>
      <c r="U24" s="70">
        <v>-1.6924362576054399</v>
      </c>
    </row>
    <row r="25" spans="1:21" ht="12" thickBot="1">
      <c r="A25" s="71"/>
      <c r="B25" s="43" t="s">
        <v>23</v>
      </c>
      <c r="C25" s="44"/>
      <c r="D25" s="67">
        <v>896497.61730000004</v>
      </c>
      <c r="E25" s="68"/>
      <c r="F25" s="68"/>
      <c r="G25" s="67">
        <v>422557.61459999997</v>
      </c>
      <c r="H25" s="69">
        <v>112.15985378671699</v>
      </c>
      <c r="I25" s="67">
        <v>4975.0115999999998</v>
      </c>
      <c r="J25" s="69">
        <v>0.55493863051006698</v>
      </c>
      <c r="K25" s="67">
        <v>36171.957199999997</v>
      </c>
      <c r="L25" s="69">
        <v>8.5602426628238604</v>
      </c>
      <c r="M25" s="69">
        <v>-0.86246219488504805</v>
      </c>
      <c r="N25" s="67">
        <v>12954276.5385</v>
      </c>
      <c r="O25" s="67">
        <v>12954276.5385</v>
      </c>
      <c r="P25" s="67">
        <v>29385</v>
      </c>
      <c r="Q25" s="67">
        <v>30275</v>
      </c>
      <c r="R25" s="69">
        <v>-2.93971924029728</v>
      </c>
      <c r="S25" s="67">
        <v>30.508681888718701</v>
      </c>
      <c r="T25" s="67">
        <v>28.812781050371601</v>
      </c>
      <c r="U25" s="70">
        <v>5.5587483082126701</v>
      </c>
    </row>
    <row r="26" spans="1:21" ht="12" thickBot="1">
      <c r="A26" s="71"/>
      <c r="B26" s="43" t="s">
        <v>24</v>
      </c>
      <c r="C26" s="44"/>
      <c r="D26" s="67">
        <v>1053401.5723000001</v>
      </c>
      <c r="E26" s="68"/>
      <c r="F26" s="68"/>
      <c r="G26" s="67">
        <v>800320.3578</v>
      </c>
      <c r="H26" s="69">
        <v>31.6224886738724</v>
      </c>
      <c r="I26" s="67">
        <v>205842.9135</v>
      </c>
      <c r="J26" s="69">
        <v>19.540782823264799</v>
      </c>
      <c r="K26" s="67">
        <v>166719.11060000001</v>
      </c>
      <c r="L26" s="69">
        <v>20.831546889334899</v>
      </c>
      <c r="M26" s="69">
        <v>0.23466897561532399</v>
      </c>
      <c r="N26" s="67">
        <v>13151303.317399999</v>
      </c>
      <c r="O26" s="67">
        <v>13151303.317399999</v>
      </c>
      <c r="P26" s="67">
        <v>66155</v>
      </c>
      <c r="Q26" s="67">
        <v>59903</v>
      </c>
      <c r="R26" s="69">
        <v>10.4368729445938</v>
      </c>
      <c r="S26" s="67">
        <v>15.9232344085859</v>
      </c>
      <c r="T26" s="67">
        <v>15.7552965627765</v>
      </c>
      <c r="U26" s="70">
        <v>1.05467169232185</v>
      </c>
    </row>
    <row r="27" spans="1:21" ht="12" thickBot="1">
      <c r="A27" s="71"/>
      <c r="B27" s="43" t="s">
        <v>25</v>
      </c>
      <c r="C27" s="44"/>
      <c r="D27" s="67">
        <v>316299.10100000002</v>
      </c>
      <c r="E27" s="68"/>
      <c r="F27" s="68"/>
      <c r="G27" s="67">
        <v>338636.93829999998</v>
      </c>
      <c r="H27" s="69">
        <v>-6.5963971361596601</v>
      </c>
      <c r="I27" s="67">
        <v>81563.487699999998</v>
      </c>
      <c r="J27" s="69">
        <v>25.7868224861</v>
      </c>
      <c r="K27" s="67">
        <v>87100.650299999994</v>
      </c>
      <c r="L27" s="69">
        <v>25.720953755740901</v>
      </c>
      <c r="M27" s="69">
        <v>-6.3572000678851007E-2</v>
      </c>
      <c r="N27" s="67">
        <v>4547414.3761</v>
      </c>
      <c r="O27" s="67">
        <v>4547414.3761</v>
      </c>
      <c r="P27" s="67">
        <v>38603</v>
      </c>
      <c r="Q27" s="67">
        <v>34827</v>
      </c>
      <c r="R27" s="69">
        <v>10.8421626898671</v>
      </c>
      <c r="S27" s="67">
        <v>8.1936404165479395</v>
      </c>
      <c r="T27" s="67">
        <v>8.1635799150084694</v>
      </c>
      <c r="U27" s="70">
        <v>0.36687601616927401</v>
      </c>
    </row>
    <row r="28" spans="1:21" ht="12" thickBot="1">
      <c r="A28" s="71"/>
      <c r="B28" s="43" t="s">
        <v>26</v>
      </c>
      <c r="C28" s="44"/>
      <c r="D28" s="67">
        <v>2466657.1641000002</v>
      </c>
      <c r="E28" s="68"/>
      <c r="F28" s="68"/>
      <c r="G28" s="67">
        <v>1127473.9579</v>
      </c>
      <c r="H28" s="69">
        <v>118.77730716675001</v>
      </c>
      <c r="I28" s="67">
        <v>-193782.0252</v>
      </c>
      <c r="J28" s="69">
        <v>-7.8560583132639996</v>
      </c>
      <c r="K28" s="67">
        <v>67904.049799999993</v>
      </c>
      <c r="L28" s="69">
        <v>6.0226712399172504</v>
      </c>
      <c r="M28" s="69">
        <v>-3.8537624158021901</v>
      </c>
      <c r="N28" s="67">
        <v>31821376.330800001</v>
      </c>
      <c r="O28" s="67">
        <v>31821376.330800001</v>
      </c>
      <c r="P28" s="67">
        <v>58299</v>
      </c>
      <c r="Q28" s="67">
        <v>60322</v>
      </c>
      <c r="R28" s="69">
        <v>-3.35366864493882</v>
      </c>
      <c r="S28" s="67">
        <v>42.310454108989902</v>
      </c>
      <c r="T28" s="67">
        <v>40.412111468452601</v>
      </c>
      <c r="U28" s="70">
        <v>4.4866988088740003</v>
      </c>
    </row>
    <row r="29" spans="1:21" ht="12" thickBot="1">
      <c r="A29" s="71"/>
      <c r="B29" s="43" t="s">
        <v>27</v>
      </c>
      <c r="C29" s="44"/>
      <c r="D29" s="67">
        <v>771356.15870000003</v>
      </c>
      <c r="E29" s="68"/>
      <c r="F29" s="68"/>
      <c r="G29" s="67">
        <v>738011.31200000003</v>
      </c>
      <c r="H29" s="69">
        <v>4.5182026559506001</v>
      </c>
      <c r="I29" s="67">
        <v>122041.02340000001</v>
      </c>
      <c r="J29" s="69">
        <v>15.821617812150601</v>
      </c>
      <c r="K29" s="67">
        <v>127512.2438</v>
      </c>
      <c r="L29" s="69">
        <v>17.277816982837798</v>
      </c>
      <c r="M29" s="69">
        <v>-4.2907412158643E-2</v>
      </c>
      <c r="N29" s="67">
        <v>12992843.206700001</v>
      </c>
      <c r="O29" s="67">
        <v>12992843.206700001</v>
      </c>
      <c r="P29" s="67">
        <v>114493</v>
      </c>
      <c r="Q29" s="67">
        <v>114410</v>
      </c>
      <c r="R29" s="69">
        <v>7.2546106109606004E-2</v>
      </c>
      <c r="S29" s="67">
        <v>6.7371468884560599</v>
      </c>
      <c r="T29" s="67">
        <v>6.9944486688226597</v>
      </c>
      <c r="U29" s="70">
        <v>-3.8191505191533501</v>
      </c>
    </row>
    <row r="30" spans="1:21" ht="12" thickBot="1">
      <c r="A30" s="71"/>
      <c r="B30" s="43" t="s">
        <v>28</v>
      </c>
      <c r="C30" s="44"/>
      <c r="D30" s="67">
        <v>1067936.3204000001</v>
      </c>
      <c r="E30" s="68"/>
      <c r="F30" s="68"/>
      <c r="G30" s="67">
        <v>1286138.3851000001</v>
      </c>
      <c r="H30" s="69">
        <v>-16.9656754846824</v>
      </c>
      <c r="I30" s="67">
        <v>111605.0894</v>
      </c>
      <c r="J30" s="69">
        <v>10.4505378521257</v>
      </c>
      <c r="K30" s="67">
        <v>195663.6654</v>
      </c>
      <c r="L30" s="69">
        <v>15.2132669133257</v>
      </c>
      <c r="M30" s="69">
        <v>-0.42960748909695101</v>
      </c>
      <c r="N30" s="67">
        <v>16262160.3937</v>
      </c>
      <c r="O30" s="67">
        <v>16262160.3937</v>
      </c>
      <c r="P30" s="67">
        <v>72689</v>
      </c>
      <c r="Q30" s="67">
        <v>67622</v>
      </c>
      <c r="R30" s="69">
        <v>7.4931235396764402</v>
      </c>
      <c r="S30" s="67">
        <v>14.6918559947172</v>
      </c>
      <c r="T30" s="67">
        <v>14.230157837686001</v>
      </c>
      <c r="U30" s="70">
        <v>3.14254480303422</v>
      </c>
    </row>
    <row r="31" spans="1:21" ht="12" thickBot="1">
      <c r="A31" s="71"/>
      <c r="B31" s="43" t="s">
        <v>29</v>
      </c>
      <c r="C31" s="44"/>
      <c r="D31" s="67">
        <v>905047.30649999995</v>
      </c>
      <c r="E31" s="68"/>
      <c r="F31" s="68"/>
      <c r="G31" s="67">
        <v>874001.42310000001</v>
      </c>
      <c r="H31" s="69">
        <v>3.55215478824773</v>
      </c>
      <c r="I31" s="67">
        <v>38666.048199999997</v>
      </c>
      <c r="J31" s="69">
        <v>4.2722681922041597</v>
      </c>
      <c r="K31" s="67">
        <v>31100.1178</v>
      </c>
      <c r="L31" s="69">
        <v>3.55836008706838</v>
      </c>
      <c r="M31" s="69">
        <v>0.243276583344646</v>
      </c>
      <c r="N31" s="67">
        <v>51088684.531800002</v>
      </c>
      <c r="O31" s="67">
        <v>51088684.531800002</v>
      </c>
      <c r="P31" s="67">
        <v>30452</v>
      </c>
      <c r="Q31" s="67">
        <v>26852</v>
      </c>
      <c r="R31" s="69">
        <v>13.4068225830478</v>
      </c>
      <c r="S31" s="67">
        <v>29.720455355970099</v>
      </c>
      <c r="T31" s="67">
        <v>30.8632726649784</v>
      </c>
      <c r="U31" s="70">
        <v>-3.8452213982609398</v>
      </c>
    </row>
    <row r="32" spans="1:21" ht="12" thickBot="1">
      <c r="A32" s="71"/>
      <c r="B32" s="43" t="s">
        <v>30</v>
      </c>
      <c r="C32" s="44"/>
      <c r="D32" s="67">
        <v>132308.44209999999</v>
      </c>
      <c r="E32" s="68"/>
      <c r="F32" s="68"/>
      <c r="G32" s="67">
        <v>146829.18210000001</v>
      </c>
      <c r="H32" s="69">
        <v>-9.8895463369879995</v>
      </c>
      <c r="I32" s="67">
        <v>32800.776599999997</v>
      </c>
      <c r="J32" s="69">
        <v>24.791144147256201</v>
      </c>
      <c r="K32" s="67">
        <v>39161.381800000003</v>
      </c>
      <c r="L32" s="69">
        <v>26.671388643524999</v>
      </c>
      <c r="M32" s="69">
        <v>-0.16242034646489401</v>
      </c>
      <c r="N32" s="67">
        <v>1910503.5482999999</v>
      </c>
      <c r="O32" s="67">
        <v>1910503.5482999999</v>
      </c>
      <c r="P32" s="67">
        <v>24803</v>
      </c>
      <c r="Q32" s="67">
        <v>23026</v>
      </c>
      <c r="R32" s="69">
        <v>7.71736298097803</v>
      </c>
      <c r="S32" s="67">
        <v>5.33437253961214</v>
      </c>
      <c r="T32" s="67">
        <v>5.20878506036654</v>
      </c>
      <c r="U32" s="70">
        <v>2.3543064964625402</v>
      </c>
    </row>
    <row r="33" spans="1:21" ht="12" thickBot="1">
      <c r="A33" s="71"/>
      <c r="B33" s="43" t="s">
        <v>75</v>
      </c>
      <c r="C33" s="44"/>
      <c r="D33" s="67">
        <v>-1.5929</v>
      </c>
      <c r="E33" s="68"/>
      <c r="F33" s="68"/>
      <c r="G33" s="67">
        <v>2.9060000000000001</v>
      </c>
      <c r="H33" s="69">
        <v>-154.81417756366099</v>
      </c>
      <c r="I33" s="67">
        <v>9.7172999999999998</v>
      </c>
      <c r="J33" s="69">
        <v>-610.03829493376895</v>
      </c>
      <c r="K33" s="67">
        <v>-3.9199999999999999E-2</v>
      </c>
      <c r="L33" s="69">
        <v>-1.3489332415691699</v>
      </c>
      <c r="M33" s="69">
        <v>-248.890306122449</v>
      </c>
      <c r="N33" s="67">
        <v>14.401300000000001</v>
      </c>
      <c r="O33" s="67">
        <v>14.401300000000001</v>
      </c>
      <c r="P33" s="67">
        <v>1</v>
      </c>
      <c r="Q33" s="68"/>
      <c r="R33" s="68"/>
      <c r="S33" s="67">
        <v>-1.5929</v>
      </c>
      <c r="T33" s="68"/>
      <c r="U33" s="72"/>
    </row>
    <row r="34" spans="1:21" ht="12" thickBot="1">
      <c r="A34" s="71"/>
      <c r="B34" s="43" t="s">
        <v>31</v>
      </c>
      <c r="C34" s="44"/>
      <c r="D34" s="67">
        <v>419412.5197</v>
      </c>
      <c r="E34" s="68"/>
      <c r="F34" s="68"/>
      <c r="G34" s="67">
        <v>292373.9522</v>
      </c>
      <c r="H34" s="69">
        <v>43.4507132198626</v>
      </c>
      <c r="I34" s="67">
        <v>2673.5837000000001</v>
      </c>
      <c r="J34" s="69">
        <v>0.63745920172158399</v>
      </c>
      <c r="K34" s="67">
        <v>27288.769199999999</v>
      </c>
      <c r="L34" s="69">
        <v>9.3335158603092605</v>
      </c>
      <c r="M34" s="69">
        <v>-0.90202622623229201</v>
      </c>
      <c r="N34" s="67">
        <v>5938521.8640000001</v>
      </c>
      <c r="O34" s="67">
        <v>5938521.8640000001</v>
      </c>
      <c r="P34" s="67">
        <v>22821</v>
      </c>
      <c r="Q34" s="67">
        <v>23201</v>
      </c>
      <c r="R34" s="69">
        <v>-1.63786043705013</v>
      </c>
      <c r="S34" s="67">
        <v>18.378358516278901</v>
      </c>
      <c r="T34" s="67">
        <v>18.493659230205601</v>
      </c>
      <c r="U34" s="70">
        <v>-0.62737220968129304</v>
      </c>
    </row>
    <row r="35" spans="1:21" ht="12" customHeight="1" thickBot="1">
      <c r="A35" s="71"/>
      <c r="B35" s="43" t="s">
        <v>68</v>
      </c>
      <c r="C35" s="44"/>
      <c r="D35" s="67">
        <v>59274.42</v>
      </c>
      <c r="E35" s="68"/>
      <c r="F35" s="68"/>
      <c r="G35" s="67">
        <v>11698.29</v>
      </c>
      <c r="H35" s="69">
        <v>406.69302949405397</v>
      </c>
      <c r="I35" s="67">
        <v>4753</v>
      </c>
      <c r="J35" s="69">
        <v>8.0186360322041104</v>
      </c>
      <c r="K35" s="67">
        <v>595.73</v>
      </c>
      <c r="L35" s="69">
        <v>5.0924536834015903</v>
      </c>
      <c r="M35" s="69">
        <v>6.9784466117200701</v>
      </c>
      <c r="N35" s="67">
        <v>2725976.05</v>
      </c>
      <c r="O35" s="67">
        <v>2725976.05</v>
      </c>
      <c r="P35" s="67">
        <v>46</v>
      </c>
      <c r="Q35" s="67">
        <v>44</v>
      </c>
      <c r="R35" s="69">
        <v>4.5454545454545396</v>
      </c>
      <c r="S35" s="67">
        <v>1288.5743478260899</v>
      </c>
      <c r="T35" s="67">
        <v>2129.5275000000001</v>
      </c>
      <c r="U35" s="70">
        <v>-65.262291895897107</v>
      </c>
    </row>
    <row r="36" spans="1:21" ht="12" customHeight="1" thickBot="1">
      <c r="A36" s="71"/>
      <c r="B36" s="43" t="s">
        <v>35</v>
      </c>
      <c r="C36" s="44"/>
      <c r="D36" s="67">
        <v>570556.59</v>
      </c>
      <c r="E36" s="68"/>
      <c r="F36" s="68"/>
      <c r="G36" s="67">
        <v>659949.80000000005</v>
      </c>
      <c r="H36" s="69">
        <v>-13.545456033171</v>
      </c>
      <c r="I36" s="67">
        <v>-41640.85</v>
      </c>
      <c r="J36" s="69">
        <v>-7.2982856967789997</v>
      </c>
      <c r="K36" s="67">
        <v>-80361.929999999993</v>
      </c>
      <c r="L36" s="69">
        <v>-12.176976188188901</v>
      </c>
      <c r="M36" s="69">
        <v>-0.48183362445376798</v>
      </c>
      <c r="N36" s="67">
        <v>16875150.960000001</v>
      </c>
      <c r="O36" s="67">
        <v>16875150.960000001</v>
      </c>
      <c r="P36" s="67">
        <v>230</v>
      </c>
      <c r="Q36" s="67">
        <v>436</v>
      </c>
      <c r="R36" s="69">
        <v>-47.247706422018403</v>
      </c>
      <c r="S36" s="67">
        <v>2480.6808260869602</v>
      </c>
      <c r="T36" s="67">
        <v>2929.7214449541302</v>
      </c>
      <c r="U36" s="70">
        <v>-18.101507221124098</v>
      </c>
    </row>
    <row r="37" spans="1:21" ht="12" thickBot="1">
      <c r="A37" s="71"/>
      <c r="B37" s="43" t="s">
        <v>36</v>
      </c>
      <c r="C37" s="44"/>
      <c r="D37" s="67">
        <v>148610.28</v>
      </c>
      <c r="E37" s="68"/>
      <c r="F37" s="68"/>
      <c r="G37" s="67">
        <v>217904.29</v>
      </c>
      <c r="H37" s="69">
        <v>-31.800204576054899</v>
      </c>
      <c r="I37" s="67">
        <v>-1922.26</v>
      </c>
      <c r="J37" s="69">
        <v>-1.2934905983623699</v>
      </c>
      <c r="K37" s="67">
        <v>-8294.06</v>
      </c>
      <c r="L37" s="69">
        <v>-3.8062857780358499</v>
      </c>
      <c r="M37" s="69">
        <v>-0.76823654519017204</v>
      </c>
      <c r="N37" s="67">
        <v>6485469.6799999997</v>
      </c>
      <c r="O37" s="67">
        <v>6485469.6799999997</v>
      </c>
      <c r="P37" s="67">
        <v>57</v>
      </c>
      <c r="Q37" s="67">
        <v>89</v>
      </c>
      <c r="R37" s="69">
        <v>-35.955056179775298</v>
      </c>
      <c r="S37" s="67">
        <v>2607.1978947368402</v>
      </c>
      <c r="T37" s="67">
        <v>2894.5557303370801</v>
      </c>
      <c r="U37" s="70">
        <v>-11.021711707435999</v>
      </c>
    </row>
    <row r="38" spans="1:21" ht="12" thickBot="1">
      <c r="A38" s="71"/>
      <c r="B38" s="43" t="s">
        <v>37</v>
      </c>
      <c r="C38" s="44"/>
      <c r="D38" s="67">
        <v>221389.84</v>
      </c>
      <c r="E38" s="68"/>
      <c r="F38" s="68"/>
      <c r="G38" s="67">
        <v>354577.11</v>
      </c>
      <c r="H38" s="69">
        <v>-37.562286522105197</v>
      </c>
      <c r="I38" s="67">
        <v>-31786.58</v>
      </c>
      <c r="J38" s="69">
        <v>-14.357741077910401</v>
      </c>
      <c r="K38" s="67">
        <v>-41552.33</v>
      </c>
      <c r="L38" s="69">
        <v>-11.718841636449699</v>
      </c>
      <c r="M38" s="69">
        <v>-0.23502292169897601</v>
      </c>
      <c r="N38" s="67">
        <v>7264738.0499999998</v>
      </c>
      <c r="O38" s="67">
        <v>7264738.0499999998</v>
      </c>
      <c r="P38" s="67">
        <v>123</v>
      </c>
      <c r="Q38" s="67">
        <v>151</v>
      </c>
      <c r="R38" s="69">
        <v>-18.5430463576159</v>
      </c>
      <c r="S38" s="67">
        <v>1799.9173983739799</v>
      </c>
      <c r="T38" s="67">
        <v>2076.6070198675502</v>
      </c>
      <c r="U38" s="70">
        <v>-15.3723510725282</v>
      </c>
    </row>
    <row r="39" spans="1:21" ht="12" thickBot="1">
      <c r="A39" s="71"/>
      <c r="B39" s="43" t="s">
        <v>70</v>
      </c>
      <c r="C39" s="44"/>
      <c r="D39" s="67">
        <v>55.7</v>
      </c>
      <c r="E39" s="68"/>
      <c r="F39" s="68"/>
      <c r="G39" s="67">
        <v>3.42</v>
      </c>
      <c r="H39" s="69">
        <v>1528.6549707602301</v>
      </c>
      <c r="I39" s="67">
        <v>-2386.27</v>
      </c>
      <c r="J39" s="69">
        <v>-4284.1472172351896</v>
      </c>
      <c r="K39" s="67">
        <v>3.08</v>
      </c>
      <c r="L39" s="69">
        <v>90.058479532163702</v>
      </c>
      <c r="M39" s="69">
        <v>-775.76298701298697</v>
      </c>
      <c r="N39" s="67">
        <v>269.73</v>
      </c>
      <c r="O39" s="67">
        <v>269.73</v>
      </c>
      <c r="P39" s="67">
        <v>92</v>
      </c>
      <c r="Q39" s="67">
        <v>1</v>
      </c>
      <c r="R39" s="69">
        <v>9100</v>
      </c>
      <c r="S39" s="67">
        <v>0.60543478260869599</v>
      </c>
      <c r="T39" s="67">
        <v>3.42</v>
      </c>
      <c r="U39" s="70">
        <v>-464.88330341113101</v>
      </c>
    </row>
    <row r="40" spans="1:21" ht="12" customHeight="1" thickBot="1">
      <c r="A40" s="71"/>
      <c r="B40" s="43" t="s">
        <v>32</v>
      </c>
      <c r="C40" s="44"/>
      <c r="D40" s="67">
        <v>87176.922999999995</v>
      </c>
      <c r="E40" s="68"/>
      <c r="F40" s="68"/>
      <c r="G40" s="67">
        <v>218603.41889999999</v>
      </c>
      <c r="H40" s="69">
        <v>-60.120970001901497</v>
      </c>
      <c r="I40" s="67">
        <v>4329.0425999999998</v>
      </c>
      <c r="J40" s="69">
        <v>4.96581256945717</v>
      </c>
      <c r="K40" s="67">
        <v>11157.1577</v>
      </c>
      <c r="L40" s="69">
        <v>5.1038349519610398</v>
      </c>
      <c r="M40" s="69">
        <v>-0.61199413718065498</v>
      </c>
      <c r="N40" s="67">
        <v>1330435.8861</v>
      </c>
      <c r="O40" s="67">
        <v>1330435.8861</v>
      </c>
      <c r="P40" s="67">
        <v>168</v>
      </c>
      <c r="Q40" s="67">
        <v>199</v>
      </c>
      <c r="R40" s="69">
        <v>-15.577889447236201</v>
      </c>
      <c r="S40" s="67">
        <v>518.91025595238102</v>
      </c>
      <c r="T40" s="67">
        <v>438.83090502512601</v>
      </c>
      <c r="U40" s="70">
        <v>15.4322158810066</v>
      </c>
    </row>
    <row r="41" spans="1:21" ht="12" customHeight="1" thickBot="1">
      <c r="A41" s="71"/>
      <c r="B41" s="43" t="s">
        <v>33</v>
      </c>
      <c r="C41" s="44"/>
      <c r="D41" s="67">
        <v>598161.05909999995</v>
      </c>
      <c r="E41" s="68"/>
      <c r="F41" s="68"/>
      <c r="G41" s="67">
        <v>695695.96039999998</v>
      </c>
      <c r="H41" s="69">
        <v>-14.019759615094101</v>
      </c>
      <c r="I41" s="67">
        <v>25063.8426</v>
      </c>
      <c r="J41" s="69">
        <v>4.1901494954739</v>
      </c>
      <c r="K41" s="67">
        <v>44330.840799999998</v>
      </c>
      <c r="L41" s="69">
        <v>6.3721572818262997</v>
      </c>
      <c r="M41" s="69">
        <v>-0.43461837971726403</v>
      </c>
      <c r="N41" s="67">
        <v>10412281.3717</v>
      </c>
      <c r="O41" s="67">
        <v>10412281.3717</v>
      </c>
      <c r="P41" s="67">
        <v>2815</v>
      </c>
      <c r="Q41" s="67">
        <v>3528</v>
      </c>
      <c r="R41" s="69">
        <v>-20.209750566893401</v>
      </c>
      <c r="S41" s="67">
        <v>212.49060714032001</v>
      </c>
      <c r="T41" s="67">
        <v>217.075603911565</v>
      </c>
      <c r="U41" s="70">
        <v>-2.15774091521003</v>
      </c>
    </row>
    <row r="42" spans="1:21" ht="12" thickBot="1">
      <c r="A42" s="71"/>
      <c r="B42" s="43" t="s">
        <v>38</v>
      </c>
      <c r="C42" s="44"/>
      <c r="D42" s="67">
        <v>247502.62</v>
      </c>
      <c r="E42" s="68"/>
      <c r="F42" s="68"/>
      <c r="G42" s="67">
        <v>369396.5</v>
      </c>
      <c r="H42" s="69">
        <v>-32.998114492151402</v>
      </c>
      <c r="I42" s="67">
        <v>-22043.79</v>
      </c>
      <c r="J42" s="69">
        <v>-8.9064875353642705</v>
      </c>
      <c r="K42" s="67">
        <v>-46048.32</v>
      </c>
      <c r="L42" s="69">
        <v>-12.4658246626592</v>
      </c>
      <c r="M42" s="69">
        <v>-0.52129002751891895</v>
      </c>
      <c r="N42" s="67">
        <v>6395507.1500000004</v>
      </c>
      <c r="O42" s="67">
        <v>6395507.1500000004</v>
      </c>
      <c r="P42" s="67">
        <v>163</v>
      </c>
      <c r="Q42" s="67">
        <v>186</v>
      </c>
      <c r="R42" s="69">
        <v>-12.365591397849499</v>
      </c>
      <c r="S42" s="67">
        <v>1518.4209815950901</v>
      </c>
      <c r="T42" s="67">
        <v>1614.79698924731</v>
      </c>
      <c r="U42" s="70">
        <v>-6.3471203849526301</v>
      </c>
    </row>
    <row r="43" spans="1:21" ht="12" thickBot="1">
      <c r="A43" s="71"/>
      <c r="B43" s="43" t="s">
        <v>39</v>
      </c>
      <c r="C43" s="44"/>
      <c r="D43" s="67">
        <v>119525.71</v>
      </c>
      <c r="E43" s="68"/>
      <c r="F43" s="68"/>
      <c r="G43" s="67">
        <v>134076.12</v>
      </c>
      <c r="H43" s="69">
        <v>-10.8523501425907</v>
      </c>
      <c r="I43" s="67">
        <v>15129.94</v>
      </c>
      <c r="J43" s="69">
        <v>12.658314265608601</v>
      </c>
      <c r="K43" s="67">
        <v>18179.48</v>
      </c>
      <c r="L43" s="69">
        <v>13.5590737560126</v>
      </c>
      <c r="M43" s="69">
        <v>-0.16774627217060101</v>
      </c>
      <c r="N43" s="67">
        <v>2399807.09</v>
      </c>
      <c r="O43" s="67">
        <v>2399807.09</v>
      </c>
      <c r="P43" s="67">
        <v>96</v>
      </c>
      <c r="Q43" s="67">
        <v>106</v>
      </c>
      <c r="R43" s="69">
        <v>-9.4339622641509404</v>
      </c>
      <c r="S43" s="67">
        <v>1245.0594791666699</v>
      </c>
      <c r="T43" s="67">
        <v>1109.3299056603801</v>
      </c>
      <c r="U43" s="70">
        <v>10.901452964892499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>
        <v>-1523.9315999999999</v>
      </c>
      <c r="O44" s="67">
        <v>-1523.9315999999999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16961.149000000001</v>
      </c>
      <c r="E45" s="75"/>
      <c r="F45" s="75"/>
      <c r="G45" s="74">
        <v>17829.86</v>
      </c>
      <c r="H45" s="76">
        <v>-4.87222558113187</v>
      </c>
      <c r="I45" s="74">
        <v>1091.3661</v>
      </c>
      <c r="J45" s="76">
        <v>6.4345057047727101</v>
      </c>
      <c r="K45" s="74">
        <v>2416.1718000000001</v>
      </c>
      <c r="L45" s="76">
        <v>13.5512662466222</v>
      </c>
      <c r="M45" s="76">
        <v>-0.54830774036846197</v>
      </c>
      <c r="N45" s="74">
        <v>316410.7157</v>
      </c>
      <c r="O45" s="74">
        <v>316410.7157</v>
      </c>
      <c r="P45" s="74">
        <v>31</v>
      </c>
      <c r="Q45" s="74">
        <v>29</v>
      </c>
      <c r="R45" s="76">
        <v>6.8965517241379199</v>
      </c>
      <c r="S45" s="74">
        <v>547.13383870967698</v>
      </c>
      <c r="T45" s="74">
        <v>683.962420689655</v>
      </c>
      <c r="U45" s="77">
        <v>-25.008247031962899</v>
      </c>
    </row>
  </sheetData>
  <mergeCells count="43">
    <mergeCell ref="B13:C13"/>
    <mergeCell ref="B14:C14"/>
    <mergeCell ref="B15:C15"/>
    <mergeCell ref="B16:C16"/>
    <mergeCell ref="B17:C17"/>
    <mergeCell ref="B45:C45"/>
    <mergeCell ref="B37:C37"/>
    <mergeCell ref="B38:C38"/>
    <mergeCell ref="B39:C39"/>
    <mergeCell ref="B40:C40"/>
    <mergeCell ref="B41:C41"/>
    <mergeCell ref="B42:C42"/>
    <mergeCell ref="B43:C43"/>
    <mergeCell ref="B21:C21"/>
    <mergeCell ref="B22:C22"/>
    <mergeCell ref="B23:C23"/>
    <mergeCell ref="B24:C24"/>
    <mergeCell ref="B44:C44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134980</v>
      </c>
      <c r="D2" s="37">
        <v>1402774.4907495701</v>
      </c>
      <c r="E2" s="37">
        <v>1352136.7697427401</v>
      </c>
      <c r="F2" s="37">
        <v>50637.721006837601</v>
      </c>
      <c r="G2" s="37">
        <v>1352136.7697427401</v>
      </c>
      <c r="H2" s="37">
        <v>3.6098261937868102E-2</v>
      </c>
    </row>
    <row r="3" spans="1:8">
      <c r="A3" s="37">
        <v>2</v>
      </c>
      <c r="B3" s="37">
        <v>13</v>
      </c>
      <c r="C3" s="37">
        <v>13177</v>
      </c>
      <c r="D3" s="37">
        <v>120934.461797436</v>
      </c>
      <c r="E3" s="37">
        <v>92485.240283760693</v>
      </c>
      <c r="F3" s="37">
        <v>28449.221513675198</v>
      </c>
      <c r="G3" s="37">
        <v>92485.240283760693</v>
      </c>
      <c r="H3" s="37">
        <v>0.235244950784396</v>
      </c>
    </row>
    <row r="4" spans="1:8">
      <c r="A4" s="37">
        <v>3</v>
      </c>
      <c r="B4" s="37">
        <v>14</v>
      </c>
      <c r="C4" s="37">
        <v>134280</v>
      </c>
      <c r="D4" s="37">
        <v>184012.755174366</v>
      </c>
      <c r="E4" s="37">
        <v>137685.99260592199</v>
      </c>
      <c r="F4" s="37">
        <v>46326.762568444501</v>
      </c>
      <c r="G4" s="37">
        <v>137685.99260592199</v>
      </c>
      <c r="H4" s="37">
        <v>0.25175843122693398</v>
      </c>
    </row>
    <row r="5" spans="1:8">
      <c r="A5" s="37">
        <v>4</v>
      </c>
      <c r="B5" s="37">
        <v>15</v>
      </c>
      <c r="C5" s="37">
        <v>5319</v>
      </c>
      <c r="D5" s="37">
        <v>91994.069393260696</v>
      </c>
      <c r="E5" s="37">
        <v>71940.980606232493</v>
      </c>
      <c r="F5" s="37">
        <v>20053.088787028199</v>
      </c>
      <c r="G5" s="37">
        <v>71940.980606232493</v>
      </c>
      <c r="H5" s="37">
        <v>0.21798240820616699</v>
      </c>
    </row>
    <row r="6" spans="1:8">
      <c r="A6" s="37">
        <v>5</v>
      </c>
      <c r="B6" s="37">
        <v>16</v>
      </c>
      <c r="C6" s="37">
        <v>4991</v>
      </c>
      <c r="D6" s="37">
        <v>437511.1679</v>
      </c>
      <c r="E6" s="37">
        <v>409336.852646154</v>
      </c>
      <c r="F6" s="37">
        <v>28174.315253846202</v>
      </c>
      <c r="G6" s="37">
        <v>409336.852646154</v>
      </c>
      <c r="H6" s="37">
        <v>6.4396791032968206E-2</v>
      </c>
    </row>
    <row r="7" spans="1:8">
      <c r="A7" s="37">
        <v>6</v>
      </c>
      <c r="B7" s="37">
        <v>17</v>
      </c>
      <c r="C7" s="37">
        <v>32647</v>
      </c>
      <c r="D7" s="37">
        <v>502646.99994102598</v>
      </c>
      <c r="E7" s="37">
        <v>480306.53313589701</v>
      </c>
      <c r="F7" s="37">
        <v>22340.466805128199</v>
      </c>
      <c r="G7" s="37">
        <v>480306.53313589701</v>
      </c>
      <c r="H7" s="37">
        <v>4.4445638405778497E-2</v>
      </c>
    </row>
    <row r="8" spans="1:8">
      <c r="A8" s="37">
        <v>7</v>
      </c>
      <c r="B8" s="37">
        <v>18</v>
      </c>
      <c r="C8" s="37">
        <v>185196</v>
      </c>
      <c r="D8" s="37">
        <v>271594.96709059802</v>
      </c>
      <c r="E8" s="37">
        <v>226430.652738462</v>
      </c>
      <c r="F8" s="37">
        <v>45164.314352136797</v>
      </c>
      <c r="G8" s="37">
        <v>226430.652738462</v>
      </c>
      <c r="H8" s="37">
        <v>0.166292898708505</v>
      </c>
    </row>
    <row r="9" spans="1:8">
      <c r="A9" s="37">
        <v>8</v>
      </c>
      <c r="B9" s="37">
        <v>19</v>
      </c>
      <c r="C9" s="37">
        <v>31533</v>
      </c>
      <c r="D9" s="37">
        <v>223707.03432478599</v>
      </c>
      <c r="E9" s="37">
        <v>260058.644824786</v>
      </c>
      <c r="F9" s="37">
        <v>-36351.610500000003</v>
      </c>
      <c r="G9" s="37">
        <v>260058.644824786</v>
      </c>
      <c r="H9" s="37">
        <v>-0.16249650177393801</v>
      </c>
    </row>
    <row r="10" spans="1:8">
      <c r="A10" s="37">
        <v>9</v>
      </c>
      <c r="B10" s="37">
        <v>21</v>
      </c>
      <c r="C10" s="37">
        <v>276105</v>
      </c>
      <c r="D10" s="37">
        <v>1093773.03345641</v>
      </c>
      <c r="E10" s="37">
        <v>1068777.7994025601</v>
      </c>
      <c r="F10" s="37">
        <v>24995.234053846201</v>
      </c>
      <c r="G10" s="37">
        <v>1068777.7994025601</v>
      </c>
      <c r="H10" s="37">
        <v>2.2852304170326101E-2</v>
      </c>
    </row>
    <row r="11" spans="1:8">
      <c r="A11" s="37">
        <v>10</v>
      </c>
      <c r="B11" s="37">
        <v>22</v>
      </c>
      <c r="C11" s="37">
        <v>26876</v>
      </c>
      <c r="D11" s="37">
        <v>638848.90139658097</v>
      </c>
      <c r="E11" s="37">
        <v>572000.22981282102</v>
      </c>
      <c r="F11" s="37">
        <v>66848.671583760704</v>
      </c>
      <c r="G11" s="37">
        <v>572000.22981282102</v>
      </c>
      <c r="H11" s="37">
        <v>0.104639252627066</v>
      </c>
    </row>
    <row r="12" spans="1:8">
      <c r="A12" s="37">
        <v>11</v>
      </c>
      <c r="B12" s="37">
        <v>23</v>
      </c>
      <c r="C12" s="37">
        <v>328326.11</v>
      </c>
      <c r="D12" s="37">
        <v>4656310.7489111098</v>
      </c>
      <c r="E12" s="37">
        <v>4782222.7494931603</v>
      </c>
      <c r="F12" s="37">
        <v>-125912.000582051</v>
      </c>
      <c r="G12" s="37">
        <v>4782222.7494931603</v>
      </c>
      <c r="H12" s="37">
        <v>-2.7041150681684199E-2</v>
      </c>
    </row>
    <row r="13" spans="1:8">
      <c r="A13" s="37">
        <v>12</v>
      </c>
      <c r="B13" s="37">
        <v>24</v>
      </c>
      <c r="C13" s="37">
        <v>33250</v>
      </c>
      <c r="D13" s="37">
        <v>737933.23851025605</v>
      </c>
      <c r="E13" s="37">
        <v>673423.84152051294</v>
      </c>
      <c r="F13" s="37">
        <v>64509.396989743604</v>
      </c>
      <c r="G13" s="37">
        <v>673423.84152051294</v>
      </c>
      <c r="H13" s="37">
        <v>8.74190151943494E-2</v>
      </c>
    </row>
    <row r="14" spans="1:8">
      <c r="A14" s="37">
        <v>13</v>
      </c>
      <c r="B14" s="37">
        <v>25</v>
      </c>
      <c r="C14" s="37">
        <v>133165</v>
      </c>
      <c r="D14" s="37">
        <v>1560933.9246</v>
      </c>
      <c r="E14" s="37">
        <v>1424013.4972999999</v>
      </c>
      <c r="F14" s="37">
        <v>136920.42730000001</v>
      </c>
      <c r="G14" s="37">
        <v>1424013.4972999999</v>
      </c>
      <c r="H14" s="37">
        <v>8.7716991182113499E-2</v>
      </c>
    </row>
    <row r="15" spans="1:8">
      <c r="A15" s="37">
        <v>14</v>
      </c>
      <c r="B15" s="37">
        <v>26</v>
      </c>
      <c r="C15" s="37">
        <v>73148</v>
      </c>
      <c r="D15" s="37">
        <v>452993.25884617597</v>
      </c>
      <c r="E15" s="37">
        <v>387427.21475963201</v>
      </c>
      <c r="F15" s="37">
        <v>65566.044086544105</v>
      </c>
      <c r="G15" s="37">
        <v>387427.21475963201</v>
      </c>
      <c r="H15" s="37">
        <v>0.14473955805335401</v>
      </c>
    </row>
    <row r="16" spans="1:8">
      <c r="A16" s="37">
        <v>15</v>
      </c>
      <c r="B16" s="37">
        <v>27</v>
      </c>
      <c r="C16" s="37">
        <v>184417.823</v>
      </c>
      <c r="D16" s="37">
        <v>1590364.6910999999</v>
      </c>
      <c r="E16" s="37">
        <v>1496151.6801</v>
      </c>
      <c r="F16" s="37">
        <v>94213.010999999999</v>
      </c>
      <c r="G16" s="37">
        <v>1496151.6801</v>
      </c>
      <c r="H16" s="37">
        <v>5.9239878455070699E-2</v>
      </c>
    </row>
    <row r="17" spans="1:8">
      <c r="A17" s="37">
        <v>16</v>
      </c>
      <c r="B17" s="37">
        <v>29</v>
      </c>
      <c r="C17" s="37">
        <v>262195</v>
      </c>
      <c r="D17" s="37">
        <v>3684116.1829641</v>
      </c>
      <c r="E17" s="37">
        <v>3418358.1195504302</v>
      </c>
      <c r="F17" s="37">
        <v>265758.063413675</v>
      </c>
      <c r="G17" s="37">
        <v>3418358.1195504302</v>
      </c>
      <c r="H17" s="37">
        <v>7.2136178723836097E-2</v>
      </c>
    </row>
    <row r="18" spans="1:8">
      <c r="A18" s="37">
        <v>17</v>
      </c>
      <c r="B18" s="37">
        <v>31</v>
      </c>
      <c r="C18" s="37">
        <v>31481.044000000002</v>
      </c>
      <c r="D18" s="37">
        <v>369561.81956066901</v>
      </c>
      <c r="E18" s="37">
        <v>316779.98730023799</v>
      </c>
      <c r="F18" s="37">
        <v>52781.832260430798</v>
      </c>
      <c r="G18" s="37">
        <v>316779.98730023799</v>
      </c>
      <c r="H18" s="37">
        <v>0.14282274160024799</v>
      </c>
    </row>
    <row r="19" spans="1:8">
      <c r="A19" s="37">
        <v>18</v>
      </c>
      <c r="B19" s="37">
        <v>32</v>
      </c>
      <c r="C19" s="37">
        <v>72862.042000000001</v>
      </c>
      <c r="D19" s="37">
        <v>896497.61313603399</v>
      </c>
      <c r="E19" s="37">
        <v>891522.58318286296</v>
      </c>
      <c r="F19" s="37">
        <v>4975.0299531702804</v>
      </c>
      <c r="G19" s="37">
        <v>891522.58318286296</v>
      </c>
      <c r="H19" s="37">
        <v>5.5494068029552802E-3</v>
      </c>
    </row>
    <row r="20" spans="1:8">
      <c r="A20" s="37">
        <v>19</v>
      </c>
      <c r="B20" s="37">
        <v>33</v>
      </c>
      <c r="C20" s="37">
        <v>62081.620999999999</v>
      </c>
      <c r="D20" s="37">
        <v>1053401.4728752</v>
      </c>
      <c r="E20" s="37">
        <v>847558.63394704496</v>
      </c>
      <c r="F20" s="37">
        <v>205842.838928154</v>
      </c>
      <c r="G20" s="37">
        <v>847558.63394704496</v>
      </c>
      <c r="H20" s="37">
        <v>0.195407775884647</v>
      </c>
    </row>
    <row r="21" spans="1:8">
      <c r="A21" s="37">
        <v>20</v>
      </c>
      <c r="B21" s="37">
        <v>34</v>
      </c>
      <c r="C21" s="37">
        <v>45284.815999999999</v>
      </c>
      <c r="D21" s="37">
        <v>316298.91930612701</v>
      </c>
      <c r="E21" s="37">
        <v>234735.65373049901</v>
      </c>
      <c r="F21" s="37">
        <v>81563.265575627505</v>
      </c>
      <c r="G21" s="37">
        <v>234735.65373049901</v>
      </c>
      <c r="H21" s="37">
        <v>0.25786767072917899</v>
      </c>
    </row>
    <row r="22" spans="1:8">
      <c r="A22" s="37">
        <v>21</v>
      </c>
      <c r="B22" s="37">
        <v>35</v>
      </c>
      <c r="C22" s="37">
        <v>100409.389</v>
      </c>
      <c r="D22" s="37">
        <v>2466657.16393894</v>
      </c>
      <c r="E22" s="37">
        <v>2660439.2033831901</v>
      </c>
      <c r="F22" s="37">
        <v>-193782.03944424799</v>
      </c>
      <c r="G22" s="37">
        <v>2660439.2033831901</v>
      </c>
      <c r="H22" s="37">
        <v>-7.8560588912486906E-2</v>
      </c>
    </row>
    <row r="23" spans="1:8">
      <c r="A23" s="37">
        <v>22</v>
      </c>
      <c r="B23" s="37">
        <v>36</v>
      </c>
      <c r="C23" s="37">
        <v>177225.46599999999</v>
      </c>
      <c r="D23" s="37">
        <v>771356.35496194696</v>
      </c>
      <c r="E23" s="37">
        <v>649315.152515886</v>
      </c>
      <c r="F23" s="37">
        <v>122041.20244605999</v>
      </c>
      <c r="G23" s="37">
        <v>649315.152515886</v>
      </c>
      <c r="H23" s="37">
        <v>0.15821636998385899</v>
      </c>
    </row>
    <row r="24" spans="1:8">
      <c r="A24" s="37">
        <v>23</v>
      </c>
      <c r="B24" s="37">
        <v>37</v>
      </c>
      <c r="C24" s="37">
        <v>129294.04700000001</v>
      </c>
      <c r="D24" s="37">
        <v>1067936.34787876</v>
      </c>
      <c r="E24" s="37">
        <v>956331.228709933</v>
      </c>
      <c r="F24" s="37">
        <v>111605.119168827</v>
      </c>
      <c r="G24" s="37">
        <v>956331.228709933</v>
      </c>
      <c r="H24" s="37">
        <v>0.10450540370735401</v>
      </c>
    </row>
    <row r="25" spans="1:8">
      <c r="A25" s="37">
        <v>24</v>
      </c>
      <c r="B25" s="37">
        <v>38</v>
      </c>
      <c r="C25" s="37">
        <v>182198.40700000001</v>
      </c>
      <c r="D25" s="37">
        <v>905047.22401858401</v>
      </c>
      <c r="E25" s="37">
        <v>866381.16993451305</v>
      </c>
      <c r="F25" s="37">
        <v>38666.054084070798</v>
      </c>
      <c r="G25" s="37">
        <v>866381.16993451305</v>
      </c>
      <c r="H25" s="37">
        <v>4.2722692316966702E-2</v>
      </c>
    </row>
    <row r="26" spans="1:8">
      <c r="A26" s="37">
        <v>25</v>
      </c>
      <c r="B26" s="37">
        <v>39</v>
      </c>
      <c r="C26" s="37">
        <v>78681.009000000005</v>
      </c>
      <c r="D26" s="37">
        <v>132308.37783716101</v>
      </c>
      <c r="E26" s="37">
        <v>99507.651107369296</v>
      </c>
      <c r="F26" s="37">
        <v>32800.726729791299</v>
      </c>
      <c r="G26" s="37">
        <v>99507.651107369296</v>
      </c>
      <c r="H26" s="37">
        <v>0.24791118496034301</v>
      </c>
    </row>
    <row r="27" spans="1:8">
      <c r="A27" s="37">
        <v>26</v>
      </c>
      <c r="B27" s="37">
        <v>40</v>
      </c>
      <c r="C27" s="37">
        <v>-1</v>
      </c>
      <c r="D27" s="37">
        <v>-1.5929</v>
      </c>
      <c r="E27" s="37">
        <v>-11.3102</v>
      </c>
      <c r="F27" s="37">
        <v>9.7172999999999998</v>
      </c>
      <c r="G27" s="37">
        <v>-11.3102</v>
      </c>
      <c r="H27" s="37">
        <v>-6.10038294933769</v>
      </c>
    </row>
    <row r="28" spans="1:8">
      <c r="A28" s="37">
        <v>27</v>
      </c>
      <c r="B28" s="37">
        <v>42</v>
      </c>
      <c r="C28" s="37">
        <v>28067.972000000002</v>
      </c>
      <c r="D28" s="37">
        <v>419412.5183</v>
      </c>
      <c r="E28" s="37">
        <v>416738.9424</v>
      </c>
      <c r="F28" s="37">
        <v>2673.5758999999998</v>
      </c>
      <c r="G28" s="37">
        <v>416738.9424</v>
      </c>
      <c r="H28" s="37">
        <v>6.3745734410521997E-3</v>
      </c>
    </row>
    <row r="29" spans="1:8">
      <c r="A29" s="37">
        <v>28</v>
      </c>
      <c r="B29" s="37">
        <v>75</v>
      </c>
      <c r="C29" s="37">
        <v>179</v>
      </c>
      <c r="D29" s="37">
        <v>87176.923076923107</v>
      </c>
      <c r="E29" s="37">
        <v>82847.8803418803</v>
      </c>
      <c r="F29" s="37">
        <v>4329.0427350427399</v>
      </c>
      <c r="G29" s="37">
        <v>82847.8803418803</v>
      </c>
      <c r="H29" s="37">
        <v>4.9658127199819602E-2</v>
      </c>
    </row>
    <row r="30" spans="1:8">
      <c r="A30" s="37">
        <v>29</v>
      </c>
      <c r="B30" s="37">
        <v>76</v>
      </c>
      <c r="C30" s="37">
        <v>3140</v>
      </c>
      <c r="D30" s="37">
        <v>598161.04779572599</v>
      </c>
      <c r="E30" s="37">
        <v>573097.21373675205</v>
      </c>
      <c r="F30" s="37">
        <v>25063.8340589744</v>
      </c>
      <c r="G30" s="37">
        <v>573097.21373675205</v>
      </c>
      <c r="H30" s="37">
        <v>4.1901481467803203E-2</v>
      </c>
    </row>
    <row r="31" spans="1:8">
      <c r="A31" s="30">
        <v>30</v>
      </c>
      <c r="B31" s="31">
        <v>99</v>
      </c>
      <c r="C31" s="30">
        <v>29</v>
      </c>
      <c r="D31" s="30">
        <v>16961.148929733001</v>
      </c>
      <c r="E31" s="30">
        <v>15869.783148022099</v>
      </c>
      <c r="F31" s="30">
        <v>1091.3657817109099</v>
      </c>
      <c r="G31" s="30">
        <v>15869.783148022099</v>
      </c>
      <c r="H31" s="30">
        <v>6.4345038548523303E-2</v>
      </c>
    </row>
    <row r="32" spans="1:8">
      <c r="A32" s="30"/>
      <c r="B32" s="33">
        <v>70</v>
      </c>
      <c r="C32" s="34">
        <v>46</v>
      </c>
      <c r="D32" s="34">
        <v>59274.42</v>
      </c>
      <c r="E32" s="34">
        <v>54521.42</v>
      </c>
      <c r="F32" s="30"/>
      <c r="G32" s="30"/>
      <c r="H32" s="30"/>
    </row>
    <row r="33" spans="1:8">
      <c r="A33" s="30"/>
      <c r="B33" s="33">
        <v>71</v>
      </c>
      <c r="C33" s="34">
        <v>213</v>
      </c>
      <c r="D33" s="34">
        <v>570556.59</v>
      </c>
      <c r="E33" s="34">
        <v>612197.43999999994</v>
      </c>
      <c r="F33" s="30"/>
      <c r="G33" s="30"/>
      <c r="H33" s="30"/>
    </row>
    <row r="34" spans="1:8">
      <c r="A34" s="30"/>
      <c r="B34" s="33">
        <v>72</v>
      </c>
      <c r="C34" s="34">
        <v>45</v>
      </c>
      <c r="D34" s="34">
        <v>148610.28</v>
      </c>
      <c r="E34" s="34">
        <v>150532.54</v>
      </c>
      <c r="F34" s="30"/>
      <c r="G34" s="30"/>
      <c r="H34" s="30"/>
    </row>
    <row r="35" spans="1:8">
      <c r="A35" s="30"/>
      <c r="B35" s="33">
        <v>73</v>
      </c>
      <c r="C35" s="34">
        <v>119</v>
      </c>
      <c r="D35" s="34">
        <v>221389.84</v>
      </c>
      <c r="E35" s="34">
        <v>253176.42</v>
      </c>
      <c r="F35" s="30"/>
      <c r="G35" s="30"/>
      <c r="H35" s="30"/>
    </row>
    <row r="36" spans="1:8">
      <c r="A36" s="30"/>
      <c r="B36" s="33">
        <v>74</v>
      </c>
      <c r="C36" s="34">
        <v>93</v>
      </c>
      <c r="D36" s="34">
        <v>55.7</v>
      </c>
      <c r="E36" s="34">
        <v>2441.9699999999998</v>
      </c>
      <c r="F36" s="30"/>
      <c r="G36" s="30"/>
      <c r="H36" s="30"/>
    </row>
    <row r="37" spans="1:8">
      <c r="A37" s="30"/>
      <c r="B37" s="33">
        <v>77</v>
      </c>
      <c r="C37" s="34">
        <v>155</v>
      </c>
      <c r="D37" s="34">
        <v>247502.62</v>
      </c>
      <c r="E37" s="34">
        <v>269546.40999999997</v>
      </c>
      <c r="F37" s="30"/>
      <c r="G37" s="30"/>
      <c r="H37" s="30"/>
    </row>
    <row r="38" spans="1:8">
      <c r="A38" s="30"/>
      <c r="B38" s="33">
        <v>78</v>
      </c>
      <c r="C38" s="34">
        <v>92</v>
      </c>
      <c r="D38" s="34">
        <v>119525.71</v>
      </c>
      <c r="E38" s="34">
        <v>104395.77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2016-01-18T00:23:59Z</dcterms:modified>
</cp:coreProperties>
</file>