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56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<sst xmlns="http://schemas.openxmlformats.org/spreadsheetml/2006/main" count="117" uniqueCount="76">
  <si>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</si>
  <si>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</si>
  <si>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</si>
  <si>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</si>
  <si>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</si>
  <si>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</si>
  <si>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</si>
  <si>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</si>
  <si>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</si>
  <si>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</si>
  <si>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</si>
  <si>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</si>
  <si>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</si>
  <si>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</si>
  <si>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</si>
  <si>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</si>
  <si>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</si>
  <si>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</si>
  <si>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</si>
  <si>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</si>
  <si>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</si>
  <si>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</si>
  <si>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</si>
  <si>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</si>
  <si>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</si>
  <si>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</si>
  <si>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</si>
  <si>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</si>
  <si>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</si>
  <si>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</si>
  <si>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</si>
  <si>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</si>
  <si>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</si>
  <si>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</si>
  <si>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</si>
  <si>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</si>
  <si>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</si>
  <si>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</si>
  <si>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</si>
  <si>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</si>
  <si>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0" type="noConversion"/>
  </si>
  <si>
    <t>COST</t>
    <phoneticPr fontId="20" type="noConversion"/>
  </si>
  <si>
    <t>成本</t>
    <phoneticPr fontId="20" type="noConversion"/>
  </si>
  <si>
    <t>销售金额差异</t>
    <phoneticPr fontId="20" type="noConversion"/>
  </si>
  <si>
    <t>销售成本差异</t>
    <phoneticPr fontId="2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</si>
  <si>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</si>
  <si>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</si>
  <si>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</si>
  <si>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</si>
  <si>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</si>
  <si>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</si>
  <si>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</si>
  <si>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</si>
  <si>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</si>
  <si>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</si>
  <si>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</si>
  <si>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</si>
  <si>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</si>
  <si>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</si>
  <si>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</si>
  <si>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</si>
  <si>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</si>
  <si>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</si>
  <si>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</si>
  <si>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</si>
  <si>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</si>
  <si>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</si>
  <si>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</si>
  <si>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</si>
  <si>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</si>
  <si>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</si>
  <si>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0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</si>
  <si>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</si>
  <si>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</si>
  <si>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0" type="noConversion"/>
  </si>
  <si>
    <t>40-原材料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</si>
</sst>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  <numFmt numFmtId="182" formatCode="#,##0;[Red]#,##0"/>
  </numFmts>
  <fonts count="6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130">
    <xf numFmtId="0" fontId="0" fillId="0" borderId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30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4" fillId="38" borderId="21">
      <alignment vertical="center"/>
    </xf>
    <xf numFmtId="0" fontId="53" fillId="0" borderId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7" fillId="0" borderId="0" xfId="0" applyFont="1"/>
    <xf numFmtId="177" fontId="17" fillId="0" borderId="0" xfId="0" applyNumberFormat="1" applyFont="1"/>
    <xf numFmtId="0" fontId="0" fillId="0" borderId="0" xfId="0" applyAlignment="1"/>
    <xf numFmtId="0" fontId="17" fillId="0" borderId="0" xfId="0" applyNumberFormat="1" applyFont="1"/>
    <xf numFmtId="0" fontId="18" fillId="0" borderId="18" xfId="0" applyFont="1" applyBorder="1" applyAlignment="1">
      <alignment wrapText="1"/>
    </xf>
    <xf numFmtId="0" fontId="18" fillId="0" borderId="18" xfId="0" applyNumberFormat="1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7" fillId="0" borderId="18" xfId="0" applyFont="1" applyBorder="1" applyAlignment="1">
      <alignment horizontal="right" vertical="center" wrapText="1"/>
    </xf>
    <xf numFmtId="49" fontId="18" fillId="36" borderId="18" xfId="0" applyNumberFormat="1" applyFont="1" applyFill="1" applyBorder="1" applyAlignment="1">
      <alignment vertical="center" wrapText="1"/>
    </xf>
    <xf numFmtId="49" fontId="21" fillId="37" borderId="18" xfId="0" applyNumberFormat="1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vertical="center" wrapText="1"/>
    </xf>
    <xf numFmtId="0" fontId="18" fillId="33" borderId="18" xfId="0" applyNumberFormat="1" applyFont="1" applyFill="1" applyBorder="1" applyAlignment="1">
      <alignment vertical="center" wrapText="1"/>
    </xf>
    <xf numFmtId="0" fontId="18" fillId="36" borderId="18" xfId="0" applyFont="1" applyFill="1" applyBorder="1" applyAlignment="1">
      <alignment vertical="center" wrapText="1"/>
    </xf>
    <xf numFmtId="0" fontId="18" fillId="37" borderId="18" xfId="0" applyFont="1" applyFill="1" applyBorder="1" applyAlignment="1">
      <alignment vertical="center" wrapText="1"/>
    </xf>
    <xf numFmtId="4" fontId="18" fillId="36" borderId="18" xfId="0" applyNumberFormat="1" applyFont="1" applyFill="1" applyBorder="1" applyAlignment="1">
      <alignment horizontal="right" vertical="top" wrapText="1"/>
    </xf>
    <xf numFmtId="4" fontId="18" fillId="37" borderId="18" xfId="0" applyNumberFormat="1" applyFont="1" applyFill="1" applyBorder="1" applyAlignment="1">
      <alignment horizontal="right" vertical="top" wrapText="1"/>
    </xf>
    <xf numFmtId="177" fontId="17" fillId="36" borderId="18" xfId="0" applyNumberFormat="1" applyFont="1" applyFill="1" applyBorder="1" applyAlignment="1">
      <alignment horizontal="center" vertical="center"/>
    </xf>
    <xf numFmtId="177" fontId="17" fillId="37" borderId="18" xfId="0" applyNumberFormat="1" applyFont="1" applyFill="1" applyBorder="1" applyAlignment="1">
      <alignment horizontal="center" vertical="center"/>
    </xf>
    <xf numFmtId="177" fontId="22" fillId="0" borderId="18" xfId="0" applyNumberFormat="1" applyFont="1" applyBorder="1"/>
    <xf numFmtId="177" fontId="17" fillId="36" borderId="18" xfId="0" applyNumberFormat="1" applyFont="1" applyFill="1" applyBorder="1"/>
    <xf numFmtId="177" fontId="17" fillId="37" borderId="18" xfId="0" applyNumberFormat="1" applyFont="1" applyFill="1" applyBorder="1"/>
    <xf numFmtId="177" fontId="17" fillId="0" borderId="18" xfId="0" applyNumberFormat="1" applyFont="1" applyBorder="1"/>
    <xf numFmtId="49" fontId="18" fillId="0" borderId="18" xfId="0" applyNumberFormat="1" applyFont="1" applyFill="1" applyBorder="1" applyAlignment="1">
      <alignment vertical="center" wrapText="1"/>
    </xf>
    <xf numFmtId="0" fontId="18" fillId="0" borderId="18" xfId="0" applyFont="1" applyFill="1" applyBorder="1" applyAlignment="1">
      <alignment vertical="center" wrapText="1"/>
    </xf>
    <xf numFmtId="4" fontId="18" fillId="0" borderId="18" xfId="0" applyNumberFormat="1" applyFont="1" applyFill="1" applyBorder="1" applyAlignment="1">
      <alignment horizontal="right" vertical="top" wrapText="1"/>
    </xf>
    <xf numFmtId="0" fontId="17" fillId="0" borderId="0" xfId="0" applyFont="1" applyFill="1"/>
    <xf numFmtId="176" fontId="1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17" fillId="0" borderId="0" xfId="0" applyFont="1"/>
    <xf numFmtId="1" fontId="52" fillId="0" borderId="0" xfId="0" applyNumberFormat="1" applyFont="1" applyAlignment="1"/>
    <xf numFmtId="0" fontId="52" fillId="0" borderId="0" xfId="0" applyNumberFormat="1" applyFont="1" applyAlignment="1"/>
    <xf numFmtId="0" fontId="17" fillId="0" borderId="0" xfId="0" applyFont="1"/>
    <xf numFmtId="0" fontId="17" fillId="0" borderId="0" xfId="0" applyFont="1"/>
    <xf numFmtId="0" fontId="53" fillId="0" borderId="0" xfId="110"/>
    <xf numFmtId="0" fontId="54" fillId="0" borderId="0" xfId="110" applyNumberFormat="1" applyFont="1"/>
    <xf numFmtId="0" fontId="23" fillId="0" borderId="0" xfId="0" applyFont="1" applyAlignment="1">
      <alignment horizontal="left" wrapText="1"/>
    </xf>
    <xf numFmtId="0" fontId="29" fillId="0" borderId="19" xfId="0" applyFont="1" applyBorder="1" applyAlignment="1">
      <alignment horizontal="left" vertical="center" wrapText="1"/>
    </xf>
    <xf numFmtId="0" fontId="18" fillId="0" borderId="10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17" fillId="0" borderId="11" xfId="0" applyFont="1" applyBorder="1" applyAlignment="1">
      <alignment horizontal="right" vertical="center" wrapText="1"/>
    </xf>
    <xf numFmtId="49" fontId="18" fillId="33" borderId="10" xfId="0" applyNumberFormat="1" applyFont="1" applyFill="1" applyBorder="1" applyAlignment="1">
      <alignment vertical="center" wrapText="1"/>
    </xf>
    <xf numFmtId="49" fontId="18" fillId="33" borderId="12" xfId="0" applyNumberFormat="1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4" fontId="19" fillId="34" borderId="10" xfId="0" applyNumberFormat="1" applyFont="1" applyFill="1" applyBorder="1" applyAlignment="1">
      <alignment horizontal="right" vertical="top" wrapText="1"/>
    </xf>
    <xf numFmtId="0" fontId="19" fillId="34" borderId="10" xfId="0" applyFont="1" applyFill="1" applyBorder="1" applyAlignment="1">
      <alignment horizontal="right" vertical="top" wrapText="1"/>
    </xf>
    <xf numFmtId="176" fontId="19" fillId="34" borderId="10" xfId="0" applyNumberFormat="1" applyFont="1" applyFill="1" applyBorder="1" applyAlignment="1">
      <alignment horizontal="right" vertical="top" wrapText="1"/>
    </xf>
    <xf numFmtId="176" fontId="19" fillId="34" borderId="12" xfId="0" applyNumberFormat="1" applyFont="1" applyFill="1" applyBorder="1" applyAlignment="1">
      <alignment horizontal="right" vertical="top" wrapText="1"/>
    </xf>
    <xf numFmtId="4" fontId="18" fillId="35" borderId="10" xfId="0" applyNumberFormat="1" applyFont="1" applyFill="1" applyBorder="1" applyAlignment="1">
      <alignment horizontal="right" vertical="top" wrapText="1"/>
    </xf>
    <xf numFmtId="0" fontId="18" fillId="35" borderId="10" xfId="0" applyFont="1" applyFill="1" applyBorder="1" applyAlignment="1">
      <alignment horizontal="right" vertical="top" wrapText="1"/>
    </xf>
    <xf numFmtId="176" fontId="18" fillId="35" borderId="10" xfId="0" applyNumberFormat="1" applyFont="1" applyFill="1" applyBorder="1" applyAlignment="1">
      <alignment horizontal="right" vertical="top" wrapText="1"/>
    </xf>
    <xf numFmtId="176" fontId="18" fillId="35" borderId="12" xfId="0" applyNumberFormat="1" applyFont="1" applyFill="1" applyBorder="1" applyAlignment="1">
      <alignment horizontal="right" vertical="top" wrapText="1"/>
    </xf>
    <xf numFmtId="0" fontId="18" fillId="35" borderId="12" xfId="0" applyFont="1" applyFill="1" applyBorder="1" applyAlignment="1">
      <alignment horizontal="right" vertical="top" wrapText="1"/>
    </xf>
    <xf numFmtId="4" fontId="18" fillId="35" borderId="13" xfId="0" applyNumberFormat="1" applyFont="1" applyFill="1" applyBorder="1" applyAlignment="1">
      <alignment horizontal="right" vertical="top" wrapText="1"/>
    </xf>
    <xf numFmtId="0" fontId="18" fillId="35" borderId="13" xfId="0" applyFont="1" applyFill="1" applyBorder="1" applyAlignment="1">
      <alignment horizontal="right" vertical="top" wrapText="1"/>
    </xf>
    <xf numFmtId="176" fontId="18" fillId="35" borderId="13" xfId="0" applyNumberFormat="1" applyFont="1" applyFill="1" applyBorder="1" applyAlignment="1">
      <alignment horizontal="right" vertical="top" wrapText="1"/>
    </xf>
    <xf numFmtId="176" fontId="18" fillId="35" borderId="20" xfId="0" applyNumberFormat="1" applyFont="1" applyFill="1" applyBorder="1" applyAlignment="1">
      <alignment horizontal="right" vertical="top" wrapText="1"/>
    </xf>
    <xf numFmtId="0" fontId="18" fillId="33" borderId="18" xfId="0" applyFont="1" applyFill="1" applyBorder="1" applyAlignment="1">
      <alignment vertical="center" wrapText="1"/>
    </xf>
    <xf numFmtId="49" fontId="18" fillId="33" borderId="18" xfId="0" applyNumberFormat="1" applyFont="1" applyFill="1" applyBorder="1" applyAlignment="1">
      <alignment horizontal="left" vertical="top" wrapText="1"/>
    </xf>
    <xf numFmtId="49" fontId="19" fillId="33" borderId="18" xfId="0" applyNumberFormat="1" applyFont="1" applyFill="1" applyBorder="1" applyAlignment="1">
      <alignment horizontal="left" vertical="top" wrapText="1"/>
    </xf>
    <xf numFmtId="14" fontId="18" fillId="33" borderId="18" xfId="0" applyNumberFormat="1" applyFont="1" applyFill="1" applyBorder="1" applyAlignment="1">
      <alignment vertical="center" wrapText="1"/>
    </xf>
    <xf numFmtId="49" fontId="18" fillId="33" borderId="13" xfId="0" applyNumberFormat="1" applyFont="1" applyFill="1" applyBorder="1" applyAlignment="1">
      <alignment horizontal="left" vertical="top" wrapText="1"/>
    </xf>
    <xf numFmtId="49" fontId="18" fillId="33" borderId="15" xfId="0" applyNumberFormat="1" applyFont="1" applyFill="1" applyBorder="1" applyAlignment="1">
      <alignment horizontal="left" vertical="top" wrapText="1"/>
    </xf>
    <xf numFmtId="0" fontId="17" fillId="0" borderId="0" xfId="0" applyFont="1" applyAlignment="1">
      <alignment wrapText="1"/>
    </xf>
    <xf numFmtId="0" fontId="17" fillId="0" borderId="19" xfId="0" applyFont="1" applyBorder="1" applyAlignment="1">
      <alignment wrapText="1"/>
    </xf>
    <xf numFmtId="0" fontId="17" fillId="0" borderId="0" xfId="0" applyFont="1" applyAlignment="1">
      <alignment horizontal="right"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4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14" fontId="18" fillId="33" borderId="12" xfId="0" applyNumberFormat="1" applyFont="1" applyFill="1" applyBorder="1" applyAlignment="1">
      <alignment vertical="center" wrapText="1"/>
    </xf>
    <xf numFmtId="14" fontId="18" fillId="33" borderId="16" xfId="0" applyNumberFormat="1" applyFont="1" applyFill="1" applyBorder="1" applyAlignment="1">
      <alignment vertical="center" wrapText="1"/>
    </xf>
    <xf numFmtId="14" fontId="18" fillId="33" borderId="17" xfId="0" applyNumberFormat="1" applyFont="1" applyFill="1" applyBorder="1" applyAlignment="1">
      <alignment vertical="center" wrapText="1"/>
    </xf>
  </cellXfs>
  <cellStyles count="13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78" Type="http://schemas.openxmlformats.org/officeDocument/2006/relationships/image" Target="cid:42aef7bf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17388804.328400001</v>
      </c>
      <c r="F3" s="25">
        <f>RA!I7</f>
        <v>1817920.3684</v>
      </c>
      <c r="G3" s="16">
        <f>SUM(G4:G40)</f>
        <v>15570883.959999997</v>
      </c>
      <c r="H3" s="27">
        <f>RA!J7</f>
        <v>10.454544970817301</v>
      </c>
      <c r="I3" s="20">
        <f>SUM(I4:I40)</f>
        <v>17388811.520355675</v>
      </c>
      <c r="J3" s="21">
        <f>SUM(J4:J40)</f>
        <v>15570883.988949718</v>
      </c>
      <c r="K3" s="22">
        <f>E3-I3</f>
        <v>-7.1919556744396687</v>
      </c>
      <c r="L3" s="22">
        <f>G3-J3</f>
        <v>-2.8949720785021782E-2</v>
      </c>
    </row>
    <row r="4" spans="1:13">
      <c r="A4" s="64">
        <f>RA!A8</f>
        <v>42387</v>
      </c>
      <c r="B4" s="12">
        <v>12</v>
      </c>
      <c r="C4" s="62" t="s">
        <v>6</v>
      </c>
      <c r="D4" s="62"/>
      <c r="E4" s="15">
        <f>VLOOKUP(C4,RA!B8:D36,3,0)</f>
        <v>754791.64370000002</v>
      </c>
      <c r="F4" s="25">
        <f>VLOOKUP(C4,RA!B8:I39,8,0)</f>
        <v>176322.10579999999</v>
      </c>
      <c r="G4" s="16">
        <f t="shared" ref="G4:G40" si="0">E4-F4</f>
        <v>578469.5379</v>
      </c>
      <c r="H4" s="27">
        <f>RA!J8</f>
        <v>23.3603680262895</v>
      </c>
      <c r="I4" s="20">
        <f>VLOOKUP(B4,RMS!B:D,3,FALSE)</f>
        <v>754792.76126239297</v>
      </c>
      <c r="J4" s="21">
        <f>VLOOKUP(B4,RMS!B:E,4,FALSE)</f>
        <v>578469.551229915</v>
      </c>
      <c r="K4" s="22">
        <f t="shared" ref="K4:K40" si="1">E4-I4</f>
        <v>-1.1175623929593712</v>
      </c>
      <c r="L4" s="22">
        <f t="shared" ref="L4:L40" si="2">G4-J4</f>
        <v>-1.3329915003851056E-2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76094.683499999999</v>
      </c>
      <c r="F5" s="25">
        <f>VLOOKUP(C5,RA!B9:I40,8,0)</f>
        <v>17950.3691</v>
      </c>
      <c r="G5" s="16">
        <f t="shared" si="0"/>
        <v>58144.314400000003</v>
      </c>
      <c r="H5" s="27">
        <f>RA!J9</f>
        <v>23.5895180508899</v>
      </c>
      <c r="I5" s="20">
        <f>VLOOKUP(B5,RMS!B:D,3,FALSE)</f>
        <v>76094.736631623906</v>
      </c>
      <c r="J5" s="21">
        <f>VLOOKUP(B5,RMS!B:E,4,FALSE)</f>
        <v>58144.327692307699</v>
      </c>
      <c r="K5" s="22">
        <f t="shared" si="1"/>
        <v>-5.3131623906665482E-2</v>
      </c>
      <c r="L5" s="22">
        <f t="shared" si="2"/>
        <v>-1.3292307696247008E-2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123938.34299999999</v>
      </c>
      <c r="F6" s="25">
        <f>VLOOKUP(C6,RA!B10:I41,8,0)</f>
        <v>30990.800200000001</v>
      </c>
      <c r="G6" s="16">
        <f t="shared" si="0"/>
        <v>92947.542799999996</v>
      </c>
      <c r="H6" s="27">
        <f>RA!J10</f>
        <v>25.0050141464292</v>
      </c>
      <c r="I6" s="20">
        <f>VLOOKUP(B6,RMS!B:D,3,FALSE)</f>
        <v>123940.085541616</v>
      </c>
      <c r="J6" s="21">
        <f>VLOOKUP(B6,RMS!B:E,4,FALSE)</f>
        <v>92947.542304765593</v>
      </c>
      <c r="K6" s="22">
        <f>E6-I6</f>
        <v>-1.7425416160112945</v>
      </c>
      <c r="L6" s="22">
        <f t="shared" si="2"/>
        <v>4.9523440247867256E-4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68510.359200000006</v>
      </c>
      <c r="F7" s="25">
        <f>VLOOKUP(C7,RA!B11:I42,8,0)</f>
        <v>14940.8123</v>
      </c>
      <c r="G7" s="16">
        <f t="shared" si="0"/>
        <v>53569.546900000008</v>
      </c>
      <c r="H7" s="27">
        <f>RA!J11</f>
        <v>21.808106795037801</v>
      </c>
      <c r="I7" s="20">
        <f>VLOOKUP(B7,RMS!B:D,3,FALSE)</f>
        <v>68510.401406134202</v>
      </c>
      <c r="J7" s="21">
        <f>VLOOKUP(B7,RMS!B:E,4,FALSE)</f>
        <v>53569.547266787697</v>
      </c>
      <c r="K7" s="22">
        <f t="shared" si="1"/>
        <v>-4.2206134196021594E-2</v>
      </c>
      <c r="L7" s="22">
        <f t="shared" si="2"/>
        <v>-3.6678768810816109E-4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243048.8003</v>
      </c>
      <c r="F8" s="25">
        <f>VLOOKUP(C8,RA!B12:I43,8,0)</f>
        <v>33340.502899999999</v>
      </c>
      <c r="G8" s="16">
        <f t="shared" si="0"/>
        <v>209708.29740000001</v>
      </c>
      <c r="H8" s="27">
        <f>RA!J12</f>
        <v>13.717616733284499</v>
      </c>
      <c r="I8" s="20">
        <f>VLOOKUP(B8,RMS!B:D,3,FALSE)</f>
        <v>243048.793835897</v>
      </c>
      <c r="J8" s="21">
        <f>VLOOKUP(B8,RMS!B:E,4,FALSE)</f>
        <v>209708.296377778</v>
      </c>
      <c r="K8" s="22">
        <f t="shared" si="1"/>
        <v>6.4641030039638281E-3</v>
      </c>
      <c r="L8" s="22">
        <f t="shared" si="2"/>
        <v>1.0222220153082162E-3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260980.5632</v>
      </c>
      <c r="F9" s="25">
        <f>VLOOKUP(C9,RA!B13:I44,8,0)</f>
        <v>67735.973400000003</v>
      </c>
      <c r="G9" s="16">
        <f t="shared" si="0"/>
        <v>193244.58980000002</v>
      </c>
      <c r="H9" s="27">
        <f>RA!J13</f>
        <v>25.954413067953698</v>
      </c>
      <c r="I9" s="20">
        <f>VLOOKUP(B9,RMS!B:D,3,FALSE)</f>
        <v>260980.749175214</v>
      </c>
      <c r="J9" s="21">
        <f>VLOOKUP(B9,RMS!B:E,4,FALSE)</f>
        <v>193244.588274359</v>
      </c>
      <c r="K9" s="22">
        <f t="shared" si="1"/>
        <v>-0.18597521400079131</v>
      </c>
      <c r="L9" s="22">
        <f t="shared" si="2"/>
        <v>1.5256410115398467E-3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125887.4178</v>
      </c>
      <c r="F10" s="25">
        <f>VLOOKUP(C10,RA!B14:I44,8,0)</f>
        <v>23176.303</v>
      </c>
      <c r="G10" s="16">
        <f t="shared" si="0"/>
        <v>102711.1148</v>
      </c>
      <c r="H10" s="27">
        <f>RA!J14</f>
        <v>18.410341084937201</v>
      </c>
      <c r="I10" s="20">
        <f>VLOOKUP(B10,RMS!B:D,3,FALSE)</f>
        <v>125887.420724786</v>
      </c>
      <c r="J10" s="21">
        <f>VLOOKUP(B10,RMS!B:E,4,FALSE)</f>
        <v>102711.114588889</v>
      </c>
      <c r="K10" s="22">
        <f t="shared" si="1"/>
        <v>-2.9247860074974597E-3</v>
      </c>
      <c r="L10" s="22">
        <f t="shared" si="2"/>
        <v>2.1111099340487272E-4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122316.49980000001</v>
      </c>
      <c r="F11" s="25">
        <f>VLOOKUP(C11,RA!B15:I45,8,0)</f>
        <v>-3570.9854999999998</v>
      </c>
      <c r="G11" s="16">
        <f t="shared" si="0"/>
        <v>125887.4853</v>
      </c>
      <c r="H11" s="27">
        <f>RA!J15</f>
        <v>-2.9194634459283302</v>
      </c>
      <c r="I11" s="20">
        <f>VLOOKUP(B11,RMS!B:D,3,FALSE)</f>
        <v>122316.755239316</v>
      </c>
      <c r="J11" s="21">
        <f>VLOOKUP(B11,RMS!B:E,4,FALSE)</f>
        <v>125887.485625641</v>
      </c>
      <c r="K11" s="22">
        <f t="shared" si="1"/>
        <v>-0.25543931599531788</v>
      </c>
      <c r="L11" s="22">
        <f t="shared" si="2"/>
        <v>-3.2564099819865078E-4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573943.52500000002</v>
      </c>
      <c r="F12" s="25">
        <f>VLOOKUP(C12,RA!B16:I46,8,0)</f>
        <v>22538.450799999999</v>
      </c>
      <c r="G12" s="16">
        <f t="shared" si="0"/>
        <v>551405.07420000003</v>
      </c>
      <c r="H12" s="27">
        <f>RA!J16</f>
        <v>3.9269457391299998</v>
      </c>
      <c r="I12" s="20">
        <f>VLOOKUP(B12,RMS!B:D,3,FALSE)</f>
        <v>573943.32848119701</v>
      </c>
      <c r="J12" s="21">
        <f>VLOOKUP(B12,RMS!B:E,4,FALSE)</f>
        <v>551405.07449914503</v>
      </c>
      <c r="K12" s="22">
        <f t="shared" si="1"/>
        <v>0.1965188030153513</v>
      </c>
      <c r="L12" s="22">
        <f t="shared" si="2"/>
        <v>-2.9914500191807747E-4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672972.74179999996</v>
      </c>
      <c r="F13" s="25">
        <f>VLOOKUP(C13,RA!B17:I47,8,0)</f>
        <v>50856.868399999999</v>
      </c>
      <c r="G13" s="16">
        <f t="shared" si="0"/>
        <v>622115.87339999992</v>
      </c>
      <c r="H13" s="27">
        <f>RA!J17</f>
        <v>7.5570472979296497</v>
      </c>
      <c r="I13" s="20">
        <f>VLOOKUP(B13,RMS!B:D,3,FALSE)</f>
        <v>672972.71006410301</v>
      </c>
      <c r="J13" s="21">
        <f>VLOOKUP(B13,RMS!B:E,4,FALSE)</f>
        <v>622115.874584615</v>
      </c>
      <c r="K13" s="22">
        <f t="shared" si="1"/>
        <v>3.1735896947793663E-2</v>
      </c>
      <c r="L13" s="22">
        <f t="shared" si="2"/>
        <v>-1.1846150737255812E-3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1857986.4342</v>
      </c>
      <c r="F14" s="25">
        <f>VLOOKUP(C14,RA!B18:I48,8,0)</f>
        <v>313724.34090000001</v>
      </c>
      <c r="G14" s="16">
        <f t="shared" si="0"/>
        <v>1544262.0933000001</v>
      </c>
      <c r="H14" s="27">
        <f>RA!J18</f>
        <v>16.8851793062247</v>
      </c>
      <c r="I14" s="20">
        <f>VLOOKUP(B14,RMS!B:D,3,FALSE)</f>
        <v>1857986.6209760699</v>
      </c>
      <c r="J14" s="21">
        <f>VLOOKUP(B14,RMS!B:E,4,FALSE)</f>
        <v>1544262.08538376</v>
      </c>
      <c r="K14" s="22">
        <f t="shared" si="1"/>
        <v>-0.18677606992423534</v>
      </c>
      <c r="L14" s="22">
        <f t="shared" si="2"/>
        <v>7.9162400215864182E-3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522854.12459999998</v>
      </c>
      <c r="F15" s="25">
        <f>VLOOKUP(C15,RA!B19:I49,8,0)</f>
        <v>50946.475700000003</v>
      </c>
      <c r="G15" s="16">
        <f t="shared" si="0"/>
        <v>471907.64889999997</v>
      </c>
      <c r="H15" s="27">
        <f>RA!J19</f>
        <v>9.7439177206406598</v>
      </c>
      <c r="I15" s="20">
        <f>VLOOKUP(B15,RMS!B:D,3,FALSE)</f>
        <v>522854.29774957302</v>
      </c>
      <c r="J15" s="21">
        <f>VLOOKUP(B15,RMS!B:E,4,FALSE)</f>
        <v>471907.64954017103</v>
      </c>
      <c r="K15" s="22">
        <f t="shared" si="1"/>
        <v>-0.17314957303460687</v>
      </c>
      <c r="L15" s="22">
        <f t="shared" si="2"/>
        <v>-6.4017105614766479E-4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1190424.6427</v>
      </c>
      <c r="F16" s="25">
        <f>VLOOKUP(C16,RA!B20:I50,8,0)</f>
        <v>114020.90670000001</v>
      </c>
      <c r="G16" s="16">
        <f t="shared" si="0"/>
        <v>1076403.736</v>
      </c>
      <c r="H16" s="27">
        <f>RA!J20</f>
        <v>9.57817089886424</v>
      </c>
      <c r="I16" s="20">
        <f>VLOOKUP(B16,RMS!B:D,3,FALSE)</f>
        <v>1190425.06</v>
      </c>
      <c r="J16" s="21">
        <f>VLOOKUP(B16,RMS!B:E,4,FALSE)</f>
        <v>1076403.736</v>
      </c>
      <c r="K16" s="22">
        <f t="shared" si="1"/>
        <v>-0.41730000008828938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365498.84940000001</v>
      </c>
      <c r="F17" s="25">
        <f>VLOOKUP(C17,RA!B21:I51,8,0)</f>
        <v>51422.9611</v>
      </c>
      <c r="G17" s="16">
        <f t="shared" si="0"/>
        <v>314075.88829999999</v>
      </c>
      <c r="H17" s="27">
        <f>RA!J21</f>
        <v>14.069253893525399</v>
      </c>
      <c r="I17" s="20">
        <f>VLOOKUP(B17,RMS!B:D,3,FALSE)</f>
        <v>365498.732141532</v>
      </c>
      <c r="J17" s="21">
        <f>VLOOKUP(B17,RMS!B:E,4,FALSE)</f>
        <v>314075.888406149</v>
      </c>
      <c r="K17" s="22">
        <f t="shared" si="1"/>
        <v>0.11725846800254658</v>
      </c>
      <c r="L17" s="22">
        <f t="shared" si="2"/>
        <v>-1.0614900384098291E-4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1121275.4528000001</v>
      </c>
      <c r="F18" s="25">
        <f>VLOOKUP(C18,RA!B22:I52,8,0)</f>
        <v>62641.670899999997</v>
      </c>
      <c r="G18" s="16">
        <f t="shared" si="0"/>
        <v>1058633.7819000001</v>
      </c>
      <c r="H18" s="27">
        <f>RA!J22</f>
        <v>5.5866442758176804</v>
      </c>
      <c r="I18" s="20">
        <f>VLOOKUP(B18,RMS!B:D,3,FALSE)</f>
        <v>1121277.3753</v>
      </c>
      <c r="J18" s="21">
        <f>VLOOKUP(B18,RMS!B:E,4,FALSE)</f>
        <v>1058633.7816999999</v>
      </c>
      <c r="K18" s="22">
        <f t="shared" si="1"/>
        <v>-1.9224999998696148</v>
      </c>
      <c r="L18" s="22">
        <f t="shared" si="2"/>
        <v>2.0000012591481209E-4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2557853.9457999999</v>
      </c>
      <c r="F19" s="25">
        <f>VLOOKUP(C19,RA!B23:I53,8,0)</f>
        <v>243073.1133</v>
      </c>
      <c r="G19" s="16">
        <f t="shared" si="0"/>
        <v>2314780.8325</v>
      </c>
      <c r="H19" s="27">
        <f>RA!J23</f>
        <v>9.5030098844825108</v>
      </c>
      <c r="I19" s="20">
        <f>VLOOKUP(B19,RMS!B:D,3,FALSE)</f>
        <v>2557855.7563034198</v>
      </c>
      <c r="J19" s="21">
        <f>VLOOKUP(B19,RMS!B:E,4,FALSE)</f>
        <v>2314780.86048974</v>
      </c>
      <c r="K19" s="22">
        <f t="shared" si="1"/>
        <v>-1.8105034199543297</v>
      </c>
      <c r="L19" s="22">
        <f t="shared" si="2"/>
        <v>-2.7989740017801523E-2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280496.32089999999</v>
      </c>
      <c r="F20" s="25">
        <f>VLOOKUP(C20,RA!B24:I54,8,0)</f>
        <v>43977.67</v>
      </c>
      <c r="G20" s="16">
        <f t="shared" si="0"/>
        <v>236518.65090000001</v>
      </c>
      <c r="H20" s="27">
        <f>RA!J24</f>
        <v>15.678519368415699</v>
      </c>
      <c r="I20" s="20">
        <f>VLOOKUP(B20,RMS!B:D,3,FALSE)</f>
        <v>280496.31968994002</v>
      </c>
      <c r="J20" s="21">
        <f>VLOOKUP(B20,RMS!B:E,4,FALSE)</f>
        <v>236518.65266140999</v>
      </c>
      <c r="K20" s="22">
        <f t="shared" si="1"/>
        <v>1.2100599706172943E-3</v>
      </c>
      <c r="L20" s="22">
        <f t="shared" si="2"/>
        <v>-1.7614099779166281E-3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338525.36129999999</v>
      </c>
      <c r="F21" s="25">
        <f>VLOOKUP(C21,RA!B25:I55,8,0)</f>
        <v>22591.669300000001</v>
      </c>
      <c r="G21" s="16">
        <f t="shared" si="0"/>
        <v>315933.69199999998</v>
      </c>
      <c r="H21" s="27">
        <f>RA!J25</f>
        <v>6.6735529690430901</v>
      </c>
      <c r="I21" s="20">
        <f>VLOOKUP(B21,RMS!B:D,3,FALSE)</f>
        <v>338525.35934820399</v>
      </c>
      <c r="J21" s="21">
        <f>VLOOKUP(B21,RMS!B:E,4,FALSE)</f>
        <v>315933.69417190203</v>
      </c>
      <c r="K21" s="22">
        <f t="shared" si="1"/>
        <v>1.9517960026860237E-3</v>
      </c>
      <c r="L21" s="22">
        <f t="shared" si="2"/>
        <v>-2.171902044210583E-3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812682.6335</v>
      </c>
      <c r="F22" s="25">
        <f>VLOOKUP(C22,RA!B26:I56,8,0)</f>
        <v>154279.44579999999</v>
      </c>
      <c r="G22" s="16">
        <f t="shared" si="0"/>
        <v>658403.18770000001</v>
      </c>
      <c r="H22" s="27">
        <f>RA!J26</f>
        <v>18.983972271630901</v>
      </c>
      <c r="I22" s="20">
        <f>VLOOKUP(B22,RMS!B:D,3,FALSE)</f>
        <v>812682.57005380804</v>
      </c>
      <c r="J22" s="21">
        <f>VLOOKUP(B22,RMS!B:E,4,FALSE)</f>
        <v>658403.17273989704</v>
      </c>
      <c r="K22" s="22">
        <f t="shared" si="1"/>
        <v>6.3446191954426467E-2</v>
      </c>
      <c r="L22" s="22">
        <f t="shared" si="2"/>
        <v>1.4960102969780564E-2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240976.93400000001</v>
      </c>
      <c r="F23" s="25">
        <f>VLOOKUP(C23,RA!B27:I57,8,0)</f>
        <v>63429.035499999998</v>
      </c>
      <c r="G23" s="16">
        <f t="shared" si="0"/>
        <v>177547.89850000001</v>
      </c>
      <c r="H23" s="27">
        <f>RA!J27</f>
        <v>26.321621097561199</v>
      </c>
      <c r="I23" s="20">
        <f>VLOOKUP(B23,RMS!B:D,3,FALSE)</f>
        <v>240976.78251692001</v>
      </c>
      <c r="J23" s="21">
        <f>VLOOKUP(B23,RMS!B:E,4,FALSE)</f>
        <v>177547.92078506801</v>
      </c>
      <c r="K23" s="22">
        <f t="shared" si="1"/>
        <v>0.15148308000061661</v>
      </c>
      <c r="L23" s="22">
        <f t="shared" si="2"/>
        <v>-2.2285068000201136E-2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1136574.6422999999</v>
      </c>
      <c r="F24" s="25">
        <f>VLOOKUP(C24,RA!B28:I58,8,0)</f>
        <v>7839.0608000000002</v>
      </c>
      <c r="G24" s="16">
        <f t="shared" si="0"/>
        <v>1128735.5814999999</v>
      </c>
      <c r="H24" s="27">
        <f>RA!J28</f>
        <v>0.68970928157755595</v>
      </c>
      <c r="I24" s="20">
        <f>VLOOKUP(B24,RMS!B:D,3,FALSE)</f>
        <v>1136574.6422999999</v>
      </c>
      <c r="J24" s="21">
        <f>VLOOKUP(B24,RMS!B:E,4,FALSE)</f>
        <v>1128735.5766</v>
      </c>
      <c r="K24" s="22">
        <f t="shared" si="1"/>
        <v>0</v>
      </c>
      <c r="L24" s="22">
        <f t="shared" si="2"/>
        <v>4.899999825283885E-3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721033.78110000002</v>
      </c>
      <c r="F25" s="25">
        <f>VLOOKUP(C25,RA!B29:I59,8,0)</f>
        <v>118068.715</v>
      </c>
      <c r="G25" s="16">
        <f t="shared" si="0"/>
        <v>602965.06610000005</v>
      </c>
      <c r="H25" s="27">
        <f>RA!J29</f>
        <v>16.374921410738299</v>
      </c>
      <c r="I25" s="20">
        <f>VLOOKUP(B25,RMS!B:D,3,FALSE)</f>
        <v>721033.780966372</v>
      </c>
      <c r="J25" s="21">
        <f>VLOOKUP(B25,RMS!B:E,4,FALSE)</f>
        <v>602965.09753070003</v>
      </c>
      <c r="K25" s="22">
        <f t="shared" si="1"/>
        <v>1.3362802565097809E-4</v>
      </c>
      <c r="L25" s="22">
        <f t="shared" si="2"/>
        <v>-3.143069997895509E-2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789267.27029999997</v>
      </c>
      <c r="F26" s="25">
        <f>VLOOKUP(C26,RA!B30:I60,8,0)</f>
        <v>94820.454700000002</v>
      </c>
      <c r="G26" s="16">
        <f t="shared" si="0"/>
        <v>694446.81559999997</v>
      </c>
      <c r="H26" s="27">
        <f>RA!J30</f>
        <v>12.0137320104454</v>
      </c>
      <c r="I26" s="20">
        <f>VLOOKUP(B26,RMS!B:D,3,FALSE)</f>
        <v>789267.25343274302</v>
      </c>
      <c r="J26" s="21">
        <f>VLOOKUP(B26,RMS!B:E,4,FALSE)</f>
        <v>694446.81550646701</v>
      </c>
      <c r="K26" s="22">
        <f t="shared" si="1"/>
        <v>1.686725695617497E-2</v>
      </c>
      <c r="L26" s="22">
        <f t="shared" si="2"/>
        <v>9.3532958999276161E-5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674088.89489999996</v>
      </c>
      <c r="F27" s="25">
        <f>VLOOKUP(C27,RA!B31:I61,8,0)</f>
        <v>34449.476799999997</v>
      </c>
      <c r="G27" s="16">
        <f t="shared" si="0"/>
        <v>639639.41810000001</v>
      </c>
      <c r="H27" s="27">
        <f>RA!J31</f>
        <v>5.1105243033428902</v>
      </c>
      <c r="I27" s="20">
        <f>VLOOKUP(B27,RMS!B:D,3,FALSE)</f>
        <v>674088.82946460205</v>
      </c>
      <c r="J27" s="21">
        <f>VLOOKUP(B27,RMS!B:E,4,FALSE)</f>
        <v>639639.36660265503</v>
      </c>
      <c r="K27" s="22">
        <f t="shared" si="1"/>
        <v>6.5435397904366255E-2</v>
      </c>
      <c r="L27" s="22">
        <f t="shared" si="2"/>
        <v>5.1497344975359738E-2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101614.8276</v>
      </c>
      <c r="F28" s="25">
        <f>VLOOKUP(C28,RA!B32:I62,8,0)</f>
        <v>27152.479899999998</v>
      </c>
      <c r="G28" s="16">
        <f t="shared" si="0"/>
        <v>74462.347700000013</v>
      </c>
      <c r="H28" s="27">
        <f>RA!J32</f>
        <v>26.720982105961902</v>
      </c>
      <c r="I28" s="20">
        <f>VLOOKUP(B28,RMS!B:D,3,FALSE)</f>
        <v>101614.767996672</v>
      </c>
      <c r="J28" s="21">
        <f>VLOOKUP(B28,RMS!B:E,4,FALSE)</f>
        <v>74462.340237644705</v>
      </c>
      <c r="K28" s="22">
        <f t="shared" si="1"/>
        <v>5.9603328001685441E-2</v>
      </c>
      <c r="L28" s="22">
        <f t="shared" si="2"/>
        <v>7.4623553082346916E-3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291028.69400000002</v>
      </c>
      <c r="F30" s="25">
        <f>VLOOKUP(C30,RA!B34:I65,8,0)</f>
        <v>12409.675999999999</v>
      </c>
      <c r="G30" s="16">
        <f t="shared" si="0"/>
        <v>278619.01800000004</v>
      </c>
      <c r="H30" s="27">
        <f>RA!J34</f>
        <v>4.2640730126768904</v>
      </c>
      <c r="I30" s="20">
        <f>VLOOKUP(B30,RMS!B:D,3,FALSE)</f>
        <v>291028.69319999998</v>
      </c>
      <c r="J30" s="21">
        <f>VLOOKUP(B30,RMS!B:E,4,FALSE)</f>
        <v>278619.01679999998</v>
      </c>
      <c r="K30" s="22">
        <f t="shared" si="1"/>
        <v>8.0000003799796104E-4</v>
      </c>
      <c r="L30" s="22">
        <f t="shared" si="2"/>
        <v>1.2000000569969416E-3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77363.289999999994</v>
      </c>
      <c r="F31" s="25">
        <f>VLOOKUP(C31,RA!B35:I66,8,0)</f>
        <v>10755.33</v>
      </c>
      <c r="G31" s="16">
        <f t="shared" si="0"/>
        <v>66607.959999999992</v>
      </c>
      <c r="H31" s="27">
        <f>RA!J35</f>
        <v>13.9023689401007</v>
      </c>
      <c r="I31" s="20">
        <f>VLOOKUP(B31,RMS!B:D,3,FALSE)</f>
        <v>77363.289999999994</v>
      </c>
      <c r="J31" s="21">
        <f>VLOOKUP(B31,RMS!B:E,4,FALSE)</f>
        <v>66607.960000000006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359771.05</v>
      </c>
      <c r="F32" s="25">
        <f>VLOOKUP(C32,RA!B34:I66,8,0)</f>
        <v>-31224.34</v>
      </c>
      <c r="G32" s="16">
        <f t="shared" si="0"/>
        <v>390995.39</v>
      </c>
      <c r="H32" s="27">
        <f>RA!J35</f>
        <v>13.9023689401007</v>
      </c>
      <c r="I32" s="20">
        <f>VLOOKUP(B32,RMS!B:D,3,FALSE)</f>
        <v>359771.05</v>
      </c>
      <c r="J32" s="21">
        <f>VLOOKUP(B32,RMS!B:E,4,FALSE)</f>
        <v>390995.39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92949.58</v>
      </c>
      <c r="F33" s="25">
        <f>VLOOKUP(C33,RA!B34:I67,8,0)</f>
        <v>-2305.12</v>
      </c>
      <c r="G33" s="16">
        <f t="shared" si="0"/>
        <v>95254.7</v>
      </c>
      <c r="H33" s="27">
        <f>RA!J34</f>
        <v>4.2640730126768904</v>
      </c>
      <c r="I33" s="20">
        <f>VLOOKUP(B33,RMS!B:D,3,FALSE)</f>
        <v>92949.58</v>
      </c>
      <c r="J33" s="21">
        <f>VLOOKUP(B33,RMS!B:E,4,FALSE)</f>
        <v>95254.7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138529.99</v>
      </c>
      <c r="F34" s="25">
        <f>VLOOKUP(C34,RA!B35:I68,8,0)</f>
        <v>-21184.13</v>
      </c>
      <c r="G34" s="16">
        <f t="shared" si="0"/>
        <v>159714.12</v>
      </c>
      <c r="H34" s="27">
        <f>RA!J35</f>
        <v>13.9023689401007</v>
      </c>
      <c r="I34" s="20">
        <f>VLOOKUP(B34,RMS!B:D,3,FALSE)</f>
        <v>138529.99</v>
      </c>
      <c r="J34" s="21">
        <f>VLOOKUP(B34,RMS!B:E,4,FALSE)</f>
        <v>159714.12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2" t="s">
        <v>69</v>
      </c>
      <c r="D35" s="62"/>
      <c r="E35" s="15">
        <f>VLOOKUP(C35,RA!B36:D65,3,0)</f>
        <v>67.78</v>
      </c>
      <c r="F35" s="25">
        <f>VLOOKUP(C35,RA!B36:I69,8,0)</f>
        <v>-3782.67</v>
      </c>
      <c r="G35" s="16">
        <f t="shared" si="0"/>
        <v>3850.4500000000003</v>
      </c>
      <c r="H35" s="27">
        <f>RA!J36</f>
        <v>-8.6789473472087302</v>
      </c>
      <c r="I35" s="20">
        <f>VLOOKUP(B35,RMS!B:D,3,FALSE)</f>
        <v>67.78</v>
      </c>
      <c r="J35" s="21">
        <f>VLOOKUP(B35,RMS!B:E,4,FALSE)</f>
        <v>3850.45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72294.871499999994</v>
      </c>
      <c r="F36" s="25">
        <f>VLOOKUP(C36,RA!B8:I69,8,0)</f>
        <v>3437.0843</v>
      </c>
      <c r="G36" s="16">
        <f t="shared" si="0"/>
        <v>68857.787199999992</v>
      </c>
      <c r="H36" s="27">
        <f>RA!J36</f>
        <v>-8.6789473472087302</v>
      </c>
      <c r="I36" s="20">
        <f>VLOOKUP(B36,RMS!B:D,3,FALSE)</f>
        <v>72294.871794871797</v>
      </c>
      <c r="J36" s="21">
        <f>VLOOKUP(B36,RMS!B:E,4,FALSE)</f>
        <v>68857.786324786299</v>
      </c>
      <c r="K36" s="22">
        <f t="shared" si="1"/>
        <v>-2.9487180290743709E-4</v>
      </c>
      <c r="L36" s="22">
        <f t="shared" si="2"/>
        <v>8.7521369277965277E-4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441849.49979999999</v>
      </c>
      <c r="F37" s="25">
        <f>VLOOKUP(C37,RA!B8:I70,8,0)</f>
        <v>19955.9804</v>
      </c>
      <c r="G37" s="16">
        <f t="shared" si="0"/>
        <v>421893.51939999999</v>
      </c>
      <c r="H37" s="27">
        <f>RA!J37</f>
        <v>-2.4799681719917399</v>
      </c>
      <c r="I37" s="20">
        <f>VLOOKUP(B37,RMS!B:D,3,FALSE)</f>
        <v>441849.494282906</v>
      </c>
      <c r="J37" s="21">
        <f>VLOOKUP(B37,RMS!B:E,4,FALSE)</f>
        <v>421893.52523846203</v>
      </c>
      <c r="K37" s="22">
        <f t="shared" si="1"/>
        <v>5.5170939886011183E-3</v>
      </c>
      <c r="L37" s="22">
        <f t="shared" si="2"/>
        <v>-5.8384620351716876E-3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114114.55</v>
      </c>
      <c r="F38" s="25">
        <f>VLOOKUP(C38,RA!B9:I71,8,0)</f>
        <v>-15324.78</v>
      </c>
      <c r="G38" s="16">
        <f t="shared" si="0"/>
        <v>129439.33</v>
      </c>
      <c r="H38" s="27">
        <f>RA!J38</f>
        <v>-15.2920894601956</v>
      </c>
      <c r="I38" s="20">
        <f>VLOOKUP(B38,RMS!B:D,3,FALSE)</f>
        <v>114114.55</v>
      </c>
      <c r="J38" s="21">
        <f>VLOOKUP(B38,RMS!B:E,4,FALSE)</f>
        <v>129439.33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56524.82</v>
      </c>
      <c r="F39" s="25">
        <f>VLOOKUP(C39,RA!B10:I72,8,0)</f>
        <v>7666.17</v>
      </c>
      <c r="G39" s="16">
        <f t="shared" si="0"/>
        <v>48858.65</v>
      </c>
      <c r="H39" s="27">
        <f>RA!J39</f>
        <v>-5580.8055473591003</v>
      </c>
      <c r="I39" s="20">
        <f>VLOOKUP(B39,RMS!B:D,3,FALSE)</f>
        <v>56524.82</v>
      </c>
      <c r="J39" s="21">
        <f>VLOOKUP(B39,RMS!B:E,4,FALSE)</f>
        <v>48858.65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10671.510399999999</v>
      </c>
      <c r="F40" s="25">
        <f>VLOOKUP(C40,RA!B8:I73,8,0)</f>
        <v>798.49090000000001</v>
      </c>
      <c r="G40" s="16">
        <f t="shared" si="0"/>
        <v>9873.0194999999985</v>
      </c>
      <c r="H40" s="27">
        <f>RA!J40</f>
        <v>4.7542574302798197</v>
      </c>
      <c r="I40" s="20">
        <f>VLOOKUP(B40,RMS!B:D,3,FALSE)</f>
        <v>10671.510475758299</v>
      </c>
      <c r="J40" s="21">
        <f>VLOOKUP(B40,RMS!B:E,4,FALSE)</f>
        <v>9873.0197867029692</v>
      </c>
      <c r="K40" s="22">
        <f t="shared" si="1"/>
        <v>-7.5758300226880237E-5</v>
      </c>
      <c r="L40" s="22">
        <f t="shared" si="2"/>
        <v>-2.8670297069766093E-4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F13" sqref="F13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9.28515625" style="36" customWidth="1"/>
    <col min="17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17388804.328400001</v>
      </c>
      <c r="E7" s="49"/>
      <c r="F7" s="49"/>
      <c r="G7" s="48">
        <v>23107193.8259</v>
      </c>
      <c r="H7" s="50">
        <v>-24.747226082859399</v>
      </c>
      <c r="I7" s="48">
        <v>1817920.3684</v>
      </c>
      <c r="J7" s="50">
        <v>10.454544970817301</v>
      </c>
      <c r="K7" s="48">
        <v>2131949.6335999998</v>
      </c>
      <c r="L7" s="50">
        <v>9.2263459148829092</v>
      </c>
      <c r="M7" s="50">
        <v>-0.14729675610100201</v>
      </c>
      <c r="N7" s="48">
        <v>466469467.73180002</v>
      </c>
      <c r="O7" s="48">
        <v>466469467.73180002</v>
      </c>
      <c r="P7" s="48">
        <v>850613</v>
      </c>
      <c r="Q7" s="48">
        <v>1172171</v>
      </c>
      <c r="R7" s="50">
        <v>-27.432686869066</v>
      </c>
      <c r="S7" s="48">
        <v>20.442674081397801</v>
      </c>
      <c r="T7" s="48">
        <v>23.9880786002213</v>
      </c>
      <c r="U7" s="51">
        <v>-17.343154348137499</v>
      </c>
    </row>
    <row r="8" spans="1:23" ht="12" thickBot="1">
      <c r="A8" s="75">
        <v>42387</v>
      </c>
      <c r="B8" s="65" t="s">
        <v>6</v>
      </c>
      <c r="C8" s="66"/>
      <c r="D8" s="52">
        <v>754791.64370000002</v>
      </c>
      <c r="E8" s="53"/>
      <c r="F8" s="53"/>
      <c r="G8" s="52">
        <v>906157.35510000004</v>
      </c>
      <c r="H8" s="54">
        <v>-16.7041309710824</v>
      </c>
      <c r="I8" s="52">
        <v>176322.10579999999</v>
      </c>
      <c r="J8" s="54">
        <v>23.3603680262895</v>
      </c>
      <c r="K8" s="52">
        <v>225070.9418</v>
      </c>
      <c r="L8" s="54">
        <v>24.837953423129498</v>
      </c>
      <c r="M8" s="54">
        <v>-0.21659320217053499</v>
      </c>
      <c r="N8" s="52">
        <v>16529348.013599999</v>
      </c>
      <c r="O8" s="52">
        <v>16529348.013599999</v>
      </c>
      <c r="P8" s="52">
        <v>26479</v>
      </c>
      <c r="Q8" s="52">
        <v>43527</v>
      </c>
      <c r="R8" s="54">
        <v>-39.1664943598226</v>
      </c>
      <c r="S8" s="52">
        <v>28.505292635673602</v>
      </c>
      <c r="T8" s="52">
        <v>32.227654869391401</v>
      </c>
      <c r="U8" s="55">
        <v>-13.058495070699401</v>
      </c>
    </row>
    <row r="9" spans="1:23" ht="12" thickBot="1">
      <c r="A9" s="76"/>
      <c r="B9" s="65" t="s">
        <v>7</v>
      </c>
      <c r="C9" s="66"/>
      <c r="D9" s="52">
        <v>76094.683499999999</v>
      </c>
      <c r="E9" s="53"/>
      <c r="F9" s="53"/>
      <c r="G9" s="52">
        <v>134909.27170000001</v>
      </c>
      <c r="H9" s="54">
        <v>-43.595660593874499</v>
      </c>
      <c r="I9" s="52">
        <v>17950.3691</v>
      </c>
      <c r="J9" s="54">
        <v>23.5895180508899</v>
      </c>
      <c r="K9" s="52">
        <v>31857.830699999999</v>
      </c>
      <c r="L9" s="54">
        <v>23.614263347920801</v>
      </c>
      <c r="M9" s="54">
        <v>-0.43654766487286301</v>
      </c>
      <c r="N9" s="52">
        <v>1629139.0666</v>
      </c>
      <c r="O9" s="52">
        <v>1629139.0666</v>
      </c>
      <c r="P9" s="52">
        <v>4412</v>
      </c>
      <c r="Q9" s="52">
        <v>7283</v>
      </c>
      <c r="R9" s="54">
        <v>-39.420568447068497</v>
      </c>
      <c r="S9" s="52">
        <v>17.247208408884902</v>
      </c>
      <c r="T9" s="52">
        <v>16.605018838390802</v>
      </c>
      <c r="U9" s="55">
        <v>3.7234406593200502</v>
      </c>
    </row>
    <row r="10" spans="1:23" ht="12" thickBot="1">
      <c r="A10" s="76"/>
      <c r="B10" s="65" t="s">
        <v>8</v>
      </c>
      <c r="C10" s="66"/>
      <c r="D10" s="52">
        <v>123938.34299999999</v>
      </c>
      <c r="E10" s="53"/>
      <c r="F10" s="53"/>
      <c r="G10" s="52">
        <v>192299.98579999999</v>
      </c>
      <c r="H10" s="54">
        <v>-35.549478860127898</v>
      </c>
      <c r="I10" s="52">
        <v>30990.800200000001</v>
      </c>
      <c r="J10" s="54">
        <v>25.0050141464292</v>
      </c>
      <c r="K10" s="52">
        <v>46013.584300000002</v>
      </c>
      <c r="L10" s="54">
        <v>23.928022723754101</v>
      </c>
      <c r="M10" s="54">
        <v>-0.32648584822373899</v>
      </c>
      <c r="N10" s="52">
        <v>3190124.1771</v>
      </c>
      <c r="O10" s="52">
        <v>3190124.1771</v>
      </c>
      <c r="P10" s="52">
        <v>80384</v>
      </c>
      <c r="Q10" s="52">
        <v>110335</v>
      </c>
      <c r="R10" s="54">
        <v>-27.145511397108798</v>
      </c>
      <c r="S10" s="52">
        <v>1.54182851064889</v>
      </c>
      <c r="T10" s="52">
        <v>1.6677443503874601</v>
      </c>
      <c r="U10" s="55">
        <v>-8.16665659435618</v>
      </c>
    </row>
    <row r="11" spans="1:23" ht="12" thickBot="1">
      <c r="A11" s="76"/>
      <c r="B11" s="65" t="s">
        <v>9</v>
      </c>
      <c r="C11" s="66"/>
      <c r="D11" s="52">
        <v>68510.359200000006</v>
      </c>
      <c r="E11" s="53"/>
      <c r="F11" s="53"/>
      <c r="G11" s="52">
        <v>80538.382899999997</v>
      </c>
      <c r="H11" s="54">
        <v>-14.934523474272501</v>
      </c>
      <c r="I11" s="52">
        <v>14940.8123</v>
      </c>
      <c r="J11" s="54">
        <v>21.808106795037801</v>
      </c>
      <c r="K11" s="52">
        <v>15951.536099999999</v>
      </c>
      <c r="L11" s="54">
        <v>19.806129109652101</v>
      </c>
      <c r="M11" s="54">
        <v>-6.3362161089927996E-2</v>
      </c>
      <c r="N11" s="52">
        <v>1339564.7516000001</v>
      </c>
      <c r="O11" s="52">
        <v>1339564.7516000001</v>
      </c>
      <c r="P11" s="52">
        <v>3059</v>
      </c>
      <c r="Q11" s="52">
        <v>4213</v>
      </c>
      <c r="R11" s="54">
        <v>-27.391407548065501</v>
      </c>
      <c r="S11" s="52">
        <v>22.396325335076799</v>
      </c>
      <c r="T11" s="52">
        <v>21.835745383337301</v>
      </c>
      <c r="U11" s="55">
        <v>2.5029996812091402</v>
      </c>
    </row>
    <row r="12" spans="1:23" ht="12" thickBot="1">
      <c r="A12" s="76"/>
      <c r="B12" s="65" t="s">
        <v>10</v>
      </c>
      <c r="C12" s="66"/>
      <c r="D12" s="52">
        <v>243048.8003</v>
      </c>
      <c r="E12" s="53"/>
      <c r="F12" s="53"/>
      <c r="G12" s="52">
        <v>246126.53940000001</v>
      </c>
      <c r="H12" s="54">
        <v>-1.25047022864857</v>
      </c>
      <c r="I12" s="52">
        <v>33340.502899999999</v>
      </c>
      <c r="J12" s="54">
        <v>13.717616733284499</v>
      </c>
      <c r="K12" s="52">
        <v>18479.271400000001</v>
      </c>
      <c r="L12" s="54">
        <v>7.50803690046925</v>
      </c>
      <c r="M12" s="54">
        <v>0.80421090086917602</v>
      </c>
      <c r="N12" s="52">
        <v>5913868.0544999996</v>
      </c>
      <c r="O12" s="52">
        <v>5913868.0544999996</v>
      </c>
      <c r="P12" s="52">
        <v>1739</v>
      </c>
      <c r="Q12" s="52">
        <v>3428</v>
      </c>
      <c r="R12" s="54">
        <v>-49.2707117852976</v>
      </c>
      <c r="S12" s="52">
        <v>139.76354243818301</v>
      </c>
      <c r="T12" s="52">
        <v>127.628703179697</v>
      </c>
      <c r="U12" s="55">
        <v>8.6824067613007703</v>
      </c>
    </row>
    <row r="13" spans="1:23" ht="12" thickBot="1">
      <c r="A13" s="76"/>
      <c r="B13" s="65" t="s">
        <v>11</v>
      </c>
      <c r="C13" s="66"/>
      <c r="D13" s="52">
        <v>260980.5632</v>
      </c>
      <c r="E13" s="53"/>
      <c r="F13" s="53"/>
      <c r="G13" s="52">
        <v>599880.22759999998</v>
      </c>
      <c r="H13" s="54">
        <v>-56.4945548807083</v>
      </c>
      <c r="I13" s="52">
        <v>67735.973400000003</v>
      </c>
      <c r="J13" s="54">
        <v>25.954413067953698</v>
      </c>
      <c r="K13" s="52">
        <v>-19424.004700000001</v>
      </c>
      <c r="L13" s="54">
        <v>-3.2379804844896301</v>
      </c>
      <c r="M13" s="54">
        <v>-4.4872300767101896</v>
      </c>
      <c r="N13" s="52">
        <v>6549688.6854999997</v>
      </c>
      <c r="O13" s="52">
        <v>6549688.6854999997</v>
      </c>
      <c r="P13" s="52">
        <v>8226</v>
      </c>
      <c r="Q13" s="52">
        <v>14757</v>
      </c>
      <c r="R13" s="54">
        <v>-44.256962797316497</v>
      </c>
      <c r="S13" s="52">
        <v>31.7263023583759</v>
      </c>
      <c r="T13" s="52">
        <v>34.061580632919998</v>
      </c>
      <c r="U13" s="55">
        <v>-7.3607010617408699</v>
      </c>
    </row>
    <row r="14" spans="1:23" ht="12" thickBot="1">
      <c r="A14" s="76"/>
      <c r="B14" s="65" t="s">
        <v>12</v>
      </c>
      <c r="C14" s="66"/>
      <c r="D14" s="52">
        <v>125887.4178</v>
      </c>
      <c r="E14" s="53"/>
      <c r="F14" s="53"/>
      <c r="G14" s="52">
        <v>220639.8303</v>
      </c>
      <c r="H14" s="54">
        <v>-42.944382422324601</v>
      </c>
      <c r="I14" s="52">
        <v>23176.303</v>
      </c>
      <c r="J14" s="54">
        <v>18.410341084937201</v>
      </c>
      <c r="K14" s="52">
        <v>38579.366499999996</v>
      </c>
      <c r="L14" s="54">
        <v>17.485223065819198</v>
      </c>
      <c r="M14" s="54">
        <v>-0.39925651708148202</v>
      </c>
      <c r="N14" s="52">
        <v>3878853.0874000001</v>
      </c>
      <c r="O14" s="52">
        <v>3878853.0874000001</v>
      </c>
      <c r="P14" s="52">
        <v>1911</v>
      </c>
      <c r="Q14" s="52">
        <v>3513</v>
      </c>
      <c r="R14" s="54">
        <v>-45.602049530316002</v>
      </c>
      <c r="S14" s="52">
        <v>65.8751532182104</v>
      </c>
      <c r="T14" s="52">
        <v>77.311402618844298</v>
      </c>
      <c r="U14" s="55">
        <v>-17.360490020799698</v>
      </c>
    </row>
    <row r="15" spans="1:23" ht="12" thickBot="1">
      <c r="A15" s="76"/>
      <c r="B15" s="65" t="s">
        <v>13</v>
      </c>
      <c r="C15" s="66"/>
      <c r="D15" s="52">
        <v>122316.49980000001</v>
      </c>
      <c r="E15" s="53"/>
      <c r="F15" s="53"/>
      <c r="G15" s="52">
        <v>231440.95310000001</v>
      </c>
      <c r="H15" s="54">
        <v>-47.150018973889203</v>
      </c>
      <c r="I15" s="52">
        <v>-3570.9854999999998</v>
      </c>
      <c r="J15" s="54">
        <v>-2.9194634459283302</v>
      </c>
      <c r="K15" s="52">
        <v>-23850.426800000001</v>
      </c>
      <c r="L15" s="54">
        <v>-10.3051886369025</v>
      </c>
      <c r="M15" s="54">
        <v>-0.85027582399489798</v>
      </c>
      <c r="N15" s="52">
        <v>2580291.4967999998</v>
      </c>
      <c r="O15" s="52">
        <v>2580291.4967999998</v>
      </c>
      <c r="P15" s="52">
        <v>4673</v>
      </c>
      <c r="Q15" s="52">
        <v>8548</v>
      </c>
      <c r="R15" s="54">
        <v>-45.332241459990598</v>
      </c>
      <c r="S15" s="52">
        <v>26.175155103787699</v>
      </c>
      <c r="T15" s="52">
        <v>26.170645963968202</v>
      </c>
      <c r="U15" s="55">
        <v>1.7226793123708999E-2</v>
      </c>
    </row>
    <row r="16" spans="1:23" ht="12" thickBot="1">
      <c r="A16" s="76"/>
      <c r="B16" s="65" t="s">
        <v>14</v>
      </c>
      <c r="C16" s="66"/>
      <c r="D16" s="52">
        <v>573943.52500000002</v>
      </c>
      <c r="E16" s="53"/>
      <c r="F16" s="53"/>
      <c r="G16" s="52">
        <v>990167.22499999998</v>
      </c>
      <c r="H16" s="54">
        <v>-42.035697556036602</v>
      </c>
      <c r="I16" s="52">
        <v>22538.450799999999</v>
      </c>
      <c r="J16" s="54">
        <v>3.9269457391299998</v>
      </c>
      <c r="K16" s="52">
        <v>40557.43</v>
      </c>
      <c r="L16" s="54">
        <v>4.0960182256083097</v>
      </c>
      <c r="M16" s="54">
        <v>-0.44428306231435299</v>
      </c>
      <c r="N16" s="52">
        <v>15658738.025900001</v>
      </c>
      <c r="O16" s="52">
        <v>15658738.025900001</v>
      </c>
      <c r="P16" s="52">
        <v>29529</v>
      </c>
      <c r="Q16" s="52">
        <v>44166</v>
      </c>
      <c r="R16" s="54">
        <v>-33.1408775981524</v>
      </c>
      <c r="S16" s="52">
        <v>19.4366055403163</v>
      </c>
      <c r="T16" s="52">
        <v>24.765053459674899</v>
      </c>
      <c r="U16" s="55">
        <v>-27.414498423122598</v>
      </c>
    </row>
    <row r="17" spans="1:21" ht="12" thickBot="1">
      <c r="A17" s="76"/>
      <c r="B17" s="65" t="s">
        <v>15</v>
      </c>
      <c r="C17" s="66"/>
      <c r="D17" s="52">
        <v>672972.74179999996</v>
      </c>
      <c r="E17" s="53"/>
      <c r="F17" s="53"/>
      <c r="G17" s="52">
        <v>612495.46109999996</v>
      </c>
      <c r="H17" s="54">
        <v>9.8739149170815192</v>
      </c>
      <c r="I17" s="52">
        <v>50856.868399999999</v>
      </c>
      <c r="J17" s="54">
        <v>7.5570472979296497</v>
      </c>
      <c r="K17" s="52">
        <v>62417.292800000003</v>
      </c>
      <c r="L17" s="54">
        <v>10.190653933647599</v>
      </c>
      <c r="M17" s="54">
        <v>-0.18521188410145201</v>
      </c>
      <c r="N17" s="52">
        <v>20821013.1131</v>
      </c>
      <c r="O17" s="52">
        <v>20821013.1131</v>
      </c>
      <c r="P17" s="52">
        <v>8783</v>
      </c>
      <c r="Q17" s="52">
        <v>11111</v>
      </c>
      <c r="R17" s="54">
        <v>-20.952209522095199</v>
      </c>
      <c r="S17" s="52">
        <v>76.622195354662395</v>
      </c>
      <c r="T17" s="52">
        <v>57.496979992799901</v>
      </c>
      <c r="U17" s="55">
        <v>24.960411631821898</v>
      </c>
    </row>
    <row r="18" spans="1:21" ht="12" customHeight="1" thickBot="1">
      <c r="A18" s="76"/>
      <c r="B18" s="65" t="s">
        <v>16</v>
      </c>
      <c r="C18" s="66"/>
      <c r="D18" s="52">
        <v>1857986.4342</v>
      </c>
      <c r="E18" s="53"/>
      <c r="F18" s="53"/>
      <c r="G18" s="52">
        <v>2523375.5682000001</v>
      </c>
      <c r="H18" s="54">
        <v>-26.3690091314723</v>
      </c>
      <c r="I18" s="52">
        <v>313724.34090000001</v>
      </c>
      <c r="J18" s="54">
        <v>16.8851793062247</v>
      </c>
      <c r="K18" s="52">
        <v>399255.52039999998</v>
      </c>
      <c r="L18" s="54">
        <v>15.822278912084499</v>
      </c>
      <c r="M18" s="54">
        <v>-0.214226667208782</v>
      </c>
      <c r="N18" s="52">
        <v>41388641.751500003</v>
      </c>
      <c r="O18" s="52">
        <v>41388641.751500003</v>
      </c>
      <c r="P18" s="52">
        <v>69663</v>
      </c>
      <c r="Q18" s="52">
        <v>128028</v>
      </c>
      <c r="R18" s="54">
        <v>-45.587683944137197</v>
      </c>
      <c r="S18" s="52">
        <v>26.671065475216398</v>
      </c>
      <c r="T18" s="52">
        <v>36.369467044708998</v>
      </c>
      <c r="U18" s="55">
        <v>-36.363007614017697</v>
      </c>
    </row>
    <row r="19" spans="1:21" ht="12" customHeight="1" thickBot="1">
      <c r="A19" s="76"/>
      <c r="B19" s="65" t="s">
        <v>17</v>
      </c>
      <c r="C19" s="66"/>
      <c r="D19" s="52">
        <v>522854.12459999998</v>
      </c>
      <c r="E19" s="53"/>
      <c r="F19" s="53"/>
      <c r="G19" s="52">
        <v>722788.13260000001</v>
      </c>
      <c r="H19" s="54">
        <v>-27.661495669664799</v>
      </c>
      <c r="I19" s="52">
        <v>50946.475700000003</v>
      </c>
      <c r="J19" s="54">
        <v>9.7439177206406598</v>
      </c>
      <c r="K19" s="52">
        <v>69696.554300000003</v>
      </c>
      <c r="L19" s="54">
        <v>9.6427363920999696</v>
      </c>
      <c r="M19" s="54">
        <v>-0.26902447026710502</v>
      </c>
      <c r="N19" s="52">
        <v>15072127.6261</v>
      </c>
      <c r="O19" s="52">
        <v>15072127.6261</v>
      </c>
      <c r="P19" s="52">
        <v>12127</v>
      </c>
      <c r="Q19" s="52">
        <v>17514</v>
      </c>
      <c r="R19" s="54">
        <v>-30.758250542423198</v>
      </c>
      <c r="S19" s="52">
        <v>43.114877925290699</v>
      </c>
      <c r="T19" s="52">
        <v>42.133892554527797</v>
      </c>
      <c r="U19" s="55">
        <v>2.2752827283025301</v>
      </c>
    </row>
    <row r="20" spans="1:21" ht="12" thickBot="1">
      <c r="A20" s="76"/>
      <c r="B20" s="65" t="s">
        <v>18</v>
      </c>
      <c r="C20" s="66"/>
      <c r="D20" s="52">
        <v>1190424.6427</v>
      </c>
      <c r="E20" s="53"/>
      <c r="F20" s="53"/>
      <c r="G20" s="52">
        <v>1380443.5090999999</v>
      </c>
      <c r="H20" s="54">
        <v>-13.7650592108536</v>
      </c>
      <c r="I20" s="52">
        <v>114020.90670000001</v>
      </c>
      <c r="J20" s="54">
        <v>9.57817089886424</v>
      </c>
      <c r="K20" s="52">
        <v>99246.966700000004</v>
      </c>
      <c r="L20" s="54">
        <v>7.1894985956147899</v>
      </c>
      <c r="M20" s="54">
        <v>0.14886036814261699</v>
      </c>
      <c r="N20" s="52">
        <v>27571377.152399998</v>
      </c>
      <c r="O20" s="52">
        <v>27571377.152399998</v>
      </c>
      <c r="P20" s="52">
        <v>44218</v>
      </c>
      <c r="Q20" s="52">
        <v>58110</v>
      </c>
      <c r="R20" s="54">
        <v>-23.906384443297199</v>
      </c>
      <c r="S20" s="52">
        <v>26.9217206273463</v>
      </c>
      <c r="T20" s="52">
        <v>26.861698767854101</v>
      </c>
      <c r="U20" s="55">
        <v>0.22294956672010799</v>
      </c>
    </row>
    <row r="21" spans="1:21" ht="12" customHeight="1" thickBot="1">
      <c r="A21" s="76"/>
      <c r="B21" s="65" t="s">
        <v>19</v>
      </c>
      <c r="C21" s="66"/>
      <c r="D21" s="52">
        <v>365498.84940000001</v>
      </c>
      <c r="E21" s="53"/>
      <c r="F21" s="53"/>
      <c r="G21" s="52">
        <v>452397.4461</v>
      </c>
      <c r="H21" s="54">
        <v>-19.2084631443281</v>
      </c>
      <c r="I21" s="52">
        <v>51422.9611</v>
      </c>
      <c r="J21" s="54">
        <v>14.069253893525399</v>
      </c>
      <c r="K21" s="52">
        <v>46283.591099999998</v>
      </c>
      <c r="L21" s="54">
        <v>10.2307366009686</v>
      </c>
      <c r="M21" s="54">
        <v>0.11104086519336701</v>
      </c>
      <c r="N21" s="52">
        <v>7230739.3777999999</v>
      </c>
      <c r="O21" s="52">
        <v>7230739.3777999999</v>
      </c>
      <c r="P21" s="52">
        <v>26396</v>
      </c>
      <c r="Q21" s="52">
        <v>34636</v>
      </c>
      <c r="R21" s="54">
        <v>-23.7902760133965</v>
      </c>
      <c r="S21" s="52">
        <v>13.8467513789968</v>
      </c>
      <c r="T21" s="52">
        <v>13.0786857806906</v>
      </c>
      <c r="U21" s="55">
        <v>5.5469010548657103</v>
      </c>
    </row>
    <row r="22" spans="1:21" ht="12" customHeight="1" thickBot="1">
      <c r="A22" s="76"/>
      <c r="B22" s="65" t="s">
        <v>20</v>
      </c>
      <c r="C22" s="66"/>
      <c r="D22" s="52">
        <v>1121275.4528000001</v>
      </c>
      <c r="E22" s="53"/>
      <c r="F22" s="53"/>
      <c r="G22" s="52">
        <v>1450404.6137000001</v>
      </c>
      <c r="H22" s="54">
        <v>-22.6922306914336</v>
      </c>
      <c r="I22" s="52">
        <v>62641.670899999997</v>
      </c>
      <c r="J22" s="54">
        <v>5.5866442758176804</v>
      </c>
      <c r="K22" s="52">
        <v>172233.1103</v>
      </c>
      <c r="L22" s="54">
        <v>11.874831938146601</v>
      </c>
      <c r="M22" s="54">
        <v>-0.63629716266001901</v>
      </c>
      <c r="N22" s="52">
        <v>22592008.326299999</v>
      </c>
      <c r="O22" s="52">
        <v>22592008.326299999</v>
      </c>
      <c r="P22" s="52">
        <v>64021</v>
      </c>
      <c r="Q22" s="52">
        <v>88253</v>
      </c>
      <c r="R22" s="54">
        <v>-27.457423543675599</v>
      </c>
      <c r="S22" s="52">
        <v>17.514182108995499</v>
      </c>
      <c r="T22" s="52">
        <v>18.020487465581901</v>
      </c>
      <c r="U22" s="55">
        <v>-2.8908307189884299</v>
      </c>
    </row>
    <row r="23" spans="1:21" ht="12" thickBot="1">
      <c r="A23" s="76"/>
      <c r="B23" s="65" t="s">
        <v>21</v>
      </c>
      <c r="C23" s="66"/>
      <c r="D23" s="52">
        <v>2557853.9457999999</v>
      </c>
      <c r="E23" s="53"/>
      <c r="F23" s="53"/>
      <c r="G23" s="52">
        <v>3291716.2604999999</v>
      </c>
      <c r="H23" s="54">
        <v>-22.294215437284699</v>
      </c>
      <c r="I23" s="52">
        <v>243073.1133</v>
      </c>
      <c r="J23" s="54">
        <v>9.5030098844825108</v>
      </c>
      <c r="K23" s="52">
        <v>300873.27750000003</v>
      </c>
      <c r="L23" s="54">
        <v>9.1403162875982105</v>
      </c>
      <c r="M23" s="54">
        <v>-0.192108002014237</v>
      </c>
      <c r="N23" s="52">
        <v>57252648.720299996</v>
      </c>
      <c r="O23" s="52">
        <v>57252648.720299996</v>
      </c>
      <c r="P23" s="52">
        <v>75336</v>
      </c>
      <c r="Q23" s="52">
        <v>102909</v>
      </c>
      <c r="R23" s="54">
        <v>-26.793574905984901</v>
      </c>
      <c r="S23" s="52">
        <v>33.9526115774663</v>
      </c>
      <c r="T23" s="52">
        <v>35.799722378023297</v>
      </c>
      <c r="U23" s="55">
        <v>-5.4402613370186597</v>
      </c>
    </row>
    <row r="24" spans="1:21" ht="12" thickBot="1">
      <c r="A24" s="76"/>
      <c r="B24" s="65" t="s">
        <v>22</v>
      </c>
      <c r="C24" s="66"/>
      <c r="D24" s="52">
        <v>280496.32089999999</v>
      </c>
      <c r="E24" s="53"/>
      <c r="F24" s="53"/>
      <c r="G24" s="52">
        <v>319205.17359999998</v>
      </c>
      <c r="H24" s="54">
        <v>-12.126637003855899</v>
      </c>
      <c r="I24" s="52">
        <v>43977.67</v>
      </c>
      <c r="J24" s="54">
        <v>15.678519368415699</v>
      </c>
      <c r="K24" s="52">
        <v>49920.465100000001</v>
      </c>
      <c r="L24" s="54">
        <v>15.6389899753179</v>
      </c>
      <c r="M24" s="54">
        <v>-0.119045267068235</v>
      </c>
      <c r="N24" s="52">
        <v>5929745.0641000001</v>
      </c>
      <c r="O24" s="52">
        <v>5929745.0641000001</v>
      </c>
      <c r="P24" s="52">
        <v>23464</v>
      </c>
      <c r="Q24" s="52">
        <v>30318</v>
      </c>
      <c r="R24" s="54">
        <v>-22.607032126129699</v>
      </c>
      <c r="S24" s="52">
        <v>11.954326666382499</v>
      </c>
      <c r="T24" s="52">
        <v>12.1895159410251</v>
      </c>
      <c r="U24" s="55">
        <v>-1.9673987603499199</v>
      </c>
    </row>
    <row r="25" spans="1:21" ht="12" thickBot="1">
      <c r="A25" s="76"/>
      <c r="B25" s="65" t="s">
        <v>23</v>
      </c>
      <c r="C25" s="66"/>
      <c r="D25" s="52">
        <v>338525.36129999999</v>
      </c>
      <c r="E25" s="53"/>
      <c r="F25" s="53"/>
      <c r="G25" s="52">
        <v>384183.78480000002</v>
      </c>
      <c r="H25" s="54">
        <v>-11.884526444490399</v>
      </c>
      <c r="I25" s="52">
        <v>22591.669300000001</v>
      </c>
      <c r="J25" s="54">
        <v>6.6735529690430901</v>
      </c>
      <c r="K25" s="52">
        <v>34738.238799999999</v>
      </c>
      <c r="L25" s="54">
        <v>9.0420887539759605</v>
      </c>
      <c r="M25" s="54">
        <v>-0.349659911371212</v>
      </c>
      <c r="N25" s="52">
        <v>13292801.899800001</v>
      </c>
      <c r="O25" s="52">
        <v>13292801.899800001</v>
      </c>
      <c r="P25" s="52">
        <v>16929</v>
      </c>
      <c r="Q25" s="52">
        <v>29385</v>
      </c>
      <c r="R25" s="54">
        <v>-42.388973966309301</v>
      </c>
      <c r="S25" s="52">
        <v>19.9967724791777</v>
      </c>
      <c r="T25" s="52">
        <v>30.508681888718701</v>
      </c>
      <c r="U25" s="55">
        <v>-52.5680302683188</v>
      </c>
    </row>
    <row r="26" spans="1:21" ht="12" thickBot="1">
      <c r="A26" s="76"/>
      <c r="B26" s="65" t="s">
        <v>24</v>
      </c>
      <c r="C26" s="66"/>
      <c r="D26" s="52">
        <v>812682.6335</v>
      </c>
      <c r="E26" s="53"/>
      <c r="F26" s="53"/>
      <c r="G26" s="52">
        <v>796189.76580000005</v>
      </c>
      <c r="H26" s="54">
        <v>2.07147446606879</v>
      </c>
      <c r="I26" s="52">
        <v>154279.44579999999</v>
      </c>
      <c r="J26" s="54">
        <v>18.983972271630901</v>
      </c>
      <c r="K26" s="52">
        <v>169448.2898</v>
      </c>
      <c r="L26" s="54">
        <v>21.282399884874302</v>
      </c>
      <c r="M26" s="54">
        <v>-8.9519015021655005E-2</v>
      </c>
      <c r="N26" s="52">
        <v>13963985.9509</v>
      </c>
      <c r="O26" s="52">
        <v>13963985.9509</v>
      </c>
      <c r="P26" s="52">
        <v>53032</v>
      </c>
      <c r="Q26" s="52">
        <v>66155</v>
      </c>
      <c r="R26" s="54">
        <v>-19.836747033481998</v>
      </c>
      <c r="S26" s="52">
        <v>15.3243821372002</v>
      </c>
      <c r="T26" s="52">
        <v>15.9232344085859</v>
      </c>
      <c r="U26" s="55">
        <v>-3.9078395854668302</v>
      </c>
    </row>
    <row r="27" spans="1:21" ht="12" thickBot="1">
      <c r="A27" s="76"/>
      <c r="B27" s="65" t="s">
        <v>25</v>
      </c>
      <c r="C27" s="66"/>
      <c r="D27" s="52">
        <v>240976.93400000001</v>
      </c>
      <c r="E27" s="53"/>
      <c r="F27" s="53"/>
      <c r="G27" s="52">
        <v>347108.1716</v>
      </c>
      <c r="H27" s="54">
        <v>-30.575839546152601</v>
      </c>
      <c r="I27" s="52">
        <v>63429.035499999998</v>
      </c>
      <c r="J27" s="54">
        <v>26.321621097561199</v>
      </c>
      <c r="K27" s="52">
        <v>91195.252299999993</v>
      </c>
      <c r="L27" s="54">
        <v>26.272862398956001</v>
      </c>
      <c r="M27" s="54">
        <v>-0.30446998171197598</v>
      </c>
      <c r="N27" s="52">
        <v>4788391.3101000004</v>
      </c>
      <c r="O27" s="52">
        <v>4788391.3101000004</v>
      </c>
      <c r="P27" s="52">
        <v>29359</v>
      </c>
      <c r="Q27" s="52">
        <v>38603</v>
      </c>
      <c r="R27" s="54">
        <v>-23.946325415123201</v>
      </c>
      <c r="S27" s="52">
        <v>8.2079408017984292</v>
      </c>
      <c r="T27" s="52">
        <v>8.1936404165479395</v>
      </c>
      <c r="U27" s="55">
        <v>0.17422622306626101</v>
      </c>
    </row>
    <row r="28" spans="1:21" ht="12" thickBot="1">
      <c r="A28" s="76"/>
      <c r="B28" s="65" t="s">
        <v>26</v>
      </c>
      <c r="C28" s="66"/>
      <c r="D28" s="52">
        <v>1136574.6422999999</v>
      </c>
      <c r="E28" s="53"/>
      <c r="F28" s="53"/>
      <c r="G28" s="52">
        <v>1090263.446</v>
      </c>
      <c r="H28" s="54">
        <v>4.2477069620107102</v>
      </c>
      <c r="I28" s="52">
        <v>7839.0608000000002</v>
      </c>
      <c r="J28" s="54">
        <v>0.68970928157755595</v>
      </c>
      <c r="K28" s="52">
        <v>72136.532900000006</v>
      </c>
      <c r="L28" s="54">
        <v>6.6164313923077298</v>
      </c>
      <c r="M28" s="54">
        <v>-0.89133022499338899</v>
      </c>
      <c r="N28" s="52">
        <v>32957950.973099999</v>
      </c>
      <c r="O28" s="52">
        <v>32957950.973099999</v>
      </c>
      <c r="P28" s="52">
        <v>40305</v>
      </c>
      <c r="Q28" s="52">
        <v>58299</v>
      </c>
      <c r="R28" s="54">
        <v>-30.865023413780701</v>
      </c>
      <c r="S28" s="52">
        <v>28.199346043915099</v>
      </c>
      <c r="T28" s="52">
        <v>42.310454108989902</v>
      </c>
      <c r="U28" s="55">
        <v>-50.040550738656599</v>
      </c>
    </row>
    <row r="29" spans="1:21" ht="12" thickBot="1">
      <c r="A29" s="76"/>
      <c r="B29" s="65" t="s">
        <v>27</v>
      </c>
      <c r="C29" s="66"/>
      <c r="D29" s="52">
        <v>721033.78110000002</v>
      </c>
      <c r="E29" s="53"/>
      <c r="F29" s="53"/>
      <c r="G29" s="52">
        <v>724398.05350000004</v>
      </c>
      <c r="H29" s="54">
        <v>-0.46442316951918999</v>
      </c>
      <c r="I29" s="52">
        <v>118068.715</v>
      </c>
      <c r="J29" s="54">
        <v>16.374921410738299</v>
      </c>
      <c r="K29" s="52">
        <v>120798.5955</v>
      </c>
      <c r="L29" s="54">
        <v>16.6757206091802</v>
      </c>
      <c r="M29" s="54">
        <v>-2.2598611256204999E-2</v>
      </c>
      <c r="N29" s="52">
        <v>13713876.9878</v>
      </c>
      <c r="O29" s="52">
        <v>13713876.9878</v>
      </c>
      <c r="P29" s="52">
        <v>106837</v>
      </c>
      <c r="Q29" s="52">
        <v>114493</v>
      </c>
      <c r="R29" s="54">
        <v>-6.6868716864786499</v>
      </c>
      <c r="S29" s="52">
        <v>6.7489145249305</v>
      </c>
      <c r="T29" s="52">
        <v>6.7371468884560599</v>
      </c>
      <c r="U29" s="55">
        <v>0.17436339474993301</v>
      </c>
    </row>
    <row r="30" spans="1:21" ht="12" thickBot="1">
      <c r="A30" s="76"/>
      <c r="B30" s="65" t="s">
        <v>28</v>
      </c>
      <c r="C30" s="66"/>
      <c r="D30" s="52">
        <v>789267.27029999997</v>
      </c>
      <c r="E30" s="53"/>
      <c r="F30" s="53"/>
      <c r="G30" s="52">
        <v>1214422.7246999999</v>
      </c>
      <c r="H30" s="54">
        <v>-35.008852004562598</v>
      </c>
      <c r="I30" s="52">
        <v>94820.454700000002</v>
      </c>
      <c r="J30" s="54">
        <v>12.0137320104454</v>
      </c>
      <c r="K30" s="52">
        <v>141291.85010000001</v>
      </c>
      <c r="L30" s="54">
        <v>11.6344866763674</v>
      </c>
      <c r="M30" s="54">
        <v>-0.32890358054699997</v>
      </c>
      <c r="N30" s="52">
        <v>17051427.664000001</v>
      </c>
      <c r="O30" s="52">
        <v>17051427.664000001</v>
      </c>
      <c r="P30" s="52">
        <v>56663</v>
      </c>
      <c r="Q30" s="52">
        <v>72689</v>
      </c>
      <c r="R30" s="54">
        <v>-22.047352419210601</v>
      </c>
      <c r="S30" s="52">
        <v>13.9291472442335</v>
      </c>
      <c r="T30" s="52">
        <v>14.6918559947172</v>
      </c>
      <c r="U30" s="55">
        <v>-5.47563132983265</v>
      </c>
    </row>
    <row r="31" spans="1:21" ht="12" thickBot="1">
      <c r="A31" s="76"/>
      <c r="B31" s="65" t="s">
        <v>29</v>
      </c>
      <c r="C31" s="66"/>
      <c r="D31" s="52">
        <v>674088.89489999996</v>
      </c>
      <c r="E31" s="53"/>
      <c r="F31" s="53"/>
      <c r="G31" s="52">
        <v>847473.52220000001</v>
      </c>
      <c r="H31" s="54">
        <v>-20.4590022883431</v>
      </c>
      <c r="I31" s="52">
        <v>34449.476799999997</v>
      </c>
      <c r="J31" s="54">
        <v>5.1105243033428902</v>
      </c>
      <c r="K31" s="52">
        <v>38482.6633</v>
      </c>
      <c r="L31" s="54">
        <v>4.5408690999691501</v>
      </c>
      <c r="M31" s="54">
        <v>-0.10480528513732</v>
      </c>
      <c r="N31" s="52">
        <v>51762773.426700003</v>
      </c>
      <c r="O31" s="52">
        <v>51762773.426700003</v>
      </c>
      <c r="P31" s="52">
        <v>23855</v>
      </c>
      <c r="Q31" s="52">
        <v>30452</v>
      </c>
      <c r="R31" s="54">
        <v>-21.663601733876298</v>
      </c>
      <c r="S31" s="52">
        <v>28.257761261790002</v>
      </c>
      <c r="T31" s="52">
        <v>29.720455355970099</v>
      </c>
      <c r="U31" s="55">
        <v>-5.1762561111234202</v>
      </c>
    </row>
    <row r="32" spans="1:21" ht="12" thickBot="1">
      <c r="A32" s="76"/>
      <c r="B32" s="65" t="s">
        <v>30</v>
      </c>
      <c r="C32" s="66"/>
      <c r="D32" s="52">
        <v>101614.8276</v>
      </c>
      <c r="E32" s="53"/>
      <c r="F32" s="53"/>
      <c r="G32" s="52">
        <v>148300.41409999999</v>
      </c>
      <c r="H32" s="54">
        <v>-31.480415468374598</v>
      </c>
      <c r="I32" s="52">
        <v>27152.479899999998</v>
      </c>
      <c r="J32" s="54">
        <v>26.720982105961902</v>
      </c>
      <c r="K32" s="52">
        <v>39624.6783</v>
      </c>
      <c r="L32" s="54">
        <v>26.719195991779799</v>
      </c>
      <c r="M32" s="54">
        <v>-0.31475835098451799</v>
      </c>
      <c r="N32" s="52">
        <v>2012118.3759000001</v>
      </c>
      <c r="O32" s="52">
        <v>2012118.3759000001</v>
      </c>
      <c r="P32" s="52">
        <v>20284</v>
      </c>
      <c r="Q32" s="52">
        <v>24803</v>
      </c>
      <c r="R32" s="54">
        <v>-18.219570213280701</v>
      </c>
      <c r="S32" s="52">
        <v>5.0096049891540098</v>
      </c>
      <c r="T32" s="52">
        <v>5.33437253961214</v>
      </c>
      <c r="U32" s="55">
        <v>-6.4828973773633898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2">
        <v>14.401300000000001</v>
      </c>
      <c r="O33" s="52">
        <v>14.401300000000001</v>
      </c>
      <c r="P33" s="53"/>
      <c r="Q33" s="52">
        <v>1</v>
      </c>
      <c r="R33" s="53"/>
      <c r="S33" s="53"/>
      <c r="T33" s="52">
        <v>-1.5929</v>
      </c>
      <c r="U33" s="56"/>
    </row>
    <row r="34" spans="1:21" ht="12" thickBot="1">
      <c r="A34" s="76"/>
      <c r="B34" s="65" t="s">
        <v>31</v>
      </c>
      <c r="C34" s="66"/>
      <c r="D34" s="52">
        <v>291028.69400000002</v>
      </c>
      <c r="E34" s="53"/>
      <c r="F34" s="53"/>
      <c r="G34" s="52">
        <v>254219.26930000001</v>
      </c>
      <c r="H34" s="54">
        <v>14.479399929578801</v>
      </c>
      <c r="I34" s="52">
        <v>12409.675999999999</v>
      </c>
      <c r="J34" s="54">
        <v>4.2640730126768904</v>
      </c>
      <c r="K34" s="52">
        <v>23439.497500000001</v>
      </c>
      <c r="L34" s="54">
        <v>9.22018915581865</v>
      </c>
      <c r="M34" s="54">
        <v>-0.47056561259472401</v>
      </c>
      <c r="N34" s="52">
        <v>6229550.5580000002</v>
      </c>
      <c r="O34" s="52">
        <v>6229550.5580000002</v>
      </c>
      <c r="P34" s="52">
        <v>16213</v>
      </c>
      <c r="Q34" s="52">
        <v>22821</v>
      </c>
      <c r="R34" s="54">
        <v>-28.9557863371456</v>
      </c>
      <c r="S34" s="52">
        <v>17.950329612039699</v>
      </c>
      <c r="T34" s="52">
        <v>18.378358516278901</v>
      </c>
      <c r="U34" s="55">
        <v>-2.3845183542036801</v>
      </c>
    </row>
    <row r="35" spans="1:21" ht="12" customHeight="1" thickBot="1">
      <c r="A35" s="76"/>
      <c r="B35" s="65" t="s">
        <v>68</v>
      </c>
      <c r="C35" s="66"/>
      <c r="D35" s="52">
        <v>77363.289999999994</v>
      </c>
      <c r="E35" s="53"/>
      <c r="F35" s="53"/>
      <c r="G35" s="52">
        <v>5630.77</v>
      </c>
      <c r="H35" s="54">
        <v>1273.9380226860601</v>
      </c>
      <c r="I35" s="52">
        <v>10755.33</v>
      </c>
      <c r="J35" s="54">
        <v>13.9023689401007</v>
      </c>
      <c r="K35" s="52">
        <v>255.39</v>
      </c>
      <c r="L35" s="54">
        <v>4.5356141344789398</v>
      </c>
      <c r="M35" s="54">
        <v>41.113356043697898</v>
      </c>
      <c r="N35" s="52">
        <v>2803339.34</v>
      </c>
      <c r="O35" s="52">
        <v>2803339.34</v>
      </c>
      <c r="P35" s="52">
        <v>56</v>
      </c>
      <c r="Q35" s="52">
        <v>46</v>
      </c>
      <c r="R35" s="54">
        <v>21.739130434782599</v>
      </c>
      <c r="S35" s="52">
        <v>1381.4873214285701</v>
      </c>
      <c r="T35" s="52">
        <v>1288.5743478260899</v>
      </c>
      <c r="U35" s="55">
        <v>6.7255755562349</v>
      </c>
    </row>
    <row r="36" spans="1:21" ht="12" customHeight="1" thickBot="1">
      <c r="A36" s="76"/>
      <c r="B36" s="65" t="s">
        <v>35</v>
      </c>
      <c r="C36" s="66"/>
      <c r="D36" s="52">
        <v>359771.05</v>
      </c>
      <c r="E36" s="53"/>
      <c r="F36" s="53"/>
      <c r="G36" s="52">
        <v>818524.32</v>
      </c>
      <c r="H36" s="54">
        <v>-56.046382348175101</v>
      </c>
      <c r="I36" s="52">
        <v>-31224.34</v>
      </c>
      <c r="J36" s="54">
        <v>-8.6789473472087302</v>
      </c>
      <c r="K36" s="52">
        <v>-132634.74</v>
      </c>
      <c r="L36" s="54">
        <v>-16.2041294020439</v>
      </c>
      <c r="M36" s="54">
        <v>-0.76458399963689805</v>
      </c>
      <c r="N36" s="52">
        <v>17234922.010000002</v>
      </c>
      <c r="O36" s="52">
        <v>17234922.010000002</v>
      </c>
      <c r="P36" s="52">
        <v>155</v>
      </c>
      <c r="Q36" s="52">
        <v>230</v>
      </c>
      <c r="R36" s="54">
        <v>-32.6086956521739</v>
      </c>
      <c r="S36" s="52">
        <v>2321.1035483871001</v>
      </c>
      <c r="T36" s="52">
        <v>2480.6808260869602</v>
      </c>
      <c r="U36" s="55">
        <v>-6.87506069303749</v>
      </c>
    </row>
    <row r="37" spans="1:21" ht="12" thickBot="1">
      <c r="A37" s="76"/>
      <c r="B37" s="65" t="s">
        <v>36</v>
      </c>
      <c r="C37" s="66"/>
      <c r="D37" s="52">
        <v>92949.58</v>
      </c>
      <c r="E37" s="53"/>
      <c r="F37" s="53"/>
      <c r="G37" s="52">
        <v>249622.23</v>
      </c>
      <c r="H37" s="54">
        <v>-62.7639012759401</v>
      </c>
      <c r="I37" s="52">
        <v>-2305.12</v>
      </c>
      <c r="J37" s="54">
        <v>-2.4799681719917399</v>
      </c>
      <c r="K37" s="52">
        <v>-9499.9500000000007</v>
      </c>
      <c r="L37" s="54">
        <v>-3.8057307636423299</v>
      </c>
      <c r="M37" s="54">
        <v>-0.757354512392171</v>
      </c>
      <c r="N37" s="52">
        <v>6578419.2599999998</v>
      </c>
      <c r="O37" s="52">
        <v>6578419.2599999998</v>
      </c>
      <c r="P37" s="52">
        <v>36</v>
      </c>
      <c r="Q37" s="52">
        <v>57</v>
      </c>
      <c r="R37" s="54">
        <v>-36.842105263157897</v>
      </c>
      <c r="S37" s="52">
        <v>2581.9327777777798</v>
      </c>
      <c r="T37" s="52">
        <v>2607.1978947368402</v>
      </c>
      <c r="U37" s="55">
        <v>-0.978535040746074</v>
      </c>
    </row>
    <row r="38" spans="1:21" ht="12" thickBot="1">
      <c r="A38" s="76"/>
      <c r="B38" s="65" t="s">
        <v>37</v>
      </c>
      <c r="C38" s="66"/>
      <c r="D38" s="52">
        <v>138529.99</v>
      </c>
      <c r="E38" s="53"/>
      <c r="F38" s="53"/>
      <c r="G38" s="52">
        <v>375559.95</v>
      </c>
      <c r="H38" s="54">
        <v>-63.113747884991497</v>
      </c>
      <c r="I38" s="52">
        <v>-21184.13</v>
      </c>
      <c r="J38" s="54">
        <v>-15.2920894601956</v>
      </c>
      <c r="K38" s="52">
        <v>-57651.56</v>
      </c>
      <c r="L38" s="54">
        <v>-15.3508274777436</v>
      </c>
      <c r="M38" s="54">
        <v>-0.63254888506052598</v>
      </c>
      <c r="N38" s="52">
        <v>7403268.04</v>
      </c>
      <c r="O38" s="52">
        <v>7403268.04</v>
      </c>
      <c r="P38" s="52">
        <v>86</v>
      </c>
      <c r="Q38" s="52">
        <v>123</v>
      </c>
      <c r="R38" s="54">
        <v>-30.081300813008099</v>
      </c>
      <c r="S38" s="52">
        <v>1610.8138372092999</v>
      </c>
      <c r="T38" s="52">
        <v>1799.9173983739799</v>
      </c>
      <c r="U38" s="55">
        <v>-11.7396285527507</v>
      </c>
    </row>
    <row r="39" spans="1:21" ht="12" thickBot="1">
      <c r="A39" s="76"/>
      <c r="B39" s="65" t="s">
        <v>70</v>
      </c>
      <c r="C39" s="66"/>
      <c r="D39" s="52">
        <v>67.78</v>
      </c>
      <c r="E39" s="53"/>
      <c r="F39" s="53"/>
      <c r="G39" s="52">
        <v>3.47</v>
      </c>
      <c r="H39" s="54">
        <v>1853.3141210374599</v>
      </c>
      <c r="I39" s="52">
        <v>-3782.67</v>
      </c>
      <c r="J39" s="54">
        <v>-5580.8055473591003</v>
      </c>
      <c r="K39" s="52">
        <v>3.07</v>
      </c>
      <c r="L39" s="54">
        <v>88.472622478386199</v>
      </c>
      <c r="M39" s="54">
        <v>-1233.1400651465799</v>
      </c>
      <c r="N39" s="52">
        <v>337.51</v>
      </c>
      <c r="O39" s="52">
        <v>337.51</v>
      </c>
      <c r="P39" s="52">
        <v>6</v>
      </c>
      <c r="Q39" s="52">
        <v>92</v>
      </c>
      <c r="R39" s="54">
        <v>-93.478260869565204</v>
      </c>
      <c r="S39" s="52">
        <v>11.296666666666701</v>
      </c>
      <c r="T39" s="52">
        <v>0.60543478260869599</v>
      </c>
      <c r="U39" s="55">
        <v>94.640589118246993</v>
      </c>
    </row>
    <row r="40" spans="1:21" ht="12" customHeight="1" thickBot="1">
      <c r="A40" s="76"/>
      <c r="B40" s="65" t="s">
        <v>32</v>
      </c>
      <c r="C40" s="66"/>
      <c r="D40" s="52">
        <v>72294.871499999994</v>
      </c>
      <c r="E40" s="53"/>
      <c r="F40" s="53"/>
      <c r="G40" s="52">
        <v>254258.9748</v>
      </c>
      <c r="H40" s="54">
        <v>-71.566442617466294</v>
      </c>
      <c r="I40" s="52">
        <v>3437.0843</v>
      </c>
      <c r="J40" s="54">
        <v>4.7542574302798197</v>
      </c>
      <c r="K40" s="52">
        <v>13865.3302</v>
      </c>
      <c r="L40" s="54">
        <v>5.4532313798977903</v>
      </c>
      <c r="M40" s="54">
        <v>-0.75210945210666502</v>
      </c>
      <c r="N40" s="52">
        <v>1402730.7575999999</v>
      </c>
      <c r="O40" s="52">
        <v>1402730.7575999999</v>
      </c>
      <c r="P40" s="52">
        <v>135</v>
      </c>
      <c r="Q40" s="52">
        <v>168</v>
      </c>
      <c r="R40" s="54">
        <v>-19.6428571428571</v>
      </c>
      <c r="S40" s="52">
        <v>535.51756666666699</v>
      </c>
      <c r="T40" s="52">
        <v>518.91025595238102</v>
      </c>
      <c r="U40" s="55">
        <v>3.1011701105638898</v>
      </c>
    </row>
    <row r="41" spans="1:21" ht="12" customHeight="1" thickBot="1">
      <c r="A41" s="76"/>
      <c r="B41" s="65" t="s">
        <v>33</v>
      </c>
      <c r="C41" s="66"/>
      <c r="D41" s="52">
        <v>441849.49979999999</v>
      </c>
      <c r="E41" s="53"/>
      <c r="F41" s="53"/>
      <c r="G41" s="52">
        <v>692504.29029999999</v>
      </c>
      <c r="H41" s="54">
        <v>-36.195413373022397</v>
      </c>
      <c r="I41" s="52">
        <v>19955.9804</v>
      </c>
      <c r="J41" s="54">
        <v>4.5164655406496896</v>
      </c>
      <c r="K41" s="52">
        <v>43117.531300000002</v>
      </c>
      <c r="L41" s="54">
        <v>6.2263197360583904</v>
      </c>
      <c r="M41" s="54">
        <v>-0.53717247258077605</v>
      </c>
      <c r="N41" s="52">
        <v>10854130.8715</v>
      </c>
      <c r="O41" s="52">
        <v>10854130.8715</v>
      </c>
      <c r="P41" s="52">
        <v>2081</v>
      </c>
      <c r="Q41" s="52">
        <v>2815</v>
      </c>
      <c r="R41" s="54">
        <v>-26.074600355239799</v>
      </c>
      <c r="S41" s="52">
        <v>212.32556453628101</v>
      </c>
      <c r="T41" s="52">
        <v>212.49060714032001</v>
      </c>
      <c r="U41" s="55">
        <v>-7.7730914974636994E-2</v>
      </c>
    </row>
    <row r="42" spans="1:21" ht="12" thickBot="1">
      <c r="A42" s="76"/>
      <c r="B42" s="65" t="s">
        <v>38</v>
      </c>
      <c r="C42" s="66"/>
      <c r="D42" s="52">
        <v>114114.55</v>
      </c>
      <c r="E42" s="53"/>
      <c r="F42" s="53"/>
      <c r="G42" s="52">
        <v>402712.87</v>
      </c>
      <c r="H42" s="54">
        <v>-71.663545294691005</v>
      </c>
      <c r="I42" s="52">
        <v>-15324.78</v>
      </c>
      <c r="J42" s="54">
        <v>-13.4292953878362</v>
      </c>
      <c r="K42" s="52">
        <v>-48600.05</v>
      </c>
      <c r="L42" s="54">
        <v>-12.068164099150801</v>
      </c>
      <c r="M42" s="54">
        <v>-0.68467563304975998</v>
      </c>
      <c r="N42" s="52">
        <v>6509621.7000000002</v>
      </c>
      <c r="O42" s="52">
        <v>6509621.7000000002</v>
      </c>
      <c r="P42" s="52">
        <v>83</v>
      </c>
      <c r="Q42" s="52">
        <v>163</v>
      </c>
      <c r="R42" s="54">
        <v>-49.079754601227002</v>
      </c>
      <c r="S42" s="52">
        <v>1374.87409638554</v>
      </c>
      <c r="T42" s="52">
        <v>1518.4209815950901</v>
      </c>
      <c r="U42" s="55">
        <v>-10.4407294883892</v>
      </c>
    </row>
    <row r="43" spans="1:21" ht="12" thickBot="1">
      <c r="A43" s="76"/>
      <c r="B43" s="65" t="s">
        <v>39</v>
      </c>
      <c r="C43" s="66"/>
      <c r="D43" s="52">
        <v>56524.82</v>
      </c>
      <c r="E43" s="53"/>
      <c r="F43" s="53"/>
      <c r="G43" s="52">
        <v>92077.86</v>
      </c>
      <c r="H43" s="54">
        <v>-38.611931250357003</v>
      </c>
      <c r="I43" s="52">
        <v>7666.17</v>
      </c>
      <c r="J43" s="54">
        <v>13.562484586417099</v>
      </c>
      <c r="K43" s="52">
        <v>12374.11</v>
      </c>
      <c r="L43" s="54">
        <v>13.4387462957979</v>
      </c>
      <c r="M43" s="54">
        <v>-0.38046695883582698</v>
      </c>
      <c r="N43" s="52">
        <v>2456331.91</v>
      </c>
      <c r="O43" s="52">
        <v>2456331.91</v>
      </c>
      <c r="P43" s="52">
        <v>53</v>
      </c>
      <c r="Q43" s="52">
        <v>96</v>
      </c>
      <c r="R43" s="54">
        <v>-44.7916666666667</v>
      </c>
      <c r="S43" s="52">
        <v>1066.50603773585</v>
      </c>
      <c r="T43" s="52">
        <v>1245.0594791666699</v>
      </c>
      <c r="U43" s="55">
        <v>-16.741906291489901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10671.510399999999</v>
      </c>
      <c r="E45" s="58"/>
      <c r="F45" s="58"/>
      <c r="G45" s="57">
        <v>54754.002999999997</v>
      </c>
      <c r="H45" s="59">
        <v>-80.510081792558594</v>
      </c>
      <c r="I45" s="57">
        <v>798.49090000000001</v>
      </c>
      <c r="J45" s="59">
        <v>7.4824544049547104</v>
      </c>
      <c r="K45" s="57">
        <v>6402.5960999999998</v>
      </c>
      <c r="L45" s="59">
        <v>11.693384500124999</v>
      </c>
      <c r="M45" s="59">
        <v>-0.875286385783417</v>
      </c>
      <c r="N45" s="57">
        <v>327082.22610000003</v>
      </c>
      <c r="O45" s="57">
        <v>327082.22610000003</v>
      </c>
      <c r="P45" s="57">
        <v>25</v>
      </c>
      <c r="Q45" s="57">
        <v>31</v>
      </c>
      <c r="R45" s="59">
        <v>-19.354838709677399</v>
      </c>
      <c r="S45" s="57">
        <v>426.86041599999999</v>
      </c>
      <c r="T45" s="57">
        <v>547.13383870967698</v>
      </c>
      <c r="U45" s="60">
        <v>-28.176288594929702</v>
      </c>
    </row>
  </sheetData>
  <mergeCells count="43">
    <mergeCell ref="B13:C13"/>
    <mergeCell ref="B14:C14"/>
    <mergeCell ref="B15:C15"/>
    <mergeCell ref="B16:C16"/>
    <mergeCell ref="B17:C17"/>
    <mergeCell ref="B45:C45"/>
    <mergeCell ref="B37:C37"/>
    <mergeCell ref="B38:C38"/>
    <mergeCell ref="B39:C39"/>
    <mergeCell ref="B40:C40"/>
    <mergeCell ref="B41:C41"/>
    <mergeCell ref="B42:C42"/>
    <mergeCell ref="B43:C43"/>
    <mergeCell ref="B21:C21"/>
    <mergeCell ref="B22:C22"/>
    <mergeCell ref="B23:C23"/>
    <mergeCell ref="B24:C24"/>
    <mergeCell ref="B44:C44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8:C28"/>
    <mergeCell ref="B29:C29"/>
    <mergeCell ref="B30:C30"/>
    <mergeCell ref="B19:C19"/>
    <mergeCell ref="B20:C20"/>
  </mergeCells>
  <phoneticPr fontId="2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83261</v>
      </c>
      <c r="D2" s="37">
        <v>754792.76126239297</v>
      </c>
      <c r="E2" s="37">
        <v>578469.551229915</v>
      </c>
      <c r="F2" s="37">
        <v>176323.21003247899</v>
      </c>
      <c r="G2" s="37">
        <v>578469.551229915</v>
      </c>
      <c r="H2" s="37">
        <v>0.23360479734540299</v>
      </c>
    </row>
    <row r="3" spans="1:8">
      <c r="A3" s="37">
        <v>2</v>
      </c>
      <c r="B3" s="37">
        <v>13</v>
      </c>
      <c r="C3" s="37">
        <v>8285</v>
      </c>
      <c r="D3" s="37">
        <v>76094.736631623906</v>
      </c>
      <c r="E3" s="37">
        <v>58144.327692307699</v>
      </c>
      <c r="F3" s="37">
        <v>17950.408939316199</v>
      </c>
      <c r="G3" s="37">
        <v>58144.327692307699</v>
      </c>
      <c r="H3" s="37">
        <v>0.23589553934872701</v>
      </c>
    </row>
    <row r="4" spans="1:8">
      <c r="A4" s="37">
        <v>3</v>
      </c>
      <c r="B4" s="37">
        <v>14</v>
      </c>
      <c r="C4" s="37">
        <v>97248</v>
      </c>
      <c r="D4" s="37">
        <v>123940.085541616</v>
      </c>
      <c r="E4" s="37">
        <v>92947.542304765593</v>
      </c>
      <c r="F4" s="37">
        <v>30992.543236850001</v>
      </c>
      <c r="G4" s="37">
        <v>92947.542304765593</v>
      </c>
      <c r="H4" s="37">
        <v>0.25006068941628701</v>
      </c>
    </row>
    <row r="5" spans="1:8">
      <c r="A5" s="37">
        <v>4</v>
      </c>
      <c r="B5" s="37">
        <v>15</v>
      </c>
      <c r="C5" s="37">
        <v>3839</v>
      </c>
      <c r="D5" s="37">
        <v>68510.401406134202</v>
      </c>
      <c r="E5" s="37">
        <v>53569.547266787697</v>
      </c>
      <c r="F5" s="37">
        <v>14940.8541393465</v>
      </c>
      <c r="G5" s="37">
        <v>53569.547266787697</v>
      </c>
      <c r="H5" s="37">
        <v>0.21808154430122401</v>
      </c>
    </row>
    <row r="6" spans="1:8">
      <c r="A6" s="37">
        <v>5</v>
      </c>
      <c r="B6" s="37">
        <v>16</v>
      </c>
      <c r="C6" s="37">
        <v>2734</v>
      </c>
      <c r="D6" s="37">
        <v>243048.793835897</v>
      </c>
      <c r="E6" s="37">
        <v>209708.296377778</v>
      </c>
      <c r="F6" s="37">
        <v>33340.497458119702</v>
      </c>
      <c r="G6" s="37">
        <v>209708.296377778</v>
      </c>
      <c r="H6" s="37">
        <v>0.137176148591096</v>
      </c>
    </row>
    <row r="7" spans="1:8">
      <c r="A7" s="37">
        <v>6</v>
      </c>
      <c r="B7" s="37">
        <v>17</v>
      </c>
      <c r="C7" s="37">
        <v>16795</v>
      </c>
      <c r="D7" s="37">
        <v>260980.749175214</v>
      </c>
      <c r="E7" s="37">
        <v>193244.588274359</v>
      </c>
      <c r="F7" s="37">
        <v>67736.160900854695</v>
      </c>
      <c r="G7" s="37">
        <v>193244.588274359</v>
      </c>
      <c r="H7" s="37">
        <v>0.25954466417513</v>
      </c>
    </row>
    <row r="8" spans="1:8">
      <c r="A8" s="37">
        <v>7</v>
      </c>
      <c r="B8" s="37">
        <v>18</v>
      </c>
      <c r="C8" s="37">
        <v>76407</v>
      </c>
      <c r="D8" s="37">
        <v>125887.420724786</v>
      </c>
      <c r="E8" s="37">
        <v>102711.114588889</v>
      </c>
      <c r="F8" s="37">
        <v>23176.306135897401</v>
      </c>
      <c r="G8" s="37">
        <v>102711.114588889</v>
      </c>
      <c r="H8" s="37">
        <v>0.18410343148236599</v>
      </c>
    </row>
    <row r="9" spans="1:8">
      <c r="A9" s="37">
        <v>8</v>
      </c>
      <c r="B9" s="37">
        <v>19</v>
      </c>
      <c r="C9" s="37">
        <v>17448</v>
      </c>
      <c r="D9" s="37">
        <v>122316.755239316</v>
      </c>
      <c r="E9" s="37">
        <v>125887.485625641</v>
      </c>
      <c r="F9" s="37">
        <v>-3570.7303863247898</v>
      </c>
      <c r="G9" s="37">
        <v>125887.485625641</v>
      </c>
      <c r="H9" s="37">
        <v>-2.91924878103458E-2</v>
      </c>
    </row>
    <row r="10" spans="1:8">
      <c r="A10" s="37">
        <v>9</v>
      </c>
      <c r="B10" s="37">
        <v>21</v>
      </c>
      <c r="C10" s="37">
        <v>140234</v>
      </c>
      <c r="D10" s="37">
        <v>573943.32848119701</v>
      </c>
      <c r="E10" s="37">
        <v>551405.07449914503</v>
      </c>
      <c r="F10" s="37">
        <v>22538.253982051301</v>
      </c>
      <c r="G10" s="37">
        <v>551405.07449914503</v>
      </c>
      <c r="H10" s="37">
        <v>3.9269127914934303E-2</v>
      </c>
    </row>
    <row r="11" spans="1:8">
      <c r="A11" s="37">
        <v>10</v>
      </c>
      <c r="B11" s="37">
        <v>22</v>
      </c>
      <c r="C11" s="37">
        <v>48241</v>
      </c>
      <c r="D11" s="37">
        <v>672972.71006410301</v>
      </c>
      <c r="E11" s="37">
        <v>622115.874584615</v>
      </c>
      <c r="F11" s="37">
        <v>50856.835479487199</v>
      </c>
      <c r="G11" s="37">
        <v>622115.874584615</v>
      </c>
      <c r="H11" s="37">
        <v>7.5570427624981895E-2</v>
      </c>
    </row>
    <row r="12" spans="1:8">
      <c r="A12" s="37">
        <v>11</v>
      </c>
      <c r="B12" s="37">
        <v>23</v>
      </c>
      <c r="C12" s="37">
        <v>148063.60699999999</v>
      </c>
      <c r="D12" s="37">
        <v>1857986.6209760699</v>
      </c>
      <c r="E12" s="37">
        <v>1544262.08538376</v>
      </c>
      <c r="F12" s="37">
        <v>313724.53559230798</v>
      </c>
      <c r="G12" s="37">
        <v>1544262.08538376</v>
      </c>
      <c r="H12" s="37">
        <v>0.16885188087495301</v>
      </c>
    </row>
    <row r="13" spans="1:8">
      <c r="A13" s="37">
        <v>12</v>
      </c>
      <c r="B13" s="37">
        <v>24</v>
      </c>
      <c r="C13" s="37">
        <v>24821</v>
      </c>
      <c r="D13" s="37">
        <v>522854.29774957302</v>
      </c>
      <c r="E13" s="37">
        <v>471907.64954017103</v>
      </c>
      <c r="F13" s="37">
        <v>50946.648209401697</v>
      </c>
      <c r="G13" s="37">
        <v>471907.64954017103</v>
      </c>
      <c r="H13" s="37">
        <v>9.7439474876045096E-2</v>
      </c>
    </row>
    <row r="14" spans="1:8">
      <c r="A14" s="37">
        <v>13</v>
      </c>
      <c r="B14" s="37">
        <v>25</v>
      </c>
      <c r="C14" s="37">
        <v>103014</v>
      </c>
      <c r="D14" s="37">
        <v>1190425.06</v>
      </c>
      <c r="E14" s="37">
        <v>1076403.736</v>
      </c>
      <c r="F14" s="37">
        <v>114021.32399999999</v>
      </c>
      <c r="G14" s="37">
        <v>1076403.736</v>
      </c>
      <c r="H14" s="37">
        <v>9.5782025959702199E-2</v>
      </c>
    </row>
    <row r="15" spans="1:8">
      <c r="A15" s="37">
        <v>14</v>
      </c>
      <c r="B15" s="37">
        <v>26</v>
      </c>
      <c r="C15" s="37">
        <v>57663</v>
      </c>
      <c r="D15" s="37">
        <v>365498.732141532</v>
      </c>
      <c r="E15" s="37">
        <v>314075.888406149</v>
      </c>
      <c r="F15" s="37">
        <v>51422.843735383103</v>
      </c>
      <c r="G15" s="37">
        <v>314075.888406149</v>
      </c>
      <c r="H15" s="37">
        <v>0.14069226296377599</v>
      </c>
    </row>
    <row r="16" spans="1:8">
      <c r="A16" s="37">
        <v>15</v>
      </c>
      <c r="B16" s="37">
        <v>27</v>
      </c>
      <c r="C16" s="37">
        <v>131525.4</v>
      </c>
      <c r="D16" s="37">
        <v>1121277.3753</v>
      </c>
      <c r="E16" s="37">
        <v>1058633.7816999999</v>
      </c>
      <c r="F16" s="37">
        <v>62643.5936</v>
      </c>
      <c r="G16" s="37">
        <v>1058633.7816999999</v>
      </c>
      <c r="H16" s="37">
        <v>5.5868061712419398E-2</v>
      </c>
    </row>
    <row r="17" spans="1:8">
      <c r="A17" s="37">
        <v>16</v>
      </c>
      <c r="B17" s="37">
        <v>29</v>
      </c>
      <c r="C17" s="37">
        <v>182036</v>
      </c>
      <c r="D17" s="37">
        <v>2557855.7563034198</v>
      </c>
      <c r="E17" s="37">
        <v>2314780.86048974</v>
      </c>
      <c r="F17" s="37">
        <v>243074.89581367499</v>
      </c>
      <c r="G17" s="37">
        <v>2314780.86048974</v>
      </c>
      <c r="H17" s="37">
        <v>9.5030728458653999E-2</v>
      </c>
    </row>
    <row r="18" spans="1:8">
      <c r="A18" s="37">
        <v>17</v>
      </c>
      <c r="B18" s="37">
        <v>31</v>
      </c>
      <c r="C18" s="37">
        <v>23999.438999999998</v>
      </c>
      <c r="D18" s="37">
        <v>280496.31968994002</v>
      </c>
      <c r="E18" s="37">
        <v>236518.65266140999</v>
      </c>
      <c r="F18" s="37">
        <v>43977.667028530603</v>
      </c>
      <c r="G18" s="37">
        <v>236518.65266140999</v>
      </c>
      <c r="H18" s="37">
        <v>0.156785183766915</v>
      </c>
    </row>
    <row r="19" spans="1:8">
      <c r="A19" s="37">
        <v>18</v>
      </c>
      <c r="B19" s="37">
        <v>32</v>
      </c>
      <c r="C19" s="37">
        <v>19458.295999999998</v>
      </c>
      <c r="D19" s="37">
        <v>338525.35934820399</v>
      </c>
      <c r="E19" s="37">
        <v>315933.69417190203</v>
      </c>
      <c r="F19" s="37">
        <v>22591.665176301201</v>
      </c>
      <c r="G19" s="37">
        <v>315933.69417190203</v>
      </c>
      <c r="H19" s="37">
        <v>6.6735517893841606E-2</v>
      </c>
    </row>
    <row r="20" spans="1:8">
      <c r="A20" s="37">
        <v>19</v>
      </c>
      <c r="B20" s="37">
        <v>33</v>
      </c>
      <c r="C20" s="37">
        <v>48959.741999999998</v>
      </c>
      <c r="D20" s="37">
        <v>812682.57005380804</v>
      </c>
      <c r="E20" s="37">
        <v>658403.17273989704</v>
      </c>
      <c r="F20" s="37">
        <v>154279.397313911</v>
      </c>
      <c r="G20" s="37">
        <v>658403.17273989704</v>
      </c>
      <c r="H20" s="37">
        <v>0.18983967787533099</v>
      </c>
    </row>
    <row r="21" spans="1:8">
      <c r="A21" s="37">
        <v>20</v>
      </c>
      <c r="B21" s="37">
        <v>34</v>
      </c>
      <c r="C21" s="37">
        <v>33871.536999999997</v>
      </c>
      <c r="D21" s="37">
        <v>240976.78251692001</v>
      </c>
      <c r="E21" s="37">
        <v>177547.92078506801</v>
      </c>
      <c r="F21" s="37">
        <v>63428.861731851903</v>
      </c>
      <c r="G21" s="37">
        <v>177547.92078506801</v>
      </c>
      <c r="H21" s="37">
        <v>0.26321565533973501</v>
      </c>
    </row>
    <row r="22" spans="1:8">
      <c r="A22" s="37">
        <v>21</v>
      </c>
      <c r="B22" s="37">
        <v>35</v>
      </c>
      <c r="C22" s="37">
        <v>42055.659</v>
      </c>
      <c r="D22" s="37">
        <v>1136574.6422999999</v>
      </c>
      <c r="E22" s="37">
        <v>1128735.5766</v>
      </c>
      <c r="F22" s="37">
        <v>7839.0657000000001</v>
      </c>
      <c r="G22" s="37">
        <v>1128735.5766</v>
      </c>
      <c r="H22" s="37">
        <v>6.8970971269750299E-3</v>
      </c>
    </row>
    <row r="23" spans="1:8">
      <c r="A23" s="37">
        <v>22</v>
      </c>
      <c r="B23" s="37">
        <v>36</v>
      </c>
      <c r="C23" s="37">
        <v>172136.45300000001</v>
      </c>
      <c r="D23" s="37">
        <v>721033.780966372</v>
      </c>
      <c r="E23" s="37">
        <v>602965.09753070003</v>
      </c>
      <c r="F23" s="37">
        <v>118068.683435671</v>
      </c>
      <c r="G23" s="37">
        <v>602965.09753070003</v>
      </c>
      <c r="H23" s="37">
        <v>0.16374917036124001</v>
      </c>
    </row>
    <row r="24" spans="1:8">
      <c r="A24" s="37">
        <v>23</v>
      </c>
      <c r="B24" s="37">
        <v>37</v>
      </c>
      <c r="C24" s="37">
        <v>96448.525999999998</v>
      </c>
      <c r="D24" s="37">
        <v>789267.25343274302</v>
      </c>
      <c r="E24" s="37">
        <v>694446.81550646701</v>
      </c>
      <c r="F24" s="37">
        <v>94820.437926276398</v>
      </c>
      <c r="G24" s="37">
        <v>694446.81550646701</v>
      </c>
      <c r="H24" s="37">
        <v>0.120137301419609</v>
      </c>
    </row>
    <row r="25" spans="1:8">
      <c r="A25" s="37">
        <v>24</v>
      </c>
      <c r="B25" s="37">
        <v>38</v>
      </c>
      <c r="C25" s="37">
        <v>129796.61</v>
      </c>
      <c r="D25" s="37">
        <v>674088.82946460205</v>
      </c>
      <c r="E25" s="37">
        <v>639639.36660265503</v>
      </c>
      <c r="F25" s="37">
        <v>34449.4628619469</v>
      </c>
      <c r="G25" s="37">
        <v>639639.36660265503</v>
      </c>
      <c r="H25" s="37">
        <v>5.1105227317456897E-2</v>
      </c>
    </row>
    <row r="26" spans="1:8">
      <c r="A26" s="37">
        <v>25</v>
      </c>
      <c r="B26" s="37">
        <v>39</v>
      </c>
      <c r="C26" s="37">
        <v>63308.298000000003</v>
      </c>
      <c r="D26" s="37">
        <v>101614.767996672</v>
      </c>
      <c r="E26" s="37">
        <v>74462.340237644705</v>
      </c>
      <c r="F26" s="37">
        <v>27152.427759027301</v>
      </c>
      <c r="G26" s="37">
        <v>74462.340237644705</v>
      </c>
      <c r="H26" s="37">
        <v>0.26720946467069201</v>
      </c>
    </row>
    <row r="27" spans="1:8">
      <c r="A27" s="37">
        <v>26</v>
      </c>
      <c r="B27" s="37">
        <v>42</v>
      </c>
      <c r="C27" s="37">
        <v>19615.109</v>
      </c>
      <c r="D27" s="37">
        <v>291028.69319999998</v>
      </c>
      <c r="E27" s="37">
        <v>278619.01679999998</v>
      </c>
      <c r="F27" s="37">
        <v>12409.6764</v>
      </c>
      <c r="G27" s="37">
        <v>278619.01679999998</v>
      </c>
      <c r="H27" s="37">
        <v>4.2640731618417603E-2</v>
      </c>
    </row>
    <row r="28" spans="1:8">
      <c r="A28" s="37">
        <v>27</v>
      </c>
      <c r="B28" s="37">
        <v>75</v>
      </c>
      <c r="C28" s="37">
        <v>161</v>
      </c>
      <c r="D28" s="37">
        <v>72294.871794871797</v>
      </c>
      <c r="E28" s="37">
        <v>68857.786324786299</v>
      </c>
      <c r="F28" s="37">
        <v>3437.0854700854702</v>
      </c>
      <c r="G28" s="37">
        <v>68857.786324786299</v>
      </c>
      <c r="H28" s="37">
        <v>4.7542590293787303E-2</v>
      </c>
    </row>
    <row r="29" spans="1:8">
      <c r="A29" s="37">
        <v>28</v>
      </c>
      <c r="B29" s="37">
        <v>76</v>
      </c>
      <c r="C29" s="37">
        <v>2174</v>
      </c>
      <c r="D29" s="37">
        <v>441849.494282906</v>
      </c>
      <c r="E29" s="37">
        <v>421893.52523846203</v>
      </c>
      <c r="F29" s="37">
        <v>19955.969044444399</v>
      </c>
      <c r="G29" s="37">
        <v>421893.52523846203</v>
      </c>
      <c r="H29" s="37">
        <v>4.5164630270385898E-2</v>
      </c>
    </row>
    <row r="30" spans="1:8">
      <c r="A30" s="37">
        <v>29</v>
      </c>
      <c r="B30" s="37">
        <v>99</v>
      </c>
      <c r="C30" s="37">
        <v>25</v>
      </c>
      <c r="D30" s="37">
        <v>10671.510475758299</v>
      </c>
      <c r="E30" s="37">
        <v>9873.0197867029692</v>
      </c>
      <c r="F30" s="37">
        <v>798.490689055291</v>
      </c>
      <c r="G30" s="37">
        <v>9873.0197867029692</v>
      </c>
      <c r="H30" s="37">
        <v>7.4824523751269106E-2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54</v>
      </c>
      <c r="D32" s="34">
        <v>77363.289999999994</v>
      </c>
      <c r="E32" s="34">
        <v>66607.960000000006</v>
      </c>
      <c r="F32" s="30"/>
      <c r="G32" s="30"/>
      <c r="H32" s="30"/>
    </row>
    <row r="33" spans="1:8">
      <c r="A33" s="30"/>
      <c r="B33" s="33">
        <v>71</v>
      </c>
      <c r="C33" s="34">
        <v>133</v>
      </c>
      <c r="D33" s="34">
        <v>359771.05</v>
      </c>
      <c r="E33" s="34">
        <v>390995.39</v>
      </c>
      <c r="F33" s="30"/>
      <c r="G33" s="30"/>
      <c r="H33" s="30"/>
    </row>
    <row r="34" spans="1:8">
      <c r="A34" s="30"/>
      <c r="B34" s="33">
        <v>72</v>
      </c>
      <c r="C34" s="34">
        <v>26</v>
      </c>
      <c r="D34" s="34">
        <v>92949.58</v>
      </c>
      <c r="E34" s="34">
        <v>95254.7</v>
      </c>
      <c r="F34" s="30"/>
      <c r="G34" s="30"/>
      <c r="H34" s="30"/>
    </row>
    <row r="35" spans="1:8">
      <c r="A35" s="30"/>
      <c r="B35" s="33">
        <v>73</v>
      </c>
      <c r="C35" s="34">
        <v>70</v>
      </c>
      <c r="D35" s="34">
        <v>138529.99</v>
      </c>
      <c r="E35" s="34">
        <v>159714.12</v>
      </c>
      <c r="F35" s="30"/>
      <c r="G35" s="30"/>
      <c r="H35" s="30"/>
    </row>
    <row r="36" spans="1:8">
      <c r="A36" s="30"/>
      <c r="B36" s="33">
        <v>74</v>
      </c>
      <c r="C36" s="34">
        <v>72</v>
      </c>
      <c r="D36" s="34">
        <v>67.78</v>
      </c>
      <c r="E36" s="34">
        <v>3850.45</v>
      </c>
      <c r="F36" s="30"/>
      <c r="G36" s="30"/>
      <c r="H36" s="30"/>
    </row>
    <row r="37" spans="1:8">
      <c r="A37" s="30"/>
      <c r="B37" s="33">
        <v>77</v>
      </c>
      <c r="C37" s="34">
        <v>75</v>
      </c>
      <c r="D37" s="34">
        <v>114114.55</v>
      </c>
      <c r="E37" s="34">
        <v>129439.33</v>
      </c>
      <c r="F37" s="30"/>
      <c r="G37" s="30"/>
      <c r="H37" s="30"/>
    </row>
    <row r="38" spans="1:8">
      <c r="A38" s="30"/>
      <c r="B38" s="33">
        <v>78</v>
      </c>
      <c r="C38" s="34">
        <v>53</v>
      </c>
      <c r="D38" s="34">
        <v>56524.82</v>
      </c>
      <c r="E38" s="34">
        <v>48858.65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2016-01-19T00:26:05Z</dcterms:modified>
</cp:coreProperties>
</file>