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56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<sst xmlns="http://schemas.openxmlformats.org/spreadsheetml/2006/main" count="117" uniqueCount="76">
  <si>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</si>
  <si>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</si>
  <si>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</si>
  <si>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</si>
  <si>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</si>
  <si>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</si>
  <si>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</si>
  <si>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</si>
  <si>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</si>
  <si>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</si>
  <si>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</si>
  <si>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</si>
  <si>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</si>
  <si>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</si>
  <si>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</si>
  <si>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</si>
  <si>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</si>
  <si>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</si>
  <si>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</si>
  <si>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</si>
  <si>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</si>
  <si>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</si>
  <si>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</si>
  <si>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</si>
  <si>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</si>
  <si>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</si>
  <si>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</si>
  <si>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</si>
  <si>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</si>
  <si>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</si>
  <si>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</si>
  <si>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</si>
  <si>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</si>
  <si>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</si>
  <si>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</si>
  <si>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</si>
  <si>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</si>
  <si>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</si>
  <si>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</si>
  <si>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</si>
  <si>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0" type="noConversion"/>
  </si>
  <si>
    <t>COST</t>
    <phoneticPr fontId="20" type="noConversion"/>
  </si>
  <si>
    <t>成本</t>
    <phoneticPr fontId="20" type="noConversion"/>
  </si>
  <si>
    <t>销售金额差异</t>
    <phoneticPr fontId="20" type="noConversion"/>
  </si>
  <si>
    <t>销售成本差异</t>
    <phoneticPr fontId="2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</si>
  <si>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</si>
  <si>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</si>
  <si>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</si>
  <si>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</si>
  <si>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</si>
  <si>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</si>
  <si>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</si>
  <si>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</si>
  <si>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</si>
  <si>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</si>
  <si>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</si>
  <si>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</si>
  <si>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</si>
  <si>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</si>
  <si>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</si>
  <si>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</si>
  <si>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</si>
  <si>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</si>
  <si>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</si>
  <si>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</si>
  <si>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</si>
  <si>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</si>
  <si>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</si>
  <si>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</si>
  <si>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</si>
  <si>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</si>
  <si>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0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</si>
  <si>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</si>
  <si>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</si>
  <si>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0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</si>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</sst>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30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4" fillId="38" borderId="21">
      <alignment vertical="center"/>
    </xf>
    <xf numFmtId="0" fontId="53" fillId="0" borderId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7" fillId="0" borderId="0" xfId="0" applyFont="1"/>
    <xf numFmtId="177" fontId="17" fillId="0" borderId="0" xfId="0" applyNumberFormat="1" applyFont="1"/>
    <xf numFmtId="0" fontId="0" fillId="0" borderId="0" xfId="0" applyAlignment="1"/>
    <xf numFmtId="0" fontId="17" fillId="0" borderId="0" xfId="0" applyNumberFormat="1" applyFont="1"/>
    <xf numFmtId="0" fontId="18" fillId="0" borderId="18" xfId="0" applyFont="1" applyBorder="1" applyAlignment="1">
      <alignment wrapText="1"/>
    </xf>
    <xf numFmtId="0" fontId="18" fillId="0" borderId="18" xfId="0" applyNumberFormat="1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7" fillId="0" borderId="18" xfId="0" applyFont="1" applyBorder="1" applyAlignment="1">
      <alignment horizontal="right" vertical="center" wrapText="1"/>
    </xf>
    <xf numFmtId="49" fontId="18" fillId="36" borderId="18" xfId="0" applyNumberFormat="1" applyFont="1" applyFill="1" applyBorder="1" applyAlignment="1">
      <alignment vertical="center" wrapText="1"/>
    </xf>
    <xf numFmtId="49" fontId="21" fillId="37" borderId="18" xfId="0" applyNumberFormat="1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vertical="center" wrapText="1"/>
    </xf>
    <xf numFmtId="0" fontId="18" fillId="33" borderId="18" xfId="0" applyNumberFormat="1" applyFont="1" applyFill="1" applyBorder="1" applyAlignment="1">
      <alignment vertical="center" wrapText="1"/>
    </xf>
    <xf numFmtId="0" fontId="18" fillId="36" borderId="18" xfId="0" applyFont="1" applyFill="1" applyBorder="1" applyAlignment="1">
      <alignment vertical="center" wrapText="1"/>
    </xf>
    <xf numFmtId="0" fontId="18" fillId="37" borderId="18" xfId="0" applyFont="1" applyFill="1" applyBorder="1" applyAlignment="1">
      <alignment vertical="center" wrapText="1"/>
    </xf>
    <xf numFmtId="4" fontId="18" fillId="36" borderId="18" xfId="0" applyNumberFormat="1" applyFont="1" applyFill="1" applyBorder="1" applyAlignment="1">
      <alignment horizontal="right" vertical="top" wrapText="1"/>
    </xf>
    <xf numFmtId="4" fontId="18" fillId="37" borderId="18" xfId="0" applyNumberFormat="1" applyFont="1" applyFill="1" applyBorder="1" applyAlignment="1">
      <alignment horizontal="right" vertical="top" wrapText="1"/>
    </xf>
    <xf numFmtId="177" fontId="17" fillId="36" borderId="18" xfId="0" applyNumberFormat="1" applyFont="1" applyFill="1" applyBorder="1" applyAlignment="1">
      <alignment horizontal="center" vertical="center"/>
    </xf>
    <xf numFmtId="177" fontId="17" fillId="37" borderId="18" xfId="0" applyNumberFormat="1" applyFont="1" applyFill="1" applyBorder="1" applyAlignment="1">
      <alignment horizontal="center" vertical="center"/>
    </xf>
    <xf numFmtId="177" fontId="22" fillId="0" borderId="18" xfId="0" applyNumberFormat="1" applyFont="1" applyBorder="1"/>
    <xf numFmtId="177" fontId="17" fillId="36" borderId="18" xfId="0" applyNumberFormat="1" applyFont="1" applyFill="1" applyBorder="1"/>
    <xf numFmtId="177" fontId="17" fillId="37" borderId="18" xfId="0" applyNumberFormat="1" applyFont="1" applyFill="1" applyBorder="1"/>
    <xf numFmtId="177" fontId="17" fillId="0" borderId="18" xfId="0" applyNumberFormat="1" applyFont="1" applyBorder="1"/>
    <xf numFmtId="49" fontId="18" fillId="0" borderId="18" xfId="0" applyNumberFormat="1" applyFont="1" applyFill="1" applyBorder="1" applyAlignment="1">
      <alignment vertical="center" wrapText="1"/>
    </xf>
    <xf numFmtId="0" fontId="18" fillId="0" borderId="18" xfId="0" applyFont="1" applyFill="1" applyBorder="1" applyAlignment="1">
      <alignment vertical="center" wrapText="1"/>
    </xf>
    <xf numFmtId="4" fontId="18" fillId="0" borderId="18" xfId="0" applyNumberFormat="1" applyFont="1" applyFill="1" applyBorder="1" applyAlignment="1">
      <alignment horizontal="right" vertical="top" wrapText="1"/>
    </xf>
    <xf numFmtId="0" fontId="17" fillId="0" borderId="0" xfId="0" applyFont="1" applyFill="1"/>
    <xf numFmtId="176" fontId="1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17" fillId="0" borderId="0" xfId="0" applyFont="1"/>
    <xf numFmtId="1" fontId="52" fillId="0" borderId="0" xfId="0" applyNumberFormat="1" applyFont="1" applyAlignment="1"/>
    <xf numFmtId="0" fontId="52" fillId="0" borderId="0" xfId="0" applyNumberFormat="1" applyFont="1" applyAlignment="1"/>
    <xf numFmtId="0" fontId="17" fillId="0" borderId="0" xfId="0" applyFont="1"/>
    <xf numFmtId="0" fontId="17" fillId="0" borderId="0" xfId="0" applyFont="1"/>
    <xf numFmtId="0" fontId="53" fillId="0" borderId="0" xfId="110"/>
    <xf numFmtId="0" fontId="54" fillId="0" borderId="0" xfId="110" applyNumberFormat="1" applyFont="1"/>
    <xf numFmtId="0" fontId="23" fillId="0" borderId="0" xfId="0" applyFont="1" applyAlignment="1">
      <alignment horizontal="left" wrapText="1"/>
    </xf>
    <xf numFmtId="0" fontId="29" fillId="0" borderId="19" xfId="0" applyFont="1" applyBorder="1" applyAlignment="1">
      <alignment horizontal="left" vertical="center" wrapText="1"/>
    </xf>
    <xf numFmtId="0" fontId="18" fillId="0" borderId="10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17" fillId="0" borderId="11" xfId="0" applyFont="1" applyBorder="1" applyAlignment="1">
      <alignment horizontal="right" vertical="center" wrapText="1"/>
    </xf>
    <xf numFmtId="49" fontId="18" fillId="33" borderId="10" xfId="0" applyNumberFormat="1" applyFont="1" applyFill="1" applyBorder="1" applyAlignment="1">
      <alignment vertical="center" wrapText="1"/>
    </xf>
    <xf numFmtId="49" fontId="18" fillId="33" borderId="12" xfId="0" applyNumberFormat="1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4" fontId="19" fillId="34" borderId="10" xfId="0" applyNumberFormat="1" applyFont="1" applyFill="1" applyBorder="1" applyAlignment="1">
      <alignment horizontal="right" vertical="top" wrapText="1"/>
    </xf>
    <xf numFmtId="0" fontId="19" fillId="34" borderId="10" xfId="0" applyFont="1" applyFill="1" applyBorder="1" applyAlignment="1">
      <alignment horizontal="right" vertical="top" wrapText="1"/>
    </xf>
    <xf numFmtId="176" fontId="19" fillId="34" borderId="10" xfId="0" applyNumberFormat="1" applyFont="1" applyFill="1" applyBorder="1" applyAlignment="1">
      <alignment horizontal="right" vertical="top" wrapText="1"/>
    </xf>
    <xf numFmtId="176" fontId="19" fillId="34" borderId="12" xfId="0" applyNumberFormat="1" applyFont="1" applyFill="1" applyBorder="1" applyAlignment="1">
      <alignment horizontal="right" vertical="top" wrapText="1"/>
    </xf>
    <xf numFmtId="4" fontId="18" fillId="35" borderId="10" xfId="0" applyNumberFormat="1" applyFont="1" applyFill="1" applyBorder="1" applyAlignment="1">
      <alignment horizontal="right" vertical="top" wrapText="1"/>
    </xf>
    <xf numFmtId="0" fontId="18" fillId="35" borderId="10" xfId="0" applyFont="1" applyFill="1" applyBorder="1" applyAlignment="1">
      <alignment horizontal="right" vertical="top" wrapText="1"/>
    </xf>
    <xf numFmtId="176" fontId="18" fillId="35" borderId="10" xfId="0" applyNumberFormat="1" applyFont="1" applyFill="1" applyBorder="1" applyAlignment="1">
      <alignment horizontal="right" vertical="top" wrapText="1"/>
    </xf>
    <xf numFmtId="176" fontId="18" fillId="35" borderId="12" xfId="0" applyNumberFormat="1" applyFont="1" applyFill="1" applyBorder="1" applyAlignment="1">
      <alignment horizontal="right" vertical="top" wrapText="1"/>
    </xf>
    <xf numFmtId="0" fontId="18" fillId="35" borderId="12" xfId="0" applyFont="1" applyFill="1" applyBorder="1" applyAlignment="1">
      <alignment horizontal="right" vertical="top" wrapText="1"/>
    </xf>
    <xf numFmtId="4" fontId="18" fillId="35" borderId="13" xfId="0" applyNumberFormat="1" applyFont="1" applyFill="1" applyBorder="1" applyAlignment="1">
      <alignment horizontal="right" vertical="top" wrapText="1"/>
    </xf>
    <xf numFmtId="0" fontId="18" fillId="35" borderId="13" xfId="0" applyFont="1" applyFill="1" applyBorder="1" applyAlignment="1">
      <alignment horizontal="right" vertical="top" wrapText="1"/>
    </xf>
    <xf numFmtId="176" fontId="18" fillId="35" borderId="13" xfId="0" applyNumberFormat="1" applyFont="1" applyFill="1" applyBorder="1" applyAlignment="1">
      <alignment horizontal="right" vertical="top" wrapText="1"/>
    </xf>
    <xf numFmtId="176" fontId="18" fillId="35" borderId="20" xfId="0" applyNumberFormat="1" applyFont="1" applyFill="1" applyBorder="1" applyAlignment="1">
      <alignment horizontal="right" vertical="top" wrapText="1"/>
    </xf>
    <xf numFmtId="49" fontId="18" fillId="33" borderId="18" xfId="0" applyNumberFormat="1" applyFont="1" applyFill="1" applyBorder="1" applyAlignment="1">
      <alignment horizontal="left" vertical="top" wrapText="1"/>
    </xf>
    <xf numFmtId="0" fontId="18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14" fontId="18" fillId="33" borderId="18" xfId="0" applyNumberFormat="1" applyFont="1" applyFill="1" applyBorder="1" applyAlignment="1">
      <alignment vertical="center" wrapText="1"/>
    </xf>
    <xf numFmtId="49" fontId="18" fillId="33" borderId="13" xfId="0" applyNumberFormat="1" applyFont="1" applyFill="1" applyBorder="1" applyAlignment="1">
      <alignment horizontal="left" vertical="top" wrapText="1"/>
    </xf>
    <xf numFmtId="49" fontId="18" fillId="33" borderId="15" xfId="0" applyNumberFormat="1" applyFont="1" applyFill="1" applyBorder="1" applyAlignment="1">
      <alignment horizontal="left" vertical="top" wrapText="1"/>
    </xf>
    <xf numFmtId="0" fontId="17" fillId="0" borderId="0" xfId="0" applyFont="1" applyAlignment="1">
      <alignment wrapText="1"/>
    </xf>
    <xf numFmtId="0" fontId="17" fillId="0" borderId="19" xfId="0" applyFont="1" applyBorder="1" applyAlignment="1">
      <alignment wrapText="1"/>
    </xf>
    <xf numFmtId="0" fontId="17" fillId="0" borderId="0" xfId="0" applyFont="1" applyAlignment="1">
      <alignment horizontal="right"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4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14" fontId="18" fillId="33" borderId="12" xfId="0" applyNumberFormat="1" applyFont="1" applyFill="1" applyBorder="1" applyAlignment="1">
      <alignment vertical="center" wrapText="1"/>
    </xf>
    <xf numFmtId="14" fontId="18" fillId="33" borderId="16" xfId="0" applyNumberFormat="1" applyFont="1" applyFill="1" applyBorder="1" applyAlignment="1">
      <alignment vertical="center" wrapText="1"/>
    </xf>
    <xf numFmtId="14" fontId="18" fillId="33" borderId="17" xfId="0" applyNumberFormat="1" applyFont="1" applyFill="1" applyBorder="1" applyAlignment="1">
      <alignment vertical="center" wrapText="1"/>
    </xf>
  </cellXfs>
  <cellStyles count="13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18841802.414199997</v>
      </c>
      <c r="F3" s="25">
        <f>RA!I7</f>
        <v>2056533.5591</v>
      </c>
      <c r="G3" s="16">
        <f>SUM(G4:G40)</f>
        <v>16785268.855100002</v>
      </c>
      <c r="H3" s="27">
        <f>RA!J7</f>
        <v>10.9147390143</v>
      </c>
      <c r="I3" s="20">
        <f>SUM(I4:I40)</f>
        <v>18841810.27608747</v>
      </c>
      <c r="J3" s="21">
        <f>SUM(J4:J40)</f>
        <v>16785268.78613678</v>
      </c>
      <c r="K3" s="22">
        <f>E3-I3</f>
        <v>-7.8618874736130238</v>
      </c>
      <c r="L3" s="22">
        <f>G3-J3</f>
        <v>6.8963222205638885E-2</v>
      </c>
    </row>
    <row r="4" spans="1:13">
      <c r="A4" s="64">
        <f>RA!A8</f>
        <v>42388</v>
      </c>
      <c r="B4" s="12">
        <v>12</v>
      </c>
      <c r="C4" s="61" t="s">
        <v>6</v>
      </c>
      <c r="D4" s="61"/>
      <c r="E4" s="15">
        <f>VLOOKUP(C4,RA!B8:D36,3,0)</f>
        <v>819386.61510000005</v>
      </c>
      <c r="F4" s="25">
        <f>VLOOKUP(C4,RA!B8:I39,8,0)</f>
        <v>192266.05619999999</v>
      </c>
      <c r="G4" s="16">
        <f t="shared" ref="G4:G40" si="0">E4-F4</f>
        <v>627120.55890000006</v>
      </c>
      <c r="H4" s="27">
        <f>RA!J8</f>
        <v>23.464632281860698</v>
      </c>
      <c r="I4" s="20">
        <f>VLOOKUP(B4,RMS!B:D,3,FALSE)</f>
        <v>819387.84664444404</v>
      </c>
      <c r="J4" s="21">
        <f>VLOOKUP(B4,RMS!B:E,4,FALSE)</f>
        <v>627120.575649573</v>
      </c>
      <c r="K4" s="22">
        <f t="shared" ref="K4:K40" si="1">E4-I4</f>
        <v>-1.2315444439882413</v>
      </c>
      <c r="L4" s="22">
        <f t="shared" ref="L4:L40" si="2">G4-J4</f>
        <v>-1.6749572940170765E-2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88527.516300000003</v>
      </c>
      <c r="F5" s="25">
        <f>VLOOKUP(C5,RA!B9:I40,8,0)</f>
        <v>20789.0906</v>
      </c>
      <c r="G5" s="16">
        <f t="shared" si="0"/>
        <v>67738.425700000007</v>
      </c>
      <c r="H5" s="27">
        <f>RA!J9</f>
        <v>23.4831964894965</v>
      </c>
      <c r="I5" s="20">
        <f>VLOOKUP(B5,RMS!B:D,3,FALSE)</f>
        <v>88527.579825641005</v>
      </c>
      <c r="J5" s="21">
        <f>VLOOKUP(B5,RMS!B:E,4,FALSE)</f>
        <v>67738.428117093994</v>
      </c>
      <c r="K5" s="22">
        <f t="shared" si="1"/>
        <v>-6.3525641002343036E-2</v>
      </c>
      <c r="L5" s="22">
        <f t="shared" si="2"/>
        <v>-2.4170939868781716E-3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135118.06909999999</v>
      </c>
      <c r="F6" s="25">
        <f>VLOOKUP(C6,RA!B10:I41,8,0)</f>
        <v>34972.883699999998</v>
      </c>
      <c r="G6" s="16">
        <f t="shared" si="0"/>
        <v>100145.18539999999</v>
      </c>
      <c r="H6" s="27">
        <f>RA!J10</f>
        <v>25.8832026929846</v>
      </c>
      <c r="I6" s="20">
        <f>VLOOKUP(B6,RMS!B:D,3,FALSE)</f>
        <v>135120.04349315501</v>
      </c>
      <c r="J6" s="21">
        <f>VLOOKUP(B6,RMS!B:E,4,FALSE)</f>
        <v>100145.18477874799</v>
      </c>
      <c r="K6" s="22">
        <f>E6-I6</f>
        <v>-1.9743931550183333</v>
      </c>
      <c r="L6" s="22">
        <f t="shared" si="2"/>
        <v>6.2125199474394321E-4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72510.422900000005</v>
      </c>
      <c r="F7" s="25">
        <f>VLOOKUP(C7,RA!B11:I42,8,0)</f>
        <v>15500.777700000001</v>
      </c>
      <c r="G7" s="16">
        <f t="shared" si="0"/>
        <v>57009.645200000006</v>
      </c>
      <c r="H7" s="27">
        <f>RA!J11</f>
        <v>21.377309743976099</v>
      </c>
      <c r="I7" s="20">
        <f>VLOOKUP(B7,RMS!B:D,3,FALSE)</f>
        <v>72510.470684267493</v>
      </c>
      <c r="J7" s="21">
        <f>VLOOKUP(B7,RMS!B:E,4,FALSE)</f>
        <v>57009.6453848499</v>
      </c>
      <c r="K7" s="22">
        <f t="shared" si="1"/>
        <v>-4.7784267488168553E-2</v>
      </c>
      <c r="L7" s="22">
        <f t="shared" si="2"/>
        <v>-1.848498941399157E-4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267416.8652</v>
      </c>
      <c r="F8" s="25">
        <f>VLOOKUP(C8,RA!B12:I43,8,0)</f>
        <v>37013.330900000001</v>
      </c>
      <c r="G8" s="16">
        <f t="shared" si="0"/>
        <v>230403.5343</v>
      </c>
      <c r="H8" s="27">
        <f>RA!J12</f>
        <v>13.8410607993321</v>
      </c>
      <c r="I8" s="20">
        <f>VLOOKUP(B8,RMS!B:D,3,FALSE)</f>
        <v>267416.864411966</v>
      </c>
      <c r="J8" s="21">
        <f>VLOOKUP(B8,RMS!B:E,4,FALSE)</f>
        <v>230403.53346752099</v>
      </c>
      <c r="K8" s="22">
        <f t="shared" si="1"/>
        <v>7.8803399810567498E-4</v>
      </c>
      <c r="L8" s="22">
        <f t="shared" si="2"/>
        <v>8.324790105689317E-4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278469.73920000001</v>
      </c>
      <c r="F9" s="25">
        <f>VLOOKUP(C9,RA!B13:I44,8,0)</f>
        <v>72131.795800000007</v>
      </c>
      <c r="G9" s="16">
        <f t="shared" si="0"/>
        <v>206337.94339999999</v>
      </c>
      <c r="H9" s="27">
        <f>RA!J13</f>
        <v>25.9029207292769</v>
      </c>
      <c r="I9" s="20">
        <f>VLOOKUP(B9,RMS!B:D,3,FALSE)</f>
        <v>278469.93053076899</v>
      </c>
      <c r="J9" s="21">
        <f>VLOOKUP(B9,RMS!B:E,4,FALSE)</f>
        <v>206337.94264188001</v>
      </c>
      <c r="K9" s="22">
        <f t="shared" si="1"/>
        <v>-0.19133076898287982</v>
      </c>
      <c r="L9" s="22">
        <f t="shared" si="2"/>
        <v>7.5811997521668673E-4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136790.32130000001</v>
      </c>
      <c r="F10" s="25">
        <f>VLOOKUP(C10,RA!B14:I44,8,0)</f>
        <v>25634.258399999999</v>
      </c>
      <c r="G10" s="16">
        <f t="shared" si="0"/>
        <v>111156.06290000002</v>
      </c>
      <c r="H10" s="27">
        <f>RA!J14</f>
        <v>18.739818838337602</v>
      </c>
      <c r="I10" s="20">
        <f>VLOOKUP(B10,RMS!B:D,3,FALSE)</f>
        <v>136790.32986837599</v>
      </c>
      <c r="J10" s="21">
        <f>VLOOKUP(B10,RMS!B:E,4,FALSE)</f>
        <v>111156.06469145299</v>
      </c>
      <c r="K10" s="22">
        <f t="shared" si="1"/>
        <v>-8.5683759825769812E-3</v>
      </c>
      <c r="L10" s="22">
        <f t="shared" si="2"/>
        <v>-1.7914529744302854E-3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138153.24559999999</v>
      </c>
      <c r="F11" s="25">
        <f>VLOOKUP(C11,RA!B15:I45,8,0)</f>
        <v>-4052.4807999999998</v>
      </c>
      <c r="G11" s="16">
        <f t="shared" si="0"/>
        <v>142205.72639999999</v>
      </c>
      <c r="H11" s="27">
        <f>RA!J15</f>
        <v>-2.9333229070370801</v>
      </c>
      <c r="I11" s="20">
        <f>VLOOKUP(B11,RMS!B:D,3,FALSE)</f>
        <v>138153.53483931601</v>
      </c>
      <c r="J11" s="21">
        <f>VLOOKUP(B11,RMS!B:E,4,FALSE)</f>
        <v>142205.72730256399</v>
      </c>
      <c r="K11" s="22">
        <f t="shared" si="1"/>
        <v>-0.28923931601457298</v>
      </c>
      <c r="L11" s="22">
        <f t="shared" si="2"/>
        <v>-9.0256400289945304E-4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618053.66729999997</v>
      </c>
      <c r="F12" s="25">
        <f>VLOOKUP(C12,RA!B16:I46,8,0)</f>
        <v>28902.097900000001</v>
      </c>
      <c r="G12" s="16">
        <f t="shared" si="0"/>
        <v>589151.56939999992</v>
      </c>
      <c r="H12" s="27">
        <f>RA!J16</f>
        <v>4.6763087785337998</v>
      </c>
      <c r="I12" s="20">
        <f>VLOOKUP(B12,RMS!B:D,3,FALSE)</f>
        <v>618053.44511196599</v>
      </c>
      <c r="J12" s="21">
        <f>VLOOKUP(B12,RMS!B:E,4,FALSE)</f>
        <v>589151.56929145299</v>
      </c>
      <c r="K12" s="22">
        <f t="shared" si="1"/>
        <v>0.22218803397845477</v>
      </c>
      <c r="L12" s="22">
        <f t="shared" si="2"/>
        <v>1.0854692663997412E-4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631327.73499999999</v>
      </c>
      <c r="F13" s="25">
        <f>VLOOKUP(C13,RA!B17:I47,8,0)</f>
        <v>69752.956600000005</v>
      </c>
      <c r="G13" s="16">
        <f t="shared" si="0"/>
        <v>561574.77839999995</v>
      </c>
      <c r="H13" s="27">
        <f>RA!J17</f>
        <v>11.0486127462783</v>
      </c>
      <c r="I13" s="20">
        <f>VLOOKUP(B13,RMS!B:D,3,FALSE)</f>
        <v>631327.70022051304</v>
      </c>
      <c r="J13" s="21">
        <f>VLOOKUP(B13,RMS!B:E,4,FALSE)</f>
        <v>561574.780523077</v>
      </c>
      <c r="K13" s="22">
        <f t="shared" si="1"/>
        <v>3.4779486944898963E-2</v>
      </c>
      <c r="L13" s="22">
        <f t="shared" si="2"/>
        <v>-2.1230770507827401E-3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2129799.1760999998</v>
      </c>
      <c r="F14" s="25">
        <f>VLOOKUP(C14,RA!B18:I48,8,0)</f>
        <v>338089.11009999999</v>
      </c>
      <c r="G14" s="16">
        <f t="shared" si="0"/>
        <v>1791710.0659999999</v>
      </c>
      <c r="H14" s="27">
        <f>RA!J18</f>
        <v>15.874224851523101</v>
      </c>
      <c r="I14" s="20">
        <f>VLOOKUP(B14,RMS!B:D,3,FALSE)</f>
        <v>2129799.4080615402</v>
      </c>
      <c r="J14" s="21">
        <f>VLOOKUP(B14,RMS!B:E,4,FALSE)</f>
        <v>1791710.0621555599</v>
      </c>
      <c r="K14" s="22">
        <f t="shared" si="1"/>
        <v>-0.23196154041215777</v>
      </c>
      <c r="L14" s="22">
        <f t="shared" si="2"/>
        <v>3.8444399833679199E-3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534435.24320000003</v>
      </c>
      <c r="F15" s="25">
        <f>VLOOKUP(C15,RA!B19:I49,8,0)</f>
        <v>54331.511500000001</v>
      </c>
      <c r="G15" s="16">
        <f t="shared" si="0"/>
        <v>480103.7317</v>
      </c>
      <c r="H15" s="27">
        <f>RA!J19</f>
        <v>10.166154307991199</v>
      </c>
      <c r="I15" s="20">
        <f>VLOOKUP(B15,RMS!B:D,3,FALSE)</f>
        <v>534435.38847521401</v>
      </c>
      <c r="J15" s="21">
        <f>VLOOKUP(B15,RMS!B:E,4,FALSE)</f>
        <v>480103.73011453002</v>
      </c>
      <c r="K15" s="22">
        <f t="shared" si="1"/>
        <v>-0.14527521398849785</v>
      </c>
      <c r="L15" s="22">
        <f t="shared" si="2"/>
        <v>1.5854699886403978E-3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1290011.9124</v>
      </c>
      <c r="F16" s="25">
        <f>VLOOKUP(C16,RA!B20:I50,8,0)</f>
        <v>122032.94</v>
      </c>
      <c r="G16" s="16">
        <f t="shared" si="0"/>
        <v>1167978.9724000001</v>
      </c>
      <c r="H16" s="27">
        <f>RA!J20</f>
        <v>9.4598304734228407</v>
      </c>
      <c r="I16" s="20">
        <f>VLOOKUP(B16,RMS!B:D,3,FALSE)</f>
        <v>1290012.3921999999</v>
      </c>
      <c r="J16" s="21">
        <f>VLOOKUP(B16,RMS!B:E,4,FALSE)</f>
        <v>1167978.9724000001</v>
      </c>
      <c r="K16" s="22">
        <f t="shared" si="1"/>
        <v>-0.47979999985545874</v>
      </c>
      <c r="L16" s="22">
        <f t="shared" si="2"/>
        <v>0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413325.50949999999</v>
      </c>
      <c r="F17" s="25">
        <f>VLOOKUP(C17,RA!B21:I51,8,0)</f>
        <v>60085.646099999998</v>
      </c>
      <c r="G17" s="16">
        <f t="shared" si="0"/>
        <v>353239.86339999997</v>
      </c>
      <c r="H17" s="27">
        <f>RA!J21</f>
        <v>14.537125030750101</v>
      </c>
      <c r="I17" s="20">
        <f>VLOOKUP(B17,RMS!B:D,3,FALSE)</f>
        <v>413325.39811974898</v>
      </c>
      <c r="J17" s="21">
        <f>VLOOKUP(B17,RMS!B:E,4,FALSE)</f>
        <v>353239.86368981202</v>
      </c>
      <c r="K17" s="22">
        <f t="shared" si="1"/>
        <v>0.11138025100808591</v>
      </c>
      <c r="L17" s="22">
        <f t="shared" si="2"/>
        <v>-2.8981204377487302E-4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1272692.2544</v>
      </c>
      <c r="F18" s="25">
        <f>VLOOKUP(C18,RA!B22:I52,8,0)</f>
        <v>71874.401299999998</v>
      </c>
      <c r="G18" s="16">
        <f t="shared" si="0"/>
        <v>1200817.8530999999</v>
      </c>
      <c r="H18" s="27">
        <f>RA!J22</f>
        <v>5.6474297734989003</v>
      </c>
      <c r="I18" s="20">
        <f>VLOOKUP(B18,RMS!B:D,3,FALSE)</f>
        <v>1272694.4069000001</v>
      </c>
      <c r="J18" s="21">
        <f>VLOOKUP(B18,RMS!B:E,4,FALSE)</f>
        <v>1200817.8530999999</v>
      </c>
      <c r="K18" s="22">
        <f t="shared" si="1"/>
        <v>-2.152500000083819</v>
      </c>
      <c r="L18" s="22">
        <f t="shared" si="2"/>
        <v>0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2670876.3251999998</v>
      </c>
      <c r="F19" s="25">
        <f>VLOOKUP(C19,RA!B23:I53,8,0)</f>
        <v>250544.58129999999</v>
      </c>
      <c r="G19" s="16">
        <f t="shared" si="0"/>
        <v>2420331.7438999997</v>
      </c>
      <c r="H19" s="27">
        <f>RA!J23</f>
        <v>9.3806133566008096</v>
      </c>
      <c r="I19" s="20">
        <f>VLOOKUP(B19,RMS!B:D,3,FALSE)</f>
        <v>2670878.1822393201</v>
      </c>
      <c r="J19" s="21">
        <f>VLOOKUP(B19,RMS!B:E,4,FALSE)</f>
        <v>2420331.7738179499</v>
      </c>
      <c r="K19" s="22">
        <f t="shared" si="1"/>
        <v>-1.8570393202826381</v>
      </c>
      <c r="L19" s="22">
        <f t="shared" si="2"/>
        <v>-2.991795027628541E-2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314713.89990000002</v>
      </c>
      <c r="F20" s="25">
        <f>VLOOKUP(C20,RA!B24:I54,8,0)</f>
        <v>47646.4087</v>
      </c>
      <c r="G20" s="16">
        <f t="shared" si="0"/>
        <v>267067.49120000005</v>
      </c>
      <c r="H20" s="27">
        <f>RA!J24</f>
        <v>15.1395946334558</v>
      </c>
      <c r="I20" s="20">
        <f>VLOOKUP(B20,RMS!B:D,3,FALSE)</f>
        <v>314713.891235338</v>
      </c>
      <c r="J20" s="21">
        <f>VLOOKUP(B20,RMS!B:E,4,FALSE)</f>
        <v>267067.48914666497</v>
      </c>
      <c r="K20" s="22">
        <f t="shared" si="1"/>
        <v>8.6646620184183121E-3</v>
      </c>
      <c r="L20" s="22">
        <f t="shared" si="2"/>
        <v>2.0533350761979818E-3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395835.76750000002</v>
      </c>
      <c r="F21" s="25">
        <f>VLOOKUP(C21,RA!B25:I55,8,0)</f>
        <v>29743.2762</v>
      </c>
      <c r="G21" s="16">
        <f t="shared" si="0"/>
        <v>366092.49129999999</v>
      </c>
      <c r="H21" s="27">
        <f>RA!J25</f>
        <v>7.51404462205402</v>
      </c>
      <c r="I21" s="20">
        <f>VLOOKUP(B21,RMS!B:D,3,FALSE)</f>
        <v>395835.76775279501</v>
      </c>
      <c r="J21" s="21">
        <f>VLOOKUP(B21,RMS!B:E,4,FALSE)</f>
        <v>366092.490272436</v>
      </c>
      <c r="K21" s="22">
        <f t="shared" si="1"/>
        <v>-2.5279499823227525E-4</v>
      </c>
      <c r="L21" s="22">
        <f t="shared" si="2"/>
        <v>1.0275639942847192E-3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895591.23499999999</v>
      </c>
      <c r="F22" s="25">
        <f>VLOOKUP(C22,RA!B26:I56,8,0)</f>
        <v>169686.67490000001</v>
      </c>
      <c r="G22" s="16">
        <f t="shared" si="0"/>
        <v>725904.5601</v>
      </c>
      <c r="H22" s="27">
        <f>RA!J26</f>
        <v>18.946888744394698</v>
      </c>
      <c r="I22" s="20">
        <f>VLOOKUP(B22,RMS!B:D,3,FALSE)</f>
        <v>895591.16359654302</v>
      </c>
      <c r="J22" s="21">
        <f>VLOOKUP(B22,RMS!B:E,4,FALSE)</f>
        <v>725904.50348662003</v>
      </c>
      <c r="K22" s="22">
        <f t="shared" si="1"/>
        <v>7.1403456968255341E-2</v>
      </c>
      <c r="L22" s="22">
        <f t="shared" si="2"/>
        <v>5.6613379972986877E-2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258059.68280000001</v>
      </c>
      <c r="F23" s="25">
        <f>VLOOKUP(C23,RA!B27:I57,8,0)</f>
        <v>68262.794299999994</v>
      </c>
      <c r="G23" s="16">
        <f t="shared" si="0"/>
        <v>189796.8885</v>
      </c>
      <c r="H23" s="27">
        <f>RA!J27</f>
        <v>26.452328220873099</v>
      </c>
      <c r="I23" s="20">
        <f>VLOOKUP(B23,RMS!B:D,3,FALSE)</f>
        <v>258059.510116625</v>
      </c>
      <c r="J23" s="21">
        <f>VLOOKUP(B23,RMS!B:E,4,FALSE)</f>
        <v>189796.911199372</v>
      </c>
      <c r="K23" s="22">
        <f t="shared" si="1"/>
        <v>0.17268337501445785</v>
      </c>
      <c r="L23" s="22">
        <f t="shared" si="2"/>
        <v>-2.2699371998896822E-2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1258012.3022</v>
      </c>
      <c r="F24" s="25">
        <f>VLOOKUP(C24,RA!B28:I58,8,0)</f>
        <v>28027.640599999999</v>
      </c>
      <c r="G24" s="16">
        <f t="shared" si="0"/>
        <v>1229984.6616</v>
      </c>
      <c r="H24" s="27">
        <f>RA!J28</f>
        <v>2.2279305656221</v>
      </c>
      <c r="I24" s="20">
        <f>VLOOKUP(B24,RMS!B:D,3,FALSE)</f>
        <v>1258012.3022</v>
      </c>
      <c r="J24" s="21">
        <f>VLOOKUP(B24,RMS!B:E,4,FALSE)</f>
        <v>1229984.6491</v>
      </c>
      <c r="K24" s="22">
        <f t="shared" si="1"/>
        <v>0</v>
      </c>
      <c r="L24" s="22">
        <f t="shared" si="2"/>
        <v>1.2499999953433871E-2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847768.94889999996</v>
      </c>
      <c r="F25" s="25">
        <f>VLOOKUP(C25,RA!B29:I59,8,0)</f>
        <v>152515.15979999999</v>
      </c>
      <c r="G25" s="16">
        <f t="shared" si="0"/>
        <v>695253.78909999994</v>
      </c>
      <c r="H25" s="27">
        <f>RA!J29</f>
        <v>17.9901799892402</v>
      </c>
      <c r="I25" s="20">
        <f>VLOOKUP(B25,RMS!B:D,3,FALSE)</f>
        <v>847768.94877699099</v>
      </c>
      <c r="J25" s="21">
        <f>VLOOKUP(B25,RMS!B:E,4,FALSE)</f>
        <v>695253.817792185</v>
      </c>
      <c r="K25" s="22">
        <f t="shared" si="1"/>
        <v>1.2300896923989058E-4</v>
      </c>
      <c r="L25" s="22">
        <f t="shared" si="2"/>
        <v>-2.8692185063846409E-2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797816.25170000002</v>
      </c>
      <c r="F26" s="25">
        <f>VLOOKUP(C26,RA!B30:I60,8,0)</f>
        <v>106021.9808</v>
      </c>
      <c r="G26" s="16">
        <f t="shared" si="0"/>
        <v>691794.2709</v>
      </c>
      <c r="H26" s="27">
        <f>RA!J30</f>
        <v>13.2890224502304</v>
      </c>
      <c r="I26" s="20">
        <f>VLOOKUP(B26,RMS!B:D,3,FALSE)</f>
        <v>797816.22966460197</v>
      </c>
      <c r="J26" s="21">
        <f>VLOOKUP(B26,RMS!B:E,4,FALSE)</f>
        <v>691794.24959507701</v>
      </c>
      <c r="K26" s="22">
        <f t="shared" si="1"/>
        <v>2.2035398054867983E-2</v>
      </c>
      <c r="L26" s="22">
        <f t="shared" si="2"/>
        <v>2.1304922993294895E-2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797428.85080000001</v>
      </c>
      <c r="F27" s="25">
        <f>VLOOKUP(C27,RA!B31:I61,8,0)</f>
        <v>35380.509100000003</v>
      </c>
      <c r="G27" s="16">
        <f t="shared" si="0"/>
        <v>762048.34169999999</v>
      </c>
      <c r="H27" s="27">
        <f>RA!J31</f>
        <v>4.4368233058667803</v>
      </c>
      <c r="I27" s="20">
        <f>VLOOKUP(B27,RMS!B:D,3,FALSE)</f>
        <v>797428.77550442505</v>
      </c>
      <c r="J27" s="21">
        <f>VLOOKUP(B27,RMS!B:E,4,FALSE)</f>
        <v>762048.27046194696</v>
      </c>
      <c r="K27" s="22">
        <f t="shared" si="1"/>
        <v>7.5295574963092804E-2</v>
      </c>
      <c r="L27" s="22">
        <f t="shared" si="2"/>
        <v>7.1238053031265736E-2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111758.4528</v>
      </c>
      <c r="F28" s="25">
        <f>VLOOKUP(C28,RA!B32:I62,8,0)</f>
        <v>30105.060600000001</v>
      </c>
      <c r="G28" s="16">
        <f t="shared" si="0"/>
        <v>81653.392200000002</v>
      </c>
      <c r="H28" s="27">
        <f>RA!J32</f>
        <v>26.9376139752715</v>
      </c>
      <c r="I28" s="20">
        <f>VLOOKUP(B28,RMS!B:D,3,FALSE)</f>
        <v>111758.3693398</v>
      </c>
      <c r="J28" s="21">
        <f>VLOOKUP(B28,RMS!B:E,4,FALSE)</f>
        <v>81653.385150216898</v>
      </c>
      <c r="K28" s="22">
        <f t="shared" si="1"/>
        <v>8.346019999589771E-2</v>
      </c>
      <c r="L28" s="22">
        <f t="shared" si="2"/>
        <v>7.0497831038665026E-3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319936.38530000002</v>
      </c>
      <c r="F30" s="25">
        <f>VLOOKUP(C30,RA!B34:I65,8,0)</f>
        <v>14449.628199999999</v>
      </c>
      <c r="G30" s="16">
        <f t="shared" si="0"/>
        <v>305486.75710000005</v>
      </c>
      <c r="H30" s="27">
        <f>RA!J34</f>
        <v>4.5164066557952696</v>
      </c>
      <c r="I30" s="20">
        <f>VLOOKUP(B30,RMS!B:D,3,FALSE)</f>
        <v>319936.38439999998</v>
      </c>
      <c r="J30" s="21">
        <f>VLOOKUP(B30,RMS!B:E,4,FALSE)</f>
        <v>305486.76199999999</v>
      </c>
      <c r="K30" s="22">
        <f t="shared" si="1"/>
        <v>9.0000004274770617E-4</v>
      </c>
      <c r="L30" s="22">
        <f t="shared" si="2"/>
        <v>-4.8999999416992068E-3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82061.23</v>
      </c>
      <c r="F31" s="25">
        <f>VLOOKUP(C31,RA!B35:I66,8,0)</f>
        <v>4096.16</v>
      </c>
      <c r="G31" s="16">
        <f t="shared" si="0"/>
        <v>77965.069999999992</v>
      </c>
      <c r="H31" s="27">
        <f>RA!J35</f>
        <v>4.9915898165309001</v>
      </c>
      <c r="I31" s="20">
        <f>VLOOKUP(B31,RMS!B:D,3,FALSE)</f>
        <v>82061.23</v>
      </c>
      <c r="J31" s="21">
        <f>VLOOKUP(B31,RMS!B:E,4,FALSE)</f>
        <v>77965.070000000007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345177.09</v>
      </c>
      <c r="F32" s="25">
        <f>VLOOKUP(C32,RA!B34:I66,8,0)</f>
        <v>-29944.240000000002</v>
      </c>
      <c r="G32" s="16">
        <f t="shared" si="0"/>
        <v>375121.33</v>
      </c>
      <c r="H32" s="27">
        <f>RA!J35</f>
        <v>4.9915898165309001</v>
      </c>
      <c r="I32" s="20">
        <f>VLOOKUP(B32,RMS!B:D,3,FALSE)</f>
        <v>345177.09</v>
      </c>
      <c r="J32" s="21">
        <f>VLOOKUP(B32,RMS!B:E,4,FALSE)</f>
        <v>375121.33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59612</v>
      </c>
      <c r="F33" s="25">
        <f>VLOOKUP(C33,RA!B34:I67,8,0)</f>
        <v>-3848.72</v>
      </c>
      <c r="G33" s="16">
        <f t="shared" si="0"/>
        <v>63460.72</v>
      </c>
      <c r="H33" s="27">
        <f>RA!J34</f>
        <v>4.5164066557952696</v>
      </c>
      <c r="I33" s="20">
        <f>VLOOKUP(B33,RMS!B:D,3,FALSE)</f>
        <v>59612</v>
      </c>
      <c r="J33" s="21">
        <f>VLOOKUP(B33,RMS!B:E,4,FALSE)</f>
        <v>63460.72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139804.37</v>
      </c>
      <c r="F34" s="25">
        <f>VLOOKUP(C34,RA!B35:I68,8,0)</f>
        <v>-14192.92</v>
      </c>
      <c r="G34" s="16">
        <f t="shared" si="0"/>
        <v>153997.29</v>
      </c>
      <c r="H34" s="27">
        <f>RA!J35</f>
        <v>4.9915898165309001</v>
      </c>
      <c r="I34" s="20">
        <f>VLOOKUP(B34,RMS!B:D,3,FALSE)</f>
        <v>139804.37</v>
      </c>
      <c r="J34" s="21">
        <f>VLOOKUP(B34,RMS!B:E,4,FALSE)</f>
        <v>153997.29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1" t="s">
        <v>69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-8.6750369209034108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50856.409899999999</v>
      </c>
      <c r="F36" s="25">
        <f>VLOOKUP(C36,RA!B8:I69,8,0)</f>
        <v>3785.5949999999998</v>
      </c>
      <c r="G36" s="16">
        <f t="shared" si="0"/>
        <v>47070.814899999998</v>
      </c>
      <c r="H36" s="27">
        <f>RA!J36</f>
        <v>-8.6750369209034108</v>
      </c>
      <c r="I36" s="20">
        <f>VLOOKUP(B36,RMS!B:D,3,FALSE)</f>
        <v>50856.410164957299</v>
      </c>
      <c r="J36" s="21">
        <f>VLOOKUP(B36,RMS!B:E,4,FALSE)</f>
        <v>47070.814789743599</v>
      </c>
      <c r="K36" s="22">
        <f t="shared" si="1"/>
        <v>-2.6495729980524629E-4</v>
      </c>
      <c r="L36" s="22">
        <f t="shared" si="2"/>
        <v>1.1025639832951128E-4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456239.84399999998</v>
      </c>
      <c r="F37" s="25">
        <f>VLOOKUP(C37,RA!B8:I70,8,0)</f>
        <v>18634.863099999999</v>
      </c>
      <c r="G37" s="16">
        <f t="shared" si="0"/>
        <v>437604.98089999997</v>
      </c>
      <c r="H37" s="27">
        <f>RA!J37</f>
        <v>-6.4562839696705403</v>
      </c>
      <c r="I37" s="20">
        <f>VLOOKUP(B37,RMS!B:D,3,FALSE)</f>
        <v>456239.83618461498</v>
      </c>
      <c r="J37" s="21">
        <f>VLOOKUP(B37,RMS!B:E,4,FALSE)</f>
        <v>437604.980850427</v>
      </c>
      <c r="K37" s="22">
        <f t="shared" si="1"/>
        <v>7.8153850045055151E-3</v>
      </c>
      <c r="L37" s="22">
        <f t="shared" si="2"/>
        <v>4.9572961870580912E-5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126646.19</v>
      </c>
      <c r="F38" s="25">
        <f>VLOOKUP(C38,RA!B9:I71,8,0)</f>
        <v>-5442.75</v>
      </c>
      <c r="G38" s="16">
        <f t="shared" si="0"/>
        <v>132088.94</v>
      </c>
      <c r="H38" s="27">
        <f>RA!J38</f>
        <v>-10.1519859500815</v>
      </c>
      <c r="I38" s="20">
        <f>VLOOKUP(B38,RMS!B:D,3,FALSE)</f>
        <v>126646.19</v>
      </c>
      <c r="J38" s="21">
        <f>VLOOKUP(B38,RMS!B:E,4,FALSE)</f>
        <v>132088.94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68329.119999999995</v>
      </c>
      <c r="F39" s="25">
        <f>VLOOKUP(C39,RA!B10:I72,8,0)</f>
        <v>8798.6200000000008</v>
      </c>
      <c r="G39" s="16">
        <f t="shared" si="0"/>
        <v>59530.499999999993</v>
      </c>
      <c r="H39" s="27">
        <f>RA!J39</f>
        <v>0</v>
      </c>
      <c r="I39" s="20">
        <f>VLOOKUP(B39,RMS!B:D,3,FALSE)</f>
        <v>68329.119999999995</v>
      </c>
      <c r="J39" s="21">
        <f>VLOOKUP(B39,RMS!B:E,4,FALSE)</f>
        <v>59530.5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19259.765599999999</v>
      </c>
      <c r="F40" s="25">
        <f>VLOOKUP(C40,RA!B8:I73,8,0)</f>
        <v>2938.8604999999998</v>
      </c>
      <c r="G40" s="16">
        <f t="shared" si="0"/>
        <v>16320.9051</v>
      </c>
      <c r="H40" s="27">
        <f>RA!J40</f>
        <v>7.44369295324561</v>
      </c>
      <c r="I40" s="20">
        <f>VLOOKUP(B40,RMS!B:D,3,FALSE)</f>
        <v>19259.765524544298</v>
      </c>
      <c r="J40" s="21">
        <f>VLOOKUP(B40,RMS!B:E,4,FALSE)</f>
        <v>16320.9051660238</v>
      </c>
      <c r="K40" s="22">
        <f t="shared" si="1"/>
        <v>7.5455700425663963E-5</v>
      </c>
      <c r="L40" s="22">
        <f t="shared" si="2"/>
        <v>-6.6023800172843039E-5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18841802.4142</v>
      </c>
      <c r="E7" s="49"/>
      <c r="F7" s="49"/>
      <c r="G7" s="48">
        <v>15459883.806</v>
      </c>
      <c r="H7" s="50">
        <v>21.875446482252801</v>
      </c>
      <c r="I7" s="48">
        <v>2056533.5591</v>
      </c>
      <c r="J7" s="50">
        <v>10.9147390143</v>
      </c>
      <c r="K7" s="48">
        <v>1736006.2516999999</v>
      </c>
      <c r="L7" s="50">
        <v>11.2291028411627</v>
      </c>
      <c r="M7" s="50">
        <v>0.18463488082840701</v>
      </c>
      <c r="N7" s="48">
        <v>485311270.14600003</v>
      </c>
      <c r="O7" s="48">
        <v>485311270.14600003</v>
      </c>
      <c r="P7" s="48">
        <v>921559</v>
      </c>
      <c r="Q7" s="48">
        <v>850613</v>
      </c>
      <c r="R7" s="50">
        <v>8.3405732101437398</v>
      </c>
      <c r="S7" s="48">
        <v>20.4455736574652</v>
      </c>
      <c r="T7" s="48">
        <v>20.442674081397801</v>
      </c>
      <c r="U7" s="51">
        <v>1.4181925711798E-2</v>
      </c>
    </row>
    <row r="8" spans="1:23" ht="12" thickBot="1">
      <c r="A8" s="75">
        <v>42388</v>
      </c>
      <c r="B8" s="65" t="s">
        <v>6</v>
      </c>
      <c r="C8" s="66"/>
      <c r="D8" s="52">
        <v>819386.61510000005</v>
      </c>
      <c r="E8" s="53"/>
      <c r="F8" s="53"/>
      <c r="G8" s="52">
        <v>693200.5405</v>
      </c>
      <c r="H8" s="54">
        <v>18.203401069044599</v>
      </c>
      <c r="I8" s="52">
        <v>192266.05619999999</v>
      </c>
      <c r="J8" s="54">
        <v>23.464632281860698</v>
      </c>
      <c r="K8" s="52">
        <v>181699.9039</v>
      </c>
      <c r="L8" s="54">
        <v>26.211737193531501</v>
      </c>
      <c r="M8" s="54">
        <v>5.8151666969594E-2</v>
      </c>
      <c r="N8" s="52">
        <v>17348734.628699999</v>
      </c>
      <c r="O8" s="52">
        <v>17348734.628699999</v>
      </c>
      <c r="P8" s="52">
        <v>28193</v>
      </c>
      <c r="Q8" s="52">
        <v>26479</v>
      </c>
      <c r="R8" s="54">
        <v>6.4730541183579504</v>
      </c>
      <c r="S8" s="52">
        <v>29.063477285141701</v>
      </c>
      <c r="T8" s="52">
        <v>28.505292635673602</v>
      </c>
      <c r="U8" s="55">
        <v>1.9205707699454</v>
      </c>
    </row>
    <row r="9" spans="1:23" ht="12" thickBot="1">
      <c r="A9" s="76"/>
      <c r="B9" s="65" t="s">
        <v>7</v>
      </c>
      <c r="C9" s="66"/>
      <c r="D9" s="52">
        <v>88527.516300000003</v>
      </c>
      <c r="E9" s="53"/>
      <c r="F9" s="53"/>
      <c r="G9" s="52">
        <v>69415.416800000006</v>
      </c>
      <c r="H9" s="54">
        <v>27.532931992709699</v>
      </c>
      <c r="I9" s="52">
        <v>20789.0906</v>
      </c>
      <c r="J9" s="54">
        <v>23.4831964894965</v>
      </c>
      <c r="K9" s="52">
        <v>16596.602200000001</v>
      </c>
      <c r="L9" s="54">
        <v>23.9091011263653</v>
      </c>
      <c r="M9" s="54">
        <v>0.25261124834335003</v>
      </c>
      <c r="N9" s="52">
        <v>1717666.5829</v>
      </c>
      <c r="O9" s="52">
        <v>1717666.5829</v>
      </c>
      <c r="P9" s="52">
        <v>4955</v>
      </c>
      <c r="Q9" s="52">
        <v>4412</v>
      </c>
      <c r="R9" s="54">
        <v>12.307343608340901</v>
      </c>
      <c r="S9" s="52">
        <v>17.866299959636699</v>
      </c>
      <c r="T9" s="52">
        <v>17.247208408884902</v>
      </c>
      <c r="U9" s="55">
        <v>3.4651357704198098</v>
      </c>
    </row>
    <row r="10" spans="1:23" ht="12" thickBot="1">
      <c r="A10" s="76"/>
      <c r="B10" s="65" t="s">
        <v>8</v>
      </c>
      <c r="C10" s="66"/>
      <c r="D10" s="52">
        <v>135118.06909999999</v>
      </c>
      <c r="E10" s="53"/>
      <c r="F10" s="53"/>
      <c r="G10" s="52">
        <v>102727.54059999999</v>
      </c>
      <c r="H10" s="54">
        <v>31.530520745280999</v>
      </c>
      <c r="I10" s="52">
        <v>34972.883699999998</v>
      </c>
      <c r="J10" s="54">
        <v>25.8832026929846</v>
      </c>
      <c r="K10" s="52">
        <v>26924.2536</v>
      </c>
      <c r="L10" s="54">
        <v>26.209382063216601</v>
      </c>
      <c r="M10" s="54">
        <v>0.29893605295710002</v>
      </c>
      <c r="N10" s="52">
        <v>3325242.2461999999</v>
      </c>
      <c r="O10" s="52">
        <v>3325242.2461999999</v>
      </c>
      <c r="P10" s="52">
        <v>85774</v>
      </c>
      <c r="Q10" s="52">
        <v>80384</v>
      </c>
      <c r="R10" s="54">
        <v>6.7053144904458701</v>
      </c>
      <c r="S10" s="52">
        <v>1.57528002774734</v>
      </c>
      <c r="T10" s="52">
        <v>1.54182851064889</v>
      </c>
      <c r="U10" s="55">
        <v>2.12352829396858</v>
      </c>
    </row>
    <row r="11" spans="1:23" ht="12" thickBot="1">
      <c r="A11" s="76"/>
      <c r="B11" s="65" t="s">
        <v>9</v>
      </c>
      <c r="C11" s="66"/>
      <c r="D11" s="52">
        <v>72510.422900000005</v>
      </c>
      <c r="E11" s="53"/>
      <c r="F11" s="53"/>
      <c r="G11" s="52">
        <v>56748.515200000002</v>
      </c>
      <c r="H11" s="54">
        <v>27.775013398059802</v>
      </c>
      <c r="I11" s="52">
        <v>15500.777700000001</v>
      </c>
      <c r="J11" s="54">
        <v>21.377309743976099</v>
      </c>
      <c r="K11" s="52">
        <v>13267.6078</v>
      </c>
      <c r="L11" s="54">
        <v>23.379656283940999</v>
      </c>
      <c r="M11" s="54">
        <v>0.16831744905814899</v>
      </c>
      <c r="N11" s="52">
        <v>1412075.1745</v>
      </c>
      <c r="O11" s="52">
        <v>1412075.1745</v>
      </c>
      <c r="P11" s="52">
        <v>3249</v>
      </c>
      <c r="Q11" s="52">
        <v>3059</v>
      </c>
      <c r="R11" s="54">
        <v>6.2111801242235902</v>
      </c>
      <c r="S11" s="52">
        <v>22.317766358879702</v>
      </c>
      <c r="T11" s="52">
        <v>22.396325335076799</v>
      </c>
      <c r="U11" s="55">
        <v>-0.35200196531275402</v>
      </c>
    </row>
    <row r="12" spans="1:23" ht="12" thickBot="1">
      <c r="A12" s="76"/>
      <c r="B12" s="65" t="s">
        <v>10</v>
      </c>
      <c r="C12" s="66"/>
      <c r="D12" s="52">
        <v>267416.8652</v>
      </c>
      <c r="E12" s="53"/>
      <c r="F12" s="53"/>
      <c r="G12" s="52">
        <v>171720.36</v>
      </c>
      <c r="H12" s="54">
        <v>55.728106556496897</v>
      </c>
      <c r="I12" s="52">
        <v>37013.330900000001</v>
      </c>
      <c r="J12" s="54">
        <v>13.8410607993321</v>
      </c>
      <c r="K12" s="52">
        <v>25830.6322</v>
      </c>
      <c r="L12" s="54">
        <v>15.0422653434922</v>
      </c>
      <c r="M12" s="54">
        <v>0.43292392588052903</v>
      </c>
      <c r="N12" s="52">
        <v>6181284.9197000004</v>
      </c>
      <c r="O12" s="52">
        <v>6181284.9197000004</v>
      </c>
      <c r="P12" s="52">
        <v>2014</v>
      </c>
      <c r="Q12" s="52">
        <v>1739</v>
      </c>
      <c r="R12" s="54">
        <v>15.813686026452</v>
      </c>
      <c r="S12" s="52">
        <v>132.77897974180701</v>
      </c>
      <c r="T12" s="52">
        <v>139.76354243818301</v>
      </c>
      <c r="U12" s="55">
        <v>-5.2602924875286803</v>
      </c>
    </row>
    <row r="13" spans="1:23" ht="12" thickBot="1">
      <c r="A13" s="76"/>
      <c r="B13" s="65" t="s">
        <v>11</v>
      </c>
      <c r="C13" s="66"/>
      <c r="D13" s="52">
        <v>278469.73920000001</v>
      </c>
      <c r="E13" s="53"/>
      <c r="F13" s="53"/>
      <c r="G13" s="52">
        <v>253807.61730000001</v>
      </c>
      <c r="H13" s="54">
        <v>9.7168564767106602</v>
      </c>
      <c r="I13" s="52">
        <v>72131.795800000007</v>
      </c>
      <c r="J13" s="54">
        <v>25.9029207292769</v>
      </c>
      <c r="K13" s="52">
        <v>55927.003100000002</v>
      </c>
      <c r="L13" s="54">
        <v>22.0351948830182</v>
      </c>
      <c r="M13" s="54">
        <v>0.28974899068031801</v>
      </c>
      <c r="N13" s="52">
        <v>6828158.4247000003</v>
      </c>
      <c r="O13" s="52">
        <v>6828158.4247000003</v>
      </c>
      <c r="P13" s="52">
        <v>8553</v>
      </c>
      <c r="Q13" s="52">
        <v>8226</v>
      </c>
      <c r="R13" s="54">
        <v>3.9752005835156798</v>
      </c>
      <c r="S13" s="52">
        <v>32.558136232900701</v>
      </c>
      <c r="T13" s="52">
        <v>31.7263023583759</v>
      </c>
      <c r="U13" s="55">
        <v>2.5549185880126299</v>
      </c>
    </row>
    <row r="14" spans="1:23" ht="12" thickBot="1">
      <c r="A14" s="76"/>
      <c r="B14" s="65" t="s">
        <v>12</v>
      </c>
      <c r="C14" s="66"/>
      <c r="D14" s="52">
        <v>136790.32130000001</v>
      </c>
      <c r="E14" s="53"/>
      <c r="F14" s="53"/>
      <c r="G14" s="52">
        <v>142075.3002</v>
      </c>
      <c r="H14" s="54">
        <v>-3.7198435565930801</v>
      </c>
      <c r="I14" s="52">
        <v>25634.258399999999</v>
      </c>
      <c r="J14" s="54">
        <v>18.739818838337602</v>
      </c>
      <c r="K14" s="52">
        <v>24807.842799999999</v>
      </c>
      <c r="L14" s="54">
        <v>17.4610525299457</v>
      </c>
      <c r="M14" s="54">
        <v>3.3312674812660002E-2</v>
      </c>
      <c r="N14" s="52">
        <v>4015643.4087</v>
      </c>
      <c r="O14" s="52">
        <v>4015643.4087</v>
      </c>
      <c r="P14" s="52">
        <v>2060</v>
      </c>
      <c r="Q14" s="52">
        <v>1911</v>
      </c>
      <c r="R14" s="54">
        <v>7.7969649398220904</v>
      </c>
      <c r="S14" s="52">
        <v>66.403068592232998</v>
      </c>
      <c r="T14" s="52">
        <v>65.8751532182104</v>
      </c>
      <c r="U14" s="55">
        <v>0.79501653344434398</v>
      </c>
    </row>
    <row r="15" spans="1:23" ht="12" thickBot="1">
      <c r="A15" s="76"/>
      <c r="B15" s="65" t="s">
        <v>13</v>
      </c>
      <c r="C15" s="66"/>
      <c r="D15" s="52">
        <v>138153.24559999999</v>
      </c>
      <c r="E15" s="53"/>
      <c r="F15" s="53"/>
      <c r="G15" s="52">
        <v>98429.459499999997</v>
      </c>
      <c r="H15" s="54">
        <v>40.357618848857001</v>
      </c>
      <c r="I15" s="52">
        <v>-4052.4807999999998</v>
      </c>
      <c r="J15" s="54">
        <v>-2.9333229070370801</v>
      </c>
      <c r="K15" s="52">
        <v>1954.6152999999999</v>
      </c>
      <c r="L15" s="54">
        <v>1.9858031426048799</v>
      </c>
      <c r="M15" s="54">
        <v>-3.07328818105537</v>
      </c>
      <c r="N15" s="52">
        <v>2718444.7423999999</v>
      </c>
      <c r="O15" s="52">
        <v>2718444.7423999999</v>
      </c>
      <c r="P15" s="52">
        <v>5037</v>
      </c>
      <c r="Q15" s="52">
        <v>4673</v>
      </c>
      <c r="R15" s="54">
        <v>7.7894286325700799</v>
      </c>
      <c r="S15" s="52">
        <v>27.427684256501902</v>
      </c>
      <c r="T15" s="52">
        <v>26.175155103787699</v>
      </c>
      <c r="U15" s="55">
        <v>4.5666602437179904</v>
      </c>
    </row>
    <row r="16" spans="1:23" ht="12" thickBot="1">
      <c r="A16" s="76"/>
      <c r="B16" s="65" t="s">
        <v>14</v>
      </c>
      <c r="C16" s="66"/>
      <c r="D16" s="52">
        <v>618053.66729999997</v>
      </c>
      <c r="E16" s="53"/>
      <c r="F16" s="53"/>
      <c r="G16" s="52">
        <v>637241.12800000003</v>
      </c>
      <c r="H16" s="54">
        <v>-3.0110204531556799</v>
      </c>
      <c r="I16" s="52">
        <v>28902.097900000001</v>
      </c>
      <c r="J16" s="54">
        <v>4.6763087785337998</v>
      </c>
      <c r="K16" s="52">
        <v>18343.3177</v>
      </c>
      <c r="L16" s="54">
        <v>2.87855207299175</v>
      </c>
      <c r="M16" s="54">
        <v>0.57561998176589402</v>
      </c>
      <c r="N16" s="52">
        <v>16276791.6932</v>
      </c>
      <c r="O16" s="52">
        <v>16276791.6932</v>
      </c>
      <c r="P16" s="52">
        <v>31437</v>
      </c>
      <c r="Q16" s="52">
        <v>29529</v>
      </c>
      <c r="R16" s="54">
        <v>6.4614446814995397</v>
      </c>
      <c r="S16" s="52">
        <v>19.660071485828801</v>
      </c>
      <c r="T16" s="52">
        <v>19.4366055403163</v>
      </c>
      <c r="U16" s="55">
        <v>1.13664869262343</v>
      </c>
    </row>
    <row r="17" spans="1:21" ht="12" thickBot="1">
      <c r="A17" s="76"/>
      <c r="B17" s="65" t="s">
        <v>15</v>
      </c>
      <c r="C17" s="66"/>
      <c r="D17" s="52">
        <v>631327.73499999999</v>
      </c>
      <c r="E17" s="53"/>
      <c r="F17" s="53"/>
      <c r="G17" s="52">
        <v>604291.33519999997</v>
      </c>
      <c r="H17" s="54">
        <v>4.4740670972970298</v>
      </c>
      <c r="I17" s="52">
        <v>69752.956600000005</v>
      </c>
      <c r="J17" s="54">
        <v>11.0486127462783</v>
      </c>
      <c r="K17" s="52">
        <v>65748.0049</v>
      </c>
      <c r="L17" s="54">
        <v>10.8801832940794</v>
      </c>
      <c r="M17" s="54">
        <v>6.0913661275219001E-2</v>
      </c>
      <c r="N17" s="52">
        <v>21452340.848099999</v>
      </c>
      <c r="O17" s="52">
        <v>21452340.848099999</v>
      </c>
      <c r="P17" s="52">
        <v>9358</v>
      </c>
      <c r="Q17" s="52">
        <v>8783</v>
      </c>
      <c r="R17" s="54">
        <v>6.5467380166230198</v>
      </c>
      <c r="S17" s="52">
        <v>67.463959713614003</v>
      </c>
      <c r="T17" s="52">
        <v>76.622195354662395</v>
      </c>
      <c r="U17" s="55">
        <v>-13.575004609758</v>
      </c>
    </row>
    <row r="18" spans="1:21" ht="12" customHeight="1" thickBot="1">
      <c r="A18" s="76"/>
      <c r="B18" s="65" t="s">
        <v>16</v>
      </c>
      <c r="C18" s="66"/>
      <c r="D18" s="52">
        <v>2129799.1760999998</v>
      </c>
      <c r="E18" s="53"/>
      <c r="F18" s="53"/>
      <c r="G18" s="52">
        <v>1540226.0289</v>
      </c>
      <c r="H18" s="54">
        <v>38.2783524065661</v>
      </c>
      <c r="I18" s="52">
        <v>338089.11009999999</v>
      </c>
      <c r="J18" s="54">
        <v>15.874224851523101</v>
      </c>
      <c r="K18" s="52">
        <v>244726.64350000001</v>
      </c>
      <c r="L18" s="54">
        <v>15.889008425262</v>
      </c>
      <c r="M18" s="54">
        <v>0.38149694395657402</v>
      </c>
      <c r="N18" s="52">
        <v>43518440.927599996</v>
      </c>
      <c r="O18" s="52">
        <v>43518440.927599996</v>
      </c>
      <c r="P18" s="52">
        <v>75319</v>
      </c>
      <c r="Q18" s="52">
        <v>69663</v>
      </c>
      <c r="R18" s="54">
        <v>8.1190876074817204</v>
      </c>
      <c r="S18" s="52">
        <v>28.277050626004101</v>
      </c>
      <c r="T18" s="52">
        <v>26.671065475216398</v>
      </c>
      <c r="U18" s="55">
        <v>5.6794648495298699</v>
      </c>
    </row>
    <row r="19" spans="1:21" ht="12" customHeight="1" thickBot="1">
      <c r="A19" s="76"/>
      <c r="B19" s="65" t="s">
        <v>17</v>
      </c>
      <c r="C19" s="66"/>
      <c r="D19" s="52">
        <v>534435.24320000003</v>
      </c>
      <c r="E19" s="53"/>
      <c r="F19" s="53"/>
      <c r="G19" s="52">
        <v>504389.50650000002</v>
      </c>
      <c r="H19" s="54">
        <v>5.9568520583407603</v>
      </c>
      <c r="I19" s="52">
        <v>54331.511500000001</v>
      </c>
      <c r="J19" s="54">
        <v>10.166154307991199</v>
      </c>
      <c r="K19" s="52">
        <v>49670.241099999999</v>
      </c>
      <c r="L19" s="54">
        <v>9.8475960462908603</v>
      </c>
      <c r="M19" s="54">
        <v>9.3844328047765005E-2</v>
      </c>
      <c r="N19" s="52">
        <v>15606562.8693</v>
      </c>
      <c r="O19" s="52">
        <v>15606562.8693</v>
      </c>
      <c r="P19" s="52">
        <v>12693</v>
      </c>
      <c r="Q19" s="52">
        <v>12127</v>
      </c>
      <c r="R19" s="54">
        <v>4.66727137791705</v>
      </c>
      <c r="S19" s="52">
        <v>42.104722539982703</v>
      </c>
      <c r="T19" s="52">
        <v>43.114877925290699</v>
      </c>
      <c r="U19" s="55">
        <v>-2.3991498444117698</v>
      </c>
    </row>
    <row r="20" spans="1:21" ht="12" thickBot="1">
      <c r="A20" s="76"/>
      <c r="B20" s="65" t="s">
        <v>18</v>
      </c>
      <c r="C20" s="66"/>
      <c r="D20" s="52">
        <v>1290011.9124</v>
      </c>
      <c r="E20" s="53"/>
      <c r="F20" s="53"/>
      <c r="G20" s="52">
        <v>931746.36730000004</v>
      </c>
      <c r="H20" s="54">
        <v>38.450973105285797</v>
      </c>
      <c r="I20" s="52">
        <v>122032.94</v>
      </c>
      <c r="J20" s="54">
        <v>9.4598304734228407</v>
      </c>
      <c r="K20" s="52">
        <v>74014.825599999996</v>
      </c>
      <c r="L20" s="54">
        <v>7.9436666669792304</v>
      </c>
      <c r="M20" s="54">
        <v>0.64876346070860702</v>
      </c>
      <c r="N20" s="52">
        <v>28861389.064800002</v>
      </c>
      <c r="O20" s="52">
        <v>28861389.064800002</v>
      </c>
      <c r="P20" s="52">
        <v>48190</v>
      </c>
      <c r="Q20" s="52">
        <v>44218</v>
      </c>
      <c r="R20" s="54">
        <v>8.9827671988782907</v>
      </c>
      <c r="S20" s="52">
        <v>26.769286416268901</v>
      </c>
      <c r="T20" s="52">
        <v>26.9217206273463</v>
      </c>
      <c r="U20" s="55">
        <v>-0.56943696110164999</v>
      </c>
    </row>
    <row r="21" spans="1:21" ht="12" customHeight="1" thickBot="1">
      <c r="A21" s="76"/>
      <c r="B21" s="65" t="s">
        <v>19</v>
      </c>
      <c r="C21" s="66"/>
      <c r="D21" s="52">
        <v>413325.50949999999</v>
      </c>
      <c r="E21" s="53"/>
      <c r="F21" s="53"/>
      <c r="G21" s="52">
        <v>322346.74810000003</v>
      </c>
      <c r="H21" s="54">
        <v>28.2238806304868</v>
      </c>
      <c r="I21" s="52">
        <v>60085.646099999998</v>
      </c>
      <c r="J21" s="54">
        <v>14.537125030750101</v>
      </c>
      <c r="K21" s="52">
        <v>37470.485800000002</v>
      </c>
      <c r="L21" s="54">
        <v>11.6242791406649</v>
      </c>
      <c r="M21" s="54">
        <v>0.60354595936410305</v>
      </c>
      <c r="N21" s="52">
        <v>7644064.8872999996</v>
      </c>
      <c r="O21" s="52">
        <v>7644064.8872999996</v>
      </c>
      <c r="P21" s="52">
        <v>30166</v>
      </c>
      <c r="Q21" s="52">
        <v>26396</v>
      </c>
      <c r="R21" s="54">
        <v>14.2824670404607</v>
      </c>
      <c r="S21" s="52">
        <v>13.7017009049924</v>
      </c>
      <c r="T21" s="52">
        <v>13.8467513789968</v>
      </c>
      <c r="U21" s="55">
        <v>-1.0586311510536</v>
      </c>
    </row>
    <row r="22" spans="1:21" ht="12" customHeight="1" thickBot="1">
      <c r="A22" s="76"/>
      <c r="B22" s="65" t="s">
        <v>20</v>
      </c>
      <c r="C22" s="66"/>
      <c r="D22" s="52">
        <v>1272692.2544</v>
      </c>
      <c r="E22" s="53"/>
      <c r="F22" s="53"/>
      <c r="G22" s="52">
        <v>1002622.916</v>
      </c>
      <c r="H22" s="54">
        <v>26.936282234347001</v>
      </c>
      <c r="I22" s="52">
        <v>71874.401299999998</v>
      </c>
      <c r="J22" s="54">
        <v>5.6474297734989003</v>
      </c>
      <c r="K22" s="52">
        <v>118311.62450000001</v>
      </c>
      <c r="L22" s="54">
        <v>11.800211486488701</v>
      </c>
      <c r="M22" s="54">
        <v>-0.39249924423106902</v>
      </c>
      <c r="N22" s="52">
        <v>23864700.580699999</v>
      </c>
      <c r="O22" s="52">
        <v>23864700.580699999</v>
      </c>
      <c r="P22" s="52">
        <v>70193</v>
      </c>
      <c r="Q22" s="52">
        <v>64021</v>
      </c>
      <c r="R22" s="54">
        <v>9.6405866824948099</v>
      </c>
      <c r="S22" s="52">
        <v>18.131327260553</v>
      </c>
      <c r="T22" s="52">
        <v>17.514182108995499</v>
      </c>
      <c r="U22" s="55">
        <v>3.4037505511261399</v>
      </c>
    </row>
    <row r="23" spans="1:21" ht="12" thickBot="1">
      <c r="A23" s="76"/>
      <c r="B23" s="65" t="s">
        <v>21</v>
      </c>
      <c r="C23" s="66"/>
      <c r="D23" s="52">
        <v>2670876.3251999998</v>
      </c>
      <c r="E23" s="53"/>
      <c r="F23" s="53"/>
      <c r="G23" s="52">
        <v>2309885.3102000002</v>
      </c>
      <c r="H23" s="54">
        <v>15.628092589962501</v>
      </c>
      <c r="I23" s="52">
        <v>250544.58129999999</v>
      </c>
      <c r="J23" s="54">
        <v>9.3806133566008096</v>
      </c>
      <c r="K23" s="52">
        <v>219055.05960000001</v>
      </c>
      <c r="L23" s="54">
        <v>9.4833738555198295</v>
      </c>
      <c r="M23" s="54">
        <v>0.14375162919085599</v>
      </c>
      <c r="N23" s="52">
        <v>59923525.045500003</v>
      </c>
      <c r="O23" s="52">
        <v>59923525.045500003</v>
      </c>
      <c r="P23" s="52">
        <v>78874</v>
      </c>
      <c r="Q23" s="52">
        <v>75336</v>
      </c>
      <c r="R23" s="54">
        <v>4.6962939364978196</v>
      </c>
      <c r="S23" s="52">
        <v>33.862569734006101</v>
      </c>
      <c r="T23" s="52">
        <v>33.9526115774663</v>
      </c>
      <c r="U23" s="55">
        <v>-0.26590375204078398</v>
      </c>
    </row>
    <row r="24" spans="1:21" ht="12" thickBot="1">
      <c r="A24" s="76"/>
      <c r="B24" s="65" t="s">
        <v>22</v>
      </c>
      <c r="C24" s="66"/>
      <c r="D24" s="52">
        <v>314713.89990000002</v>
      </c>
      <c r="E24" s="53"/>
      <c r="F24" s="53"/>
      <c r="G24" s="52">
        <v>213021.69159999999</v>
      </c>
      <c r="H24" s="54">
        <v>47.737959236072498</v>
      </c>
      <c r="I24" s="52">
        <v>47646.4087</v>
      </c>
      <c r="J24" s="54">
        <v>15.1395946334558</v>
      </c>
      <c r="K24" s="52">
        <v>36430.813300000002</v>
      </c>
      <c r="L24" s="54">
        <v>17.1019265814524</v>
      </c>
      <c r="M24" s="54">
        <v>0.30786014321563299</v>
      </c>
      <c r="N24" s="52">
        <v>6244458.9639999997</v>
      </c>
      <c r="O24" s="52">
        <v>6244458.9639999997</v>
      </c>
      <c r="P24" s="52">
        <v>25714</v>
      </c>
      <c r="Q24" s="52">
        <v>23464</v>
      </c>
      <c r="R24" s="54">
        <v>9.5891578588475994</v>
      </c>
      <c r="S24" s="52">
        <v>12.239009873998601</v>
      </c>
      <c r="T24" s="52">
        <v>11.954326666382499</v>
      </c>
      <c r="U24" s="55">
        <v>2.3260313583115702</v>
      </c>
    </row>
    <row r="25" spans="1:21" ht="12" thickBot="1">
      <c r="A25" s="76"/>
      <c r="B25" s="65" t="s">
        <v>23</v>
      </c>
      <c r="C25" s="66"/>
      <c r="D25" s="52">
        <v>395835.76750000002</v>
      </c>
      <c r="E25" s="53"/>
      <c r="F25" s="53"/>
      <c r="G25" s="52">
        <v>242210.8903</v>
      </c>
      <c r="H25" s="54">
        <v>63.426081713221798</v>
      </c>
      <c r="I25" s="52">
        <v>29743.2762</v>
      </c>
      <c r="J25" s="54">
        <v>7.51404462205402</v>
      </c>
      <c r="K25" s="52">
        <v>25039.967000000001</v>
      </c>
      <c r="L25" s="54">
        <v>10.3380847033698</v>
      </c>
      <c r="M25" s="54">
        <v>0.187832084602987</v>
      </c>
      <c r="N25" s="52">
        <v>13688637.667300001</v>
      </c>
      <c r="O25" s="52">
        <v>13688637.667300001</v>
      </c>
      <c r="P25" s="52">
        <v>19739</v>
      </c>
      <c r="Q25" s="52">
        <v>16929</v>
      </c>
      <c r="R25" s="54">
        <v>16.598735896981498</v>
      </c>
      <c r="S25" s="52">
        <v>20.053486372156598</v>
      </c>
      <c r="T25" s="52">
        <v>19.9967724791777</v>
      </c>
      <c r="U25" s="55">
        <v>0.28281313247180001</v>
      </c>
    </row>
    <row r="26" spans="1:21" ht="12" thickBot="1">
      <c r="A26" s="76"/>
      <c r="B26" s="65" t="s">
        <v>24</v>
      </c>
      <c r="C26" s="66"/>
      <c r="D26" s="52">
        <v>895591.23499999999</v>
      </c>
      <c r="E26" s="53"/>
      <c r="F26" s="53"/>
      <c r="G26" s="52">
        <v>605166.4192</v>
      </c>
      <c r="H26" s="54">
        <v>47.990900781297</v>
      </c>
      <c r="I26" s="52">
        <v>169686.67490000001</v>
      </c>
      <c r="J26" s="54">
        <v>18.946888744394698</v>
      </c>
      <c r="K26" s="52">
        <v>128951.6012</v>
      </c>
      <c r="L26" s="54">
        <v>21.308452866645801</v>
      </c>
      <c r="M26" s="54">
        <v>0.31589428375395801</v>
      </c>
      <c r="N26" s="52">
        <v>14859577.185900001</v>
      </c>
      <c r="O26" s="52">
        <v>14859577.185900001</v>
      </c>
      <c r="P26" s="52">
        <v>57835</v>
      </c>
      <c r="Q26" s="52">
        <v>53032</v>
      </c>
      <c r="R26" s="54">
        <v>9.0567958968170306</v>
      </c>
      <c r="S26" s="52">
        <v>15.4852811446356</v>
      </c>
      <c r="T26" s="52">
        <v>15.3243821372002</v>
      </c>
      <c r="U26" s="55">
        <v>1.0390447931335001</v>
      </c>
    </row>
    <row r="27" spans="1:21" ht="12" thickBot="1">
      <c r="A27" s="76"/>
      <c r="B27" s="65" t="s">
        <v>25</v>
      </c>
      <c r="C27" s="66"/>
      <c r="D27" s="52">
        <v>258059.68280000001</v>
      </c>
      <c r="E27" s="53"/>
      <c r="F27" s="53"/>
      <c r="G27" s="52">
        <v>235580.1348</v>
      </c>
      <c r="H27" s="54">
        <v>9.5422086497592105</v>
      </c>
      <c r="I27" s="52">
        <v>68262.794299999994</v>
      </c>
      <c r="J27" s="54">
        <v>26.452328220873099</v>
      </c>
      <c r="K27" s="52">
        <v>64076.609600000003</v>
      </c>
      <c r="L27" s="54">
        <v>27.199496109635501</v>
      </c>
      <c r="M27" s="54">
        <v>6.5330933177213002E-2</v>
      </c>
      <c r="N27" s="52">
        <v>5046450.9929</v>
      </c>
      <c r="O27" s="52">
        <v>5046450.9929</v>
      </c>
      <c r="P27" s="52">
        <v>31288</v>
      </c>
      <c r="Q27" s="52">
        <v>29359</v>
      </c>
      <c r="R27" s="54">
        <v>6.5703872747709298</v>
      </c>
      <c r="S27" s="52">
        <v>8.2478804270007693</v>
      </c>
      <c r="T27" s="52">
        <v>8.2079408017984292</v>
      </c>
      <c r="U27" s="55">
        <v>0.484241079339502</v>
      </c>
    </row>
    <row r="28" spans="1:21" ht="12" thickBot="1">
      <c r="A28" s="76"/>
      <c r="B28" s="65" t="s">
        <v>26</v>
      </c>
      <c r="C28" s="66"/>
      <c r="D28" s="52">
        <v>1258012.3022</v>
      </c>
      <c r="E28" s="53"/>
      <c r="F28" s="53"/>
      <c r="G28" s="52">
        <v>803190.38989999995</v>
      </c>
      <c r="H28" s="54">
        <v>56.626911628838997</v>
      </c>
      <c r="I28" s="52">
        <v>28027.640599999999</v>
      </c>
      <c r="J28" s="54">
        <v>2.2279305656221</v>
      </c>
      <c r="K28" s="52">
        <v>46542.167500000003</v>
      </c>
      <c r="L28" s="54">
        <v>5.7946618990043799</v>
      </c>
      <c r="M28" s="54">
        <v>-0.39780113162972103</v>
      </c>
      <c r="N28" s="52">
        <v>34215963.275300004</v>
      </c>
      <c r="O28" s="52">
        <v>34215963.275300004</v>
      </c>
      <c r="P28" s="52">
        <v>44590</v>
      </c>
      <c r="Q28" s="52">
        <v>40305</v>
      </c>
      <c r="R28" s="54">
        <v>10.6314353057933</v>
      </c>
      <c r="S28" s="52">
        <v>28.212879618748602</v>
      </c>
      <c r="T28" s="52">
        <v>28.199346043915099</v>
      </c>
      <c r="U28" s="55">
        <v>4.7969491297368001E-2</v>
      </c>
    </row>
    <row r="29" spans="1:21" ht="12" thickBot="1">
      <c r="A29" s="76"/>
      <c r="B29" s="65" t="s">
        <v>27</v>
      </c>
      <c r="C29" s="66"/>
      <c r="D29" s="52">
        <v>847768.94889999996</v>
      </c>
      <c r="E29" s="53"/>
      <c r="F29" s="53"/>
      <c r="G29" s="52">
        <v>610750.04319999996</v>
      </c>
      <c r="H29" s="54">
        <v>38.807841004504702</v>
      </c>
      <c r="I29" s="52">
        <v>152515.15979999999</v>
      </c>
      <c r="J29" s="54">
        <v>17.9901799892402</v>
      </c>
      <c r="K29" s="52">
        <v>94623.006299999994</v>
      </c>
      <c r="L29" s="54">
        <v>15.4929184784379</v>
      </c>
      <c r="M29" s="54">
        <v>0.61181900431755798</v>
      </c>
      <c r="N29" s="52">
        <v>14561645.936699999</v>
      </c>
      <c r="O29" s="52">
        <v>14561645.936699999</v>
      </c>
      <c r="P29" s="52">
        <v>119178</v>
      </c>
      <c r="Q29" s="52">
        <v>106837</v>
      </c>
      <c r="R29" s="54">
        <v>11.5512416110523</v>
      </c>
      <c r="S29" s="52">
        <v>7.1134685000587403</v>
      </c>
      <c r="T29" s="52">
        <v>6.7489145249305</v>
      </c>
      <c r="U29" s="55">
        <v>5.1248413502530203</v>
      </c>
    </row>
    <row r="30" spans="1:21" ht="12" thickBot="1">
      <c r="A30" s="76"/>
      <c r="B30" s="65" t="s">
        <v>28</v>
      </c>
      <c r="C30" s="66"/>
      <c r="D30" s="52">
        <v>797816.25170000002</v>
      </c>
      <c r="E30" s="53"/>
      <c r="F30" s="53"/>
      <c r="G30" s="52">
        <v>857175.5196</v>
      </c>
      <c r="H30" s="54">
        <v>-6.92498403683995</v>
      </c>
      <c r="I30" s="52">
        <v>106021.9808</v>
      </c>
      <c r="J30" s="54">
        <v>13.2890224502304</v>
      </c>
      <c r="K30" s="52">
        <v>118876.7868</v>
      </c>
      <c r="L30" s="54">
        <v>13.868429986833201</v>
      </c>
      <c r="M30" s="54">
        <v>-0.108135543919328</v>
      </c>
      <c r="N30" s="52">
        <v>17849243.9157</v>
      </c>
      <c r="O30" s="52">
        <v>17849243.9157</v>
      </c>
      <c r="P30" s="52">
        <v>58871</v>
      </c>
      <c r="Q30" s="52">
        <v>56663</v>
      </c>
      <c r="R30" s="54">
        <v>3.89672272911776</v>
      </c>
      <c r="S30" s="52">
        <v>13.551939863430199</v>
      </c>
      <c r="T30" s="52">
        <v>13.9291472442335</v>
      </c>
      <c r="U30" s="55">
        <v>-2.7834198247966602</v>
      </c>
    </row>
    <row r="31" spans="1:21" ht="12" thickBot="1">
      <c r="A31" s="76"/>
      <c r="B31" s="65" t="s">
        <v>29</v>
      </c>
      <c r="C31" s="66"/>
      <c r="D31" s="52">
        <v>797428.85080000001</v>
      </c>
      <c r="E31" s="53"/>
      <c r="F31" s="53"/>
      <c r="G31" s="52">
        <v>598266.07680000004</v>
      </c>
      <c r="H31" s="54">
        <v>33.289999504113602</v>
      </c>
      <c r="I31" s="52">
        <v>35380.509100000003</v>
      </c>
      <c r="J31" s="54">
        <v>4.4368233058667803</v>
      </c>
      <c r="K31" s="52">
        <v>30403.346699999998</v>
      </c>
      <c r="L31" s="54">
        <v>5.0819105209209097</v>
      </c>
      <c r="M31" s="54">
        <v>0.163704425342096</v>
      </c>
      <c r="N31" s="52">
        <v>52560202.277500004</v>
      </c>
      <c r="O31" s="52">
        <v>52560202.277500004</v>
      </c>
      <c r="P31" s="52">
        <v>25303</v>
      </c>
      <c r="Q31" s="52">
        <v>23855</v>
      </c>
      <c r="R31" s="54">
        <v>6.0700062879899503</v>
      </c>
      <c r="S31" s="52">
        <v>31.5151899300478</v>
      </c>
      <c r="T31" s="52">
        <v>28.257761261790002</v>
      </c>
      <c r="U31" s="55">
        <v>10.336059136842101</v>
      </c>
    </row>
    <row r="32" spans="1:21" ht="12" thickBot="1">
      <c r="A32" s="76"/>
      <c r="B32" s="65" t="s">
        <v>30</v>
      </c>
      <c r="C32" s="66"/>
      <c r="D32" s="52">
        <v>111758.4528</v>
      </c>
      <c r="E32" s="53"/>
      <c r="F32" s="53"/>
      <c r="G32" s="52">
        <v>107191.61749999999</v>
      </c>
      <c r="H32" s="54">
        <v>4.2604407009717997</v>
      </c>
      <c r="I32" s="52">
        <v>30105.060600000001</v>
      </c>
      <c r="J32" s="54">
        <v>26.9376139752715</v>
      </c>
      <c r="K32" s="52">
        <v>31273.067999999999</v>
      </c>
      <c r="L32" s="54">
        <v>29.174919391434699</v>
      </c>
      <c r="M32" s="54">
        <v>-3.7348666910454999E-2</v>
      </c>
      <c r="N32" s="52">
        <v>2123876.8287</v>
      </c>
      <c r="O32" s="52">
        <v>2123876.8287</v>
      </c>
      <c r="P32" s="52">
        <v>22076</v>
      </c>
      <c r="Q32" s="52">
        <v>20284</v>
      </c>
      <c r="R32" s="54">
        <v>8.8345493985407106</v>
      </c>
      <c r="S32" s="52">
        <v>5.0624412393549596</v>
      </c>
      <c r="T32" s="52">
        <v>5.0096049891540098</v>
      </c>
      <c r="U32" s="55">
        <v>1.04369113048064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2">
        <v>14.401300000000001</v>
      </c>
      <c r="O33" s="52">
        <v>14.401300000000001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319936.38530000002</v>
      </c>
      <c r="E34" s="53"/>
      <c r="F34" s="53"/>
      <c r="G34" s="52">
        <v>197970.323</v>
      </c>
      <c r="H34" s="54">
        <v>61.608255445438601</v>
      </c>
      <c r="I34" s="52">
        <v>14449.628199999999</v>
      </c>
      <c r="J34" s="54">
        <v>4.5164066557952696</v>
      </c>
      <c r="K34" s="52">
        <v>19919.502</v>
      </c>
      <c r="L34" s="54">
        <v>10.0618626560507</v>
      </c>
      <c r="M34" s="54">
        <v>-0.27459892320601198</v>
      </c>
      <c r="N34" s="52">
        <v>6549486.9433000004</v>
      </c>
      <c r="O34" s="52">
        <v>6549486.9433000004</v>
      </c>
      <c r="P34" s="52">
        <v>18103</v>
      </c>
      <c r="Q34" s="52">
        <v>16213</v>
      </c>
      <c r="R34" s="54">
        <v>11.6573120335533</v>
      </c>
      <c r="S34" s="52">
        <v>17.673114141302499</v>
      </c>
      <c r="T34" s="52">
        <v>17.950329612039699</v>
      </c>
      <c r="U34" s="55">
        <v>-1.56857172154689</v>
      </c>
    </row>
    <row r="35" spans="1:21" ht="12" customHeight="1" thickBot="1">
      <c r="A35" s="76"/>
      <c r="B35" s="65" t="s">
        <v>68</v>
      </c>
      <c r="C35" s="66"/>
      <c r="D35" s="52">
        <v>82061.23</v>
      </c>
      <c r="E35" s="53"/>
      <c r="F35" s="53"/>
      <c r="G35" s="52">
        <v>86622.15</v>
      </c>
      <c r="H35" s="54">
        <v>-5.2653045439301396</v>
      </c>
      <c r="I35" s="52">
        <v>4096.16</v>
      </c>
      <c r="J35" s="54">
        <v>4.9915898165309001</v>
      </c>
      <c r="K35" s="52">
        <v>-245.3</v>
      </c>
      <c r="L35" s="54">
        <v>-0.28318392004816301</v>
      </c>
      <c r="M35" s="54">
        <v>-17.698573175703199</v>
      </c>
      <c r="N35" s="52">
        <v>2885400.57</v>
      </c>
      <c r="O35" s="52">
        <v>2885400.57</v>
      </c>
      <c r="P35" s="52">
        <v>56</v>
      </c>
      <c r="Q35" s="52">
        <v>56</v>
      </c>
      <c r="R35" s="54">
        <v>0</v>
      </c>
      <c r="S35" s="52">
        <v>1465.37910714286</v>
      </c>
      <c r="T35" s="52">
        <v>1381.4873214285701</v>
      </c>
      <c r="U35" s="55">
        <v>5.7249202820869503</v>
      </c>
    </row>
    <row r="36" spans="1:21" ht="12" customHeight="1" thickBot="1">
      <c r="A36" s="76"/>
      <c r="B36" s="65" t="s">
        <v>35</v>
      </c>
      <c r="C36" s="66"/>
      <c r="D36" s="52">
        <v>345177.09</v>
      </c>
      <c r="E36" s="53"/>
      <c r="F36" s="53"/>
      <c r="G36" s="52">
        <v>342614.67</v>
      </c>
      <c r="H36" s="54">
        <v>0.74790142523666303</v>
      </c>
      <c r="I36" s="52">
        <v>-29944.240000000002</v>
      </c>
      <c r="J36" s="54">
        <v>-8.6750369209034108</v>
      </c>
      <c r="K36" s="52">
        <v>-43416.93</v>
      </c>
      <c r="L36" s="54">
        <v>-12.672233211730299</v>
      </c>
      <c r="M36" s="54">
        <v>-0.31030959581895801</v>
      </c>
      <c r="N36" s="52">
        <v>17580099.100000001</v>
      </c>
      <c r="O36" s="52">
        <v>17580099.100000001</v>
      </c>
      <c r="P36" s="52">
        <v>145</v>
      </c>
      <c r="Q36" s="52">
        <v>155</v>
      </c>
      <c r="R36" s="54">
        <v>-6.4516129032258096</v>
      </c>
      <c r="S36" s="52">
        <v>2380.53165517241</v>
      </c>
      <c r="T36" s="52">
        <v>2321.1035483871001</v>
      </c>
      <c r="U36" s="55">
        <v>2.4964216147343201</v>
      </c>
    </row>
    <row r="37" spans="1:21" ht="12" thickBot="1">
      <c r="A37" s="76"/>
      <c r="B37" s="65" t="s">
        <v>36</v>
      </c>
      <c r="C37" s="66"/>
      <c r="D37" s="52">
        <v>59612</v>
      </c>
      <c r="E37" s="53"/>
      <c r="F37" s="53"/>
      <c r="G37" s="52">
        <v>103882.07</v>
      </c>
      <c r="H37" s="54">
        <v>-42.615698743777401</v>
      </c>
      <c r="I37" s="52">
        <v>-3848.72</v>
      </c>
      <c r="J37" s="54">
        <v>-6.4562839696705403</v>
      </c>
      <c r="K37" s="52">
        <v>-4751.47</v>
      </c>
      <c r="L37" s="54">
        <v>-4.5739077013001399</v>
      </c>
      <c r="M37" s="54">
        <v>-0.18999383348732099</v>
      </c>
      <c r="N37" s="52">
        <v>6638031.2599999998</v>
      </c>
      <c r="O37" s="52">
        <v>6638031.2599999998</v>
      </c>
      <c r="P37" s="52">
        <v>21</v>
      </c>
      <c r="Q37" s="52">
        <v>36</v>
      </c>
      <c r="R37" s="54">
        <v>-41.6666666666667</v>
      </c>
      <c r="S37" s="52">
        <v>2838.6666666666702</v>
      </c>
      <c r="T37" s="52">
        <v>2581.9327777777798</v>
      </c>
      <c r="U37" s="55">
        <v>9.0441717551275893</v>
      </c>
    </row>
    <row r="38" spans="1:21" ht="12" thickBot="1">
      <c r="A38" s="76"/>
      <c r="B38" s="65" t="s">
        <v>37</v>
      </c>
      <c r="C38" s="66"/>
      <c r="D38" s="52">
        <v>139804.37</v>
      </c>
      <c r="E38" s="53"/>
      <c r="F38" s="53"/>
      <c r="G38" s="52">
        <v>158893.32999999999</v>
      </c>
      <c r="H38" s="54">
        <v>-12.0136949738545</v>
      </c>
      <c r="I38" s="52">
        <v>-14192.92</v>
      </c>
      <c r="J38" s="54">
        <v>-10.1519859500815</v>
      </c>
      <c r="K38" s="52">
        <v>-15123.11</v>
      </c>
      <c r="L38" s="54">
        <v>-9.5177752269399907</v>
      </c>
      <c r="M38" s="54">
        <v>-6.1507851229012998E-2</v>
      </c>
      <c r="N38" s="52">
        <v>7543072.4100000001</v>
      </c>
      <c r="O38" s="52">
        <v>7543072.4100000001</v>
      </c>
      <c r="P38" s="52">
        <v>86</v>
      </c>
      <c r="Q38" s="52">
        <v>86</v>
      </c>
      <c r="R38" s="54">
        <v>0</v>
      </c>
      <c r="S38" s="52">
        <v>1625.63220930233</v>
      </c>
      <c r="T38" s="52">
        <v>1610.8138372092999</v>
      </c>
      <c r="U38" s="55">
        <v>0.91154518274357499</v>
      </c>
    </row>
    <row r="39" spans="1:21" ht="12" thickBot="1">
      <c r="A39" s="76"/>
      <c r="B39" s="65" t="s">
        <v>70</v>
      </c>
      <c r="C39" s="66"/>
      <c r="D39" s="53"/>
      <c r="E39" s="53"/>
      <c r="F39" s="53"/>
      <c r="G39" s="52">
        <v>10.83</v>
      </c>
      <c r="H39" s="53"/>
      <c r="I39" s="53"/>
      <c r="J39" s="53"/>
      <c r="K39" s="52">
        <v>-3401.4</v>
      </c>
      <c r="L39" s="54">
        <v>-31407.2022160665</v>
      </c>
      <c r="M39" s="53"/>
      <c r="N39" s="52">
        <v>337.51</v>
      </c>
      <c r="O39" s="52">
        <v>337.51</v>
      </c>
      <c r="P39" s="53"/>
      <c r="Q39" s="52">
        <v>6</v>
      </c>
      <c r="R39" s="53"/>
      <c r="S39" s="53"/>
      <c r="T39" s="52">
        <v>11.296666666666701</v>
      </c>
      <c r="U39" s="56"/>
    </row>
    <row r="40" spans="1:21" ht="12" customHeight="1" thickBot="1">
      <c r="A40" s="76"/>
      <c r="B40" s="65" t="s">
        <v>32</v>
      </c>
      <c r="C40" s="66"/>
      <c r="D40" s="52">
        <v>50856.409899999999</v>
      </c>
      <c r="E40" s="53"/>
      <c r="F40" s="53"/>
      <c r="G40" s="52">
        <v>159805.98370000001</v>
      </c>
      <c r="H40" s="54">
        <v>-68.176154157361495</v>
      </c>
      <c r="I40" s="52">
        <v>3785.5949999999998</v>
      </c>
      <c r="J40" s="54">
        <v>7.44369295324561</v>
      </c>
      <c r="K40" s="52">
        <v>8026.6809000000003</v>
      </c>
      <c r="L40" s="54">
        <v>5.0227661781853499</v>
      </c>
      <c r="M40" s="54">
        <v>-0.52837355226118399</v>
      </c>
      <c r="N40" s="52">
        <v>1453587.1675</v>
      </c>
      <c r="O40" s="52">
        <v>1453587.1675</v>
      </c>
      <c r="P40" s="52">
        <v>136</v>
      </c>
      <c r="Q40" s="52">
        <v>135</v>
      </c>
      <c r="R40" s="54">
        <v>0.74074074074073104</v>
      </c>
      <c r="S40" s="52">
        <v>373.944190441177</v>
      </c>
      <c r="T40" s="52">
        <v>535.51756666666699</v>
      </c>
      <c r="U40" s="55">
        <v>-43.207885121805802</v>
      </c>
    </row>
    <row r="41" spans="1:21" ht="12" customHeight="1" thickBot="1">
      <c r="A41" s="76"/>
      <c r="B41" s="65" t="s">
        <v>33</v>
      </c>
      <c r="C41" s="66"/>
      <c r="D41" s="52">
        <v>456239.84399999998</v>
      </c>
      <c r="E41" s="53"/>
      <c r="F41" s="53"/>
      <c r="G41" s="52">
        <v>444594.74</v>
      </c>
      <c r="H41" s="54">
        <v>2.61926265704358</v>
      </c>
      <c r="I41" s="52">
        <v>18634.863099999999</v>
      </c>
      <c r="J41" s="54">
        <v>4.08444447477937</v>
      </c>
      <c r="K41" s="52">
        <v>30895.725399999999</v>
      </c>
      <c r="L41" s="54">
        <v>6.9491882427578897</v>
      </c>
      <c r="M41" s="54">
        <v>-0.39684655858573897</v>
      </c>
      <c r="N41" s="52">
        <v>11310370.715500001</v>
      </c>
      <c r="O41" s="52">
        <v>11310370.715500001</v>
      </c>
      <c r="P41" s="52">
        <v>2180</v>
      </c>
      <c r="Q41" s="52">
        <v>2081</v>
      </c>
      <c r="R41" s="54">
        <v>4.7573282075924901</v>
      </c>
      <c r="S41" s="52">
        <v>209.28433211009201</v>
      </c>
      <c r="T41" s="52">
        <v>212.32556453628101</v>
      </c>
      <c r="U41" s="55">
        <v>-1.45315819656729</v>
      </c>
    </row>
    <row r="42" spans="1:21" ht="12" thickBot="1">
      <c r="A42" s="76"/>
      <c r="B42" s="65" t="s">
        <v>38</v>
      </c>
      <c r="C42" s="66"/>
      <c r="D42" s="52">
        <v>126646.19</v>
      </c>
      <c r="E42" s="53"/>
      <c r="F42" s="53"/>
      <c r="G42" s="52">
        <v>174779.51</v>
      </c>
      <c r="H42" s="54">
        <v>-27.539452422083102</v>
      </c>
      <c r="I42" s="52">
        <v>-5442.75</v>
      </c>
      <c r="J42" s="54">
        <v>-4.2976026361314199</v>
      </c>
      <c r="K42" s="52">
        <v>-16977.36</v>
      </c>
      <c r="L42" s="54">
        <v>-9.7135871361580097</v>
      </c>
      <c r="M42" s="54">
        <v>-0.67941128656045502</v>
      </c>
      <c r="N42" s="52">
        <v>6636267.8899999997</v>
      </c>
      <c r="O42" s="52">
        <v>6636267.8899999997</v>
      </c>
      <c r="P42" s="52">
        <v>93</v>
      </c>
      <c r="Q42" s="52">
        <v>83</v>
      </c>
      <c r="R42" s="54">
        <v>12.048192771084301</v>
      </c>
      <c r="S42" s="52">
        <v>1361.78698924731</v>
      </c>
      <c r="T42" s="52">
        <v>1374.87409638554</v>
      </c>
      <c r="U42" s="55">
        <v>-0.96102453919493203</v>
      </c>
    </row>
    <row r="43" spans="1:21" ht="12" thickBot="1">
      <c r="A43" s="76"/>
      <c r="B43" s="65" t="s">
        <v>39</v>
      </c>
      <c r="C43" s="66"/>
      <c r="D43" s="52">
        <v>68329.119999999995</v>
      </c>
      <c r="E43" s="53"/>
      <c r="F43" s="53"/>
      <c r="G43" s="52">
        <v>59490.64</v>
      </c>
      <c r="H43" s="54">
        <v>14.8569253919608</v>
      </c>
      <c r="I43" s="52">
        <v>8798.6200000000008</v>
      </c>
      <c r="J43" s="54">
        <v>12.8768232343692</v>
      </c>
      <c r="K43" s="52">
        <v>7819.36</v>
      </c>
      <c r="L43" s="54">
        <v>13.1438491836699</v>
      </c>
      <c r="M43" s="54">
        <v>0.125235313376031</v>
      </c>
      <c r="N43" s="52">
        <v>2524661.0299999998</v>
      </c>
      <c r="O43" s="52">
        <v>2524661.0299999998</v>
      </c>
      <c r="P43" s="52">
        <v>61</v>
      </c>
      <c r="Q43" s="52">
        <v>53</v>
      </c>
      <c r="R43" s="54">
        <v>15.094339622641501</v>
      </c>
      <c r="S43" s="52">
        <v>1120.14950819672</v>
      </c>
      <c r="T43" s="52">
        <v>1066.50603773585</v>
      </c>
      <c r="U43" s="55">
        <v>4.7889563016664001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19259.765599999999</v>
      </c>
      <c r="E45" s="58"/>
      <c r="F45" s="58"/>
      <c r="G45" s="57">
        <v>17792.686099999999</v>
      </c>
      <c r="H45" s="59">
        <v>8.2454076453357903</v>
      </c>
      <c r="I45" s="57">
        <v>2938.8604999999998</v>
      </c>
      <c r="J45" s="59">
        <v>15.2590668081651</v>
      </c>
      <c r="K45" s="57">
        <v>2694.5234</v>
      </c>
      <c r="L45" s="59">
        <v>15.143994475347901</v>
      </c>
      <c r="M45" s="59">
        <v>9.0679153129641005E-2</v>
      </c>
      <c r="N45" s="57">
        <v>346341.99170000001</v>
      </c>
      <c r="O45" s="57">
        <v>346341.99170000001</v>
      </c>
      <c r="P45" s="57">
        <v>19</v>
      </c>
      <c r="Q45" s="57">
        <v>25</v>
      </c>
      <c r="R45" s="59">
        <v>-24</v>
      </c>
      <c r="S45" s="57">
        <v>1013.67187368421</v>
      </c>
      <c r="T45" s="57">
        <v>426.86041599999999</v>
      </c>
      <c r="U45" s="60">
        <v>57.889685303335199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4:C44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45:C45"/>
    <mergeCell ref="B37:C37"/>
    <mergeCell ref="B38:C38"/>
    <mergeCell ref="B39:C39"/>
    <mergeCell ref="B40:C40"/>
    <mergeCell ref="B41:C41"/>
    <mergeCell ref="B42:C42"/>
    <mergeCell ref="B43:C43"/>
    <mergeCell ref="B13:C13"/>
    <mergeCell ref="B14:C14"/>
    <mergeCell ref="B15:C15"/>
    <mergeCell ref="B16:C16"/>
    <mergeCell ref="B17:C17"/>
  </mergeCells>
  <phoneticPr fontId="2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E39" sqref="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75352</v>
      </c>
      <c r="D2" s="37">
        <v>819387.84664444404</v>
      </c>
      <c r="E2" s="37">
        <v>627120.575649573</v>
      </c>
      <c r="F2" s="37">
        <v>192267.270994872</v>
      </c>
      <c r="G2" s="37">
        <v>627120.575649573</v>
      </c>
      <c r="H2" s="37">
        <v>0.234647452707829</v>
      </c>
    </row>
    <row r="3" spans="1:8">
      <c r="A3" s="37">
        <v>2</v>
      </c>
      <c r="B3" s="37">
        <v>13</v>
      </c>
      <c r="C3" s="37">
        <v>9204</v>
      </c>
      <c r="D3" s="37">
        <v>88527.579825641005</v>
      </c>
      <c r="E3" s="37">
        <v>67738.428117093994</v>
      </c>
      <c r="F3" s="37">
        <v>20789.151708547</v>
      </c>
      <c r="G3" s="37">
        <v>67738.428117093994</v>
      </c>
      <c r="H3" s="37">
        <v>0.23483248666112999</v>
      </c>
    </row>
    <row r="4" spans="1:8">
      <c r="A4" s="37">
        <v>3</v>
      </c>
      <c r="B4" s="37">
        <v>14</v>
      </c>
      <c r="C4" s="37">
        <v>109898</v>
      </c>
      <c r="D4" s="37">
        <v>135120.04349315501</v>
      </c>
      <c r="E4" s="37">
        <v>100145.18477874799</v>
      </c>
      <c r="F4" s="37">
        <v>34974.858714406299</v>
      </c>
      <c r="G4" s="37">
        <v>100145.18477874799</v>
      </c>
      <c r="H4" s="37">
        <v>0.25884286157869801</v>
      </c>
    </row>
    <row r="5" spans="1:8">
      <c r="A5" s="37">
        <v>4</v>
      </c>
      <c r="B5" s="37">
        <v>15</v>
      </c>
      <c r="C5" s="37">
        <v>4149</v>
      </c>
      <c r="D5" s="37">
        <v>72510.470684267493</v>
      </c>
      <c r="E5" s="37">
        <v>57009.6453848499</v>
      </c>
      <c r="F5" s="37">
        <v>15500.8252994176</v>
      </c>
      <c r="G5" s="37">
        <v>57009.6453848499</v>
      </c>
      <c r="H5" s="37">
        <v>0.21377361301256601</v>
      </c>
    </row>
    <row r="6" spans="1:8">
      <c r="A6" s="37">
        <v>5</v>
      </c>
      <c r="B6" s="37">
        <v>16</v>
      </c>
      <c r="C6" s="37">
        <v>3050</v>
      </c>
      <c r="D6" s="37">
        <v>267416.864411966</v>
      </c>
      <c r="E6" s="37">
        <v>230403.53346752099</v>
      </c>
      <c r="F6" s="37">
        <v>37013.330944444402</v>
      </c>
      <c r="G6" s="37">
        <v>230403.53346752099</v>
      </c>
      <c r="H6" s="37">
        <v>0.13841060856739401</v>
      </c>
    </row>
    <row r="7" spans="1:8">
      <c r="A7" s="37">
        <v>6</v>
      </c>
      <c r="B7" s="37">
        <v>17</v>
      </c>
      <c r="C7" s="37">
        <v>17115</v>
      </c>
      <c r="D7" s="37">
        <v>278469.93053076899</v>
      </c>
      <c r="E7" s="37">
        <v>206337.94264188001</v>
      </c>
      <c r="F7" s="37">
        <v>72131.987888888907</v>
      </c>
      <c r="G7" s="37">
        <v>206337.94264188001</v>
      </c>
      <c r="H7" s="37">
        <v>0.25902971912049499</v>
      </c>
    </row>
    <row r="8" spans="1:8">
      <c r="A8" s="37">
        <v>7</v>
      </c>
      <c r="B8" s="37">
        <v>18</v>
      </c>
      <c r="C8" s="37">
        <v>81157</v>
      </c>
      <c r="D8" s="37">
        <v>136790.32986837599</v>
      </c>
      <c r="E8" s="37">
        <v>111156.06469145299</v>
      </c>
      <c r="F8" s="37">
        <v>25634.265176923102</v>
      </c>
      <c r="G8" s="37">
        <v>111156.06469145299</v>
      </c>
      <c r="H8" s="37">
        <v>0.18739822618740101</v>
      </c>
    </row>
    <row r="9" spans="1:8">
      <c r="A9" s="37">
        <v>8</v>
      </c>
      <c r="B9" s="37">
        <v>19</v>
      </c>
      <c r="C9" s="37">
        <v>19364</v>
      </c>
      <c r="D9" s="37">
        <v>138153.53483931601</v>
      </c>
      <c r="E9" s="37">
        <v>142205.72730256399</v>
      </c>
      <c r="F9" s="37">
        <v>-4052.1924632478599</v>
      </c>
      <c r="G9" s="37">
        <v>142205.72730256399</v>
      </c>
      <c r="H9" s="37">
        <v>-2.9331080583358898E-2</v>
      </c>
    </row>
    <row r="10" spans="1:8">
      <c r="A10" s="37">
        <v>9</v>
      </c>
      <c r="B10" s="37">
        <v>21</v>
      </c>
      <c r="C10" s="37">
        <v>153142</v>
      </c>
      <c r="D10" s="37">
        <v>618053.44511196599</v>
      </c>
      <c r="E10" s="37">
        <v>589151.56929145299</v>
      </c>
      <c r="F10" s="37">
        <v>28901.8758205128</v>
      </c>
      <c r="G10" s="37">
        <v>589151.56929145299</v>
      </c>
      <c r="H10" s="37">
        <v>4.6762745275656499E-2</v>
      </c>
    </row>
    <row r="11" spans="1:8">
      <c r="A11" s="37">
        <v>10</v>
      </c>
      <c r="B11" s="37">
        <v>22</v>
      </c>
      <c r="C11" s="37">
        <v>23564</v>
      </c>
      <c r="D11" s="37">
        <v>631327.70022051304</v>
      </c>
      <c r="E11" s="37">
        <v>561574.780523077</v>
      </c>
      <c r="F11" s="37">
        <v>69752.919697435893</v>
      </c>
      <c r="G11" s="37">
        <v>561574.780523077</v>
      </c>
      <c r="H11" s="37">
        <v>0.11048607509708901</v>
      </c>
    </row>
    <row r="12" spans="1:8">
      <c r="A12" s="37">
        <v>11</v>
      </c>
      <c r="B12" s="37">
        <v>23</v>
      </c>
      <c r="C12" s="37">
        <v>168025.76699999999</v>
      </c>
      <c r="D12" s="37">
        <v>2129799.4080615402</v>
      </c>
      <c r="E12" s="37">
        <v>1791710.0621555599</v>
      </c>
      <c r="F12" s="37">
        <v>338089.34590598301</v>
      </c>
      <c r="G12" s="37">
        <v>1791710.0621555599</v>
      </c>
      <c r="H12" s="37">
        <v>0.15874234194369399</v>
      </c>
    </row>
    <row r="13" spans="1:8">
      <c r="A13" s="37">
        <v>12</v>
      </c>
      <c r="B13" s="37">
        <v>24</v>
      </c>
      <c r="C13" s="37">
        <v>22922</v>
      </c>
      <c r="D13" s="37">
        <v>534435.38847521401</v>
      </c>
      <c r="E13" s="37">
        <v>480103.73011453002</v>
      </c>
      <c r="F13" s="37">
        <v>54331.658360683803</v>
      </c>
      <c r="G13" s="37">
        <v>480103.73011453002</v>
      </c>
      <c r="H13" s="37">
        <v>0.101661790241279</v>
      </c>
    </row>
    <row r="14" spans="1:8">
      <c r="A14" s="37">
        <v>13</v>
      </c>
      <c r="B14" s="37">
        <v>25</v>
      </c>
      <c r="C14" s="37">
        <v>117098</v>
      </c>
      <c r="D14" s="37">
        <v>1290012.3921999999</v>
      </c>
      <c r="E14" s="37">
        <v>1167978.9724000001</v>
      </c>
      <c r="F14" s="37">
        <v>122033.4198</v>
      </c>
      <c r="G14" s="37">
        <v>1167978.9724000001</v>
      </c>
      <c r="H14" s="37">
        <v>9.45986414842752E-2</v>
      </c>
    </row>
    <row r="15" spans="1:8">
      <c r="A15" s="37">
        <v>14</v>
      </c>
      <c r="B15" s="37">
        <v>26</v>
      </c>
      <c r="C15" s="37">
        <v>64784</v>
      </c>
      <c r="D15" s="37">
        <v>413325.39811974898</v>
      </c>
      <c r="E15" s="37">
        <v>353239.86368981202</v>
      </c>
      <c r="F15" s="37">
        <v>60085.534429937201</v>
      </c>
      <c r="G15" s="37">
        <v>353239.86368981202</v>
      </c>
      <c r="H15" s="37">
        <v>0.145371019306511</v>
      </c>
    </row>
    <row r="16" spans="1:8">
      <c r="A16" s="37">
        <v>15</v>
      </c>
      <c r="B16" s="37">
        <v>27</v>
      </c>
      <c r="C16" s="37">
        <v>148255.424</v>
      </c>
      <c r="D16" s="37">
        <v>1272694.4069000001</v>
      </c>
      <c r="E16" s="37">
        <v>1200817.8530999999</v>
      </c>
      <c r="F16" s="37">
        <v>71876.553799999994</v>
      </c>
      <c r="G16" s="37">
        <v>1200817.8530999999</v>
      </c>
      <c r="H16" s="37">
        <v>5.6475893514041003E-2</v>
      </c>
    </row>
    <row r="17" spans="1:8">
      <c r="A17" s="37">
        <v>16</v>
      </c>
      <c r="B17" s="37">
        <v>29</v>
      </c>
      <c r="C17" s="37">
        <v>187923</v>
      </c>
      <c r="D17" s="37">
        <v>2670878.1822393201</v>
      </c>
      <c r="E17" s="37">
        <v>2420331.7738179499</v>
      </c>
      <c r="F17" s="37">
        <v>250546.408421367</v>
      </c>
      <c r="G17" s="37">
        <v>2420331.7738179499</v>
      </c>
      <c r="H17" s="37">
        <v>9.3806752433502796E-2</v>
      </c>
    </row>
    <row r="18" spans="1:8">
      <c r="A18" s="37">
        <v>17</v>
      </c>
      <c r="B18" s="37">
        <v>31</v>
      </c>
      <c r="C18" s="37">
        <v>26488.669000000002</v>
      </c>
      <c r="D18" s="37">
        <v>314713.891235338</v>
      </c>
      <c r="E18" s="37">
        <v>267067.48914666497</v>
      </c>
      <c r="F18" s="37">
        <v>47646.402088672599</v>
      </c>
      <c r="G18" s="37">
        <v>267067.48914666497</v>
      </c>
      <c r="H18" s="37">
        <v>0.15139592949535</v>
      </c>
    </row>
    <row r="19" spans="1:8">
      <c r="A19" s="37">
        <v>18</v>
      </c>
      <c r="B19" s="37">
        <v>32</v>
      </c>
      <c r="C19" s="37">
        <v>22161.512999999999</v>
      </c>
      <c r="D19" s="37">
        <v>395835.76775279501</v>
      </c>
      <c r="E19" s="37">
        <v>366092.490272436</v>
      </c>
      <c r="F19" s="37">
        <v>29743.277480359</v>
      </c>
      <c r="G19" s="37">
        <v>366092.490272436</v>
      </c>
      <c r="H19" s="37">
        <v>7.5140449407123999E-2</v>
      </c>
    </row>
    <row r="20" spans="1:8">
      <c r="A20" s="37">
        <v>19</v>
      </c>
      <c r="B20" s="37">
        <v>33</v>
      </c>
      <c r="C20" s="37">
        <v>54479.733</v>
      </c>
      <c r="D20" s="37">
        <v>895591.16359654302</v>
      </c>
      <c r="E20" s="37">
        <v>725904.50348662003</v>
      </c>
      <c r="F20" s="37">
        <v>169686.66010992299</v>
      </c>
      <c r="G20" s="37">
        <v>725904.50348662003</v>
      </c>
      <c r="H20" s="37">
        <v>0.18946888603555501</v>
      </c>
    </row>
    <row r="21" spans="1:8">
      <c r="A21" s="37">
        <v>20</v>
      </c>
      <c r="B21" s="37">
        <v>34</v>
      </c>
      <c r="C21" s="37">
        <v>35992.673999999999</v>
      </c>
      <c r="D21" s="37">
        <v>258059.510116625</v>
      </c>
      <c r="E21" s="37">
        <v>189796.911199372</v>
      </c>
      <c r="F21" s="37">
        <v>68262.598917253199</v>
      </c>
      <c r="G21" s="37">
        <v>189796.911199372</v>
      </c>
      <c r="H21" s="37">
        <v>0.26452270209458001</v>
      </c>
    </row>
    <row r="22" spans="1:8">
      <c r="A22" s="37">
        <v>21</v>
      </c>
      <c r="B22" s="37">
        <v>35</v>
      </c>
      <c r="C22" s="37">
        <v>45425.923000000003</v>
      </c>
      <c r="D22" s="37">
        <v>1258012.3022</v>
      </c>
      <c r="E22" s="37">
        <v>1229984.6491</v>
      </c>
      <c r="F22" s="37">
        <v>28027.6531</v>
      </c>
      <c r="G22" s="37">
        <v>1229984.6491</v>
      </c>
      <c r="H22" s="37">
        <v>2.22793155925308E-2</v>
      </c>
    </row>
    <row r="23" spans="1:8">
      <c r="A23" s="37">
        <v>22</v>
      </c>
      <c r="B23" s="37">
        <v>36</v>
      </c>
      <c r="C23" s="37">
        <v>206623.26800000001</v>
      </c>
      <c r="D23" s="37">
        <v>847768.94877699099</v>
      </c>
      <c r="E23" s="37">
        <v>695253.817792185</v>
      </c>
      <c r="F23" s="37">
        <v>152515.13098480701</v>
      </c>
      <c r="G23" s="37">
        <v>695253.817792185</v>
      </c>
      <c r="H23" s="37">
        <v>0.17990176592906401</v>
      </c>
    </row>
    <row r="24" spans="1:8">
      <c r="A24" s="37">
        <v>23</v>
      </c>
      <c r="B24" s="37">
        <v>37</v>
      </c>
      <c r="C24" s="37">
        <v>99362.869000000006</v>
      </c>
      <c r="D24" s="37">
        <v>797816.22966460197</v>
      </c>
      <c r="E24" s="37">
        <v>691794.24959507701</v>
      </c>
      <c r="F24" s="37">
        <v>106021.980069525</v>
      </c>
      <c r="G24" s="37">
        <v>691794.24959507701</v>
      </c>
      <c r="H24" s="37">
        <v>0.13289022725709199</v>
      </c>
    </row>
    <row r="25" spans="1:8">
      <c r="A25" s="37">
        <v>24</v>
      </c>
      <c r="B25" s="37">
        <v>38</v>
      </c>
      <c r="C25" s="37">
        <v>159728.016</v>
      </c>
      <c r="D25" s="37">
        <v>797428.77550442505</v>
      </c>
      <c r="E25" s="37">
        <v>762048.27046194696</v>
      </c>
      <c r="F25" s="37">
        <v>35380.505042477896</v>
      </c>
      <c r="G25" s="37">
        <v>762048.27046194696</v>
      </c>
      <c r="H25" s="37">
        <v>4.4368232159790598E-2</v>
      </c>
    </row>
    <row r="26" spans="1:8">
      <c r="A26" s="37">
        <v>25</v>
      </c>
      <c r="B26" s="37">
        <v>39</v>
      </c>
      <c r="C26" s="37">
        <v>69541.968999999997</v>
      </c>
      <c r="D26" s="37">
        <v>111758.3693398</v>
      </c>
      <c r="E26" s="37">
        <v>81653.385150216898</v>
      </c>
      <c r="F26" s="37">
        <v>30104.9841895834</v>
      </c>
      <c r="G26" s="37">
        <v>81653.385150216898</v>
      </c>
      <c r="H26" s="37">
        <v>0.26937565720961298</v>
      </c>
    </row>
    <row r="27" spans="1:8">
      <c r="A27" s="37">
        <v>26</v>
      </c>
      <c r="B27" s="37">
        <v>42</v>
      </c>
      <c r="C27" s="37">
        <v>21495.795999999998</v>
      </c>
      <c r="D27" s="37">
        <v>319936.38439999998</v>
      </c>
      <c r="E27" s="37">
        <v>305486.76199999999</v>
      </c>
      <c r="F27" s="37">
        <v>14449.6224</v>
      </c>
      <c r="G27" s="37">
        <v>305486.76199999999</v>
      </c>
      <c r="H27" s="37">
        <v>4.5164048556398002E-2</v>
      </c>
    </row>
    <row r="28" spans="1:8">
      <c r="A28" s="37">
        <v>27</v>
      </c>
      <c r="B28" s="37">
        <v>75</v>
      </c>
      <c r="C28" s="37">
        <v>137</v>
      </c>
      <c r="D28" s="37">
        <v>50856.410164957299</v>
      </c>
      <c r="E28" s="37">
        <v>47070.814789743599</v>
      </c>
      <c r="F28" s="37">
        <v>3785.5953752136802</v>
      </c>
      <c r="G28" s="37">
        <v>47070.814789743599</v>
      </c>
      <c r="H28" s="37">
        <v>7.4436936522549693E-2</v>
      </c>
    </row>
    <row r="29" spans="1:8">
      <c r="A29" s="37">
        <v>28</v>
      </c>
      <c r="B29" s="37">
        <v>76</v>
      </c>
      <c r="C29" s="37">
        <v>2444</v>
      </c>
      <c r="D29" s="37">
        <v>456239.83618461498</v>
      </c>
      <c r="E29" s="37">
        <v>437604.980850427</v>
      </c>
      <c r="F29" s="37">
        <v>18634.855334188</v>
      </c>
      <c r="G29" s="37">
        <v>437604.980850427</v>
      </c>
      <c r="H29" s="37">
        <v>4.0844428426121702E-2</v>
      </c>
    </row>
    <row r="30" spans="1:8">
      <c r="A30" s="37">
        <v>29</v>
      </c>
      <c r="B30" s="37">
        <v>99</v>
      </c>
      <c r="C30" s="37">
        <v>19</v>
      </c>
      <c r="D30" s="37">
        <v>19259.765524544298</v>
      </c>
      <c r="E30" s="37">
        <v>16320.9051660238</v>
      </c>
      <c r="F30" s="37">
        <v>2938.8603585205401</v>
      </c>
      <c r="G30" s="37">
        <v>16320.9051660238</v>
      </c>
      <c r="H30" s="37">
        <v>0.15259066133361299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94</v>
      </c>
      <c r="D32" s="34">
        <v>82061.23</v>
      </c>
      <c r="E32" s="34">
        <v>77965.070000000007</v>
      </c>
      <c r="F32" s="30"/>
      <c r="G32" s="30"/>
      <c r="H32" s="30"/>
    </row>
    <row r="33" spans="1:8">
      <c r="A33" s="30"/>
      <c r="B33" s="33">
        <v>71</v>
      </c>
      <c r="C33" s="34">
        <v>129</v>
      </c>
      <c r="D33" s="34">
        <v>345177.09</v>
      </c>
      <c r="E33" s="34">
        <v>375121.33</v>
      </c>
      <c r="F33" s="30"/>
      <c r="G33" s="30"/>
      <c r="H33" s="30"/>
    </row>
    <row r="34" spans="1:8">
      <c r="A34" s="30"/>
      <c r="B34" s="33">
        <v>72</v>
      </c>
      <c r="C34" s="34">
        <v>21</v>
      </c>
      <c r="D34" s="34">
        <v>59612</v>
      </c>
      <c r="E34" s="34">
        <v>63460.72</v>
      </c>
      <c r="F34" s="30"/>
      <c r="G34" s="30"/>
      <c r="H34" s="30"/>
    </row>
    <row r="35" spans="1:8">
      <c r="A35" s="30"/>
      <c r="B35" s="33">
        <v>73</v>
      </c>
      <c r="C35" s="34">
        <v>70</v>
      </c>
      <c r="D35" s="34">
        <v>139804.37</v>
      </c>
      <c r="E35" s="34">
        <v>153997.29</v>
      </c>
      <c r="F35" s="30"/>
      <c r="G35" s="30"/>
      <c r="H35" s="30"/>
    </row>
    <row r="36" spans="1:8">
      <c r="A36" s="30"/>
      <c r="B36" s="33">
        <v>77</v>
      </c>
      <c r="C36" s="34">
        <v>75</v>
      </c>
      <c r="D36" s="34">
        <v>126646.19</v>
      </c>
      <c r="E36" s="34">
        <v>132088.94</v>
      </c>
      <c r="F36" s="30"/>
      <c r="G36" s="30"/>
      <c r="H36" s="30"/>
    </row>
    <row r="37" spans="1:8">
      <c r="A37" s="30"/>
      <c r="B37" s="33">
        <v>78</v>
      </c>
      <c r="C37" s="34">
        <v>59</v>
      </c>
      <c r="D37" s="34">
        <v>68329.119999999995</v>
      </c>
      <c r="E37" s="34">
        <v>59530.5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2016-01-20T04:58:46Z</dcterms:modified>
</cp:coreProperties>
</file>