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56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<sst xmlns="http://schemas.openxmlformats.org/spreadsheetml/2006/main" count="117" uniqueCount="76">
  <si>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</si>
  <si>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</si>
  <si>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</si>
  <si>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</si>
  <si>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</si>
  <si>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</si>
  <si>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</si>
  <si>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</si>
  <si>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</si>
  <si>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</si>
  <si>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</si>
  <si>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</si>
  <si>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</si>
  <si>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</si>
  <si>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</si>
  <si>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</si>
  <si>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</si>
  <si>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</si>
  <si>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</si>
  <si>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</si>
  <si>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</si>
  <si>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</si>
  <si>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</si>
  <si>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</si>
  <si>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</si>
  <si>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</si>
  <si>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</si>
  <si>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</si>
  <si>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</si>
  <si>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</si>
  <si>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</si>
  <si>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</si>
  <si>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</si>
  <si>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</si>
  <si>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</si>
  <si>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</si>
  <si>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</si>
  <si>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</si>
  <si>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</si>
  <si>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</si>
  <si>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0" type="noConversion"/>
  </si>
  <si>
    <t>COST</t>
    <phoneticPr fontId="20" type="noConversion"/>
  </si>
  <si>
    <t>成本</t>
    <phoneticPr fontId="20" type="noConversion"/>
  </si>
  <si>
    <t>销售金额差异</t>
    <phoneticPr fontId="20" type="noConversion"/>
  </si>
  <si>
    <t>销售成本差异</t>
    <phoneticPr fontId="2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</si>
  <si>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</si>
  <si>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</si>
  <si>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</si>
  <si>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</si>
  <si>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</si>
  <si>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</si>
  <si>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</si>
  <si>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</si>
  <si>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</si>
  <si>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</si>
  <si>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</si>
  <si>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</si>
  <si>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</si>
  <si>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</si>
  <si>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</si>
  <si>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</si>
  <si>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</si>
  <si>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</si>
  <si>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</si>
  <si>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</si>
  <si>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</si>
  <si>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</si>
  <si>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</si>
  <si>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</si>
  <si>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</si>
  <si>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</si>
  <si>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0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</si>
  <si>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</si>
  <si>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</si>
  <si>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0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</si>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</sst>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30" fillId="0" borderId="0" applyNumberForma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34" fillId="38" borderId="21">
      <alignment vertical="center"/>
    </xf>
    <xf numFmtId="0" fontId="53" fillId="0" borderId="0"/>
    <xf numFmtId="180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7" fillId="0" borderId="0" xfId="0" applyFont="1"/>
    <xf numFmtId="177" fontId="17" fillId="0" borderId="0" xfId="0" applyNumberFormat="1" applyFont="1"/>
    <xf numFmtId="0" fontId="0" fillId="0" borderId="0" xfId="0" applyAlignment="1"/>
    <xf numFmtId="0" fontId="17" fillId="0" borderId="0" xfId="0" applyNumberFormat="1" applyFont="1"/>
    <xf numFmtId="0" fontId="18" fillId="0" borderId="18" xfId="0" applyFont="1" applyBorder="1" applyAlignment="1">
      <alignment wrapText="1"/>
    </xf>
    <xf numFmtId="0" fontId="18" fillId="0" borderId="18" xfId="0" applyNumberFormat="1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7" fillId="0" borderId="18" xfId="0" applyFont="1" applyBorder="1" applyAlignment="1">
      <alignment horizontal="right" vertical="center" wrapText="1"/>
    </xf>
    <xf numFmtId="49" fontId="18" fillId="36" borderId="18" xfId="0" applyNumberFormat="1" applyFont="1" applyFill="1" applyBorder="1" applyAlignment="1">
      <alignment vertical="center" wrapText="1"/>
    </xf>
    <xf numFmtId="49" fontId="21" fillId="37" borderId="18" xfId="0" applyNumberFormat="1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vertical="center" wrapText="1"/>
    </xf>
    <xf numFmtId="0" fontId="18" fillId="33" borderId="18" xfId="0" applyNumberFormat="1" applyFont="1" applyFill="1" applyBorder="1" applyAlignment="1">
      <alignment vertical="center" wrapText="1"/>
    </xf>
    <xf numFmtId="0" fontId="18" fillId="36" borderId="18" xfId="0" applyFont="1" applyFill="1" applyBorder="1" applyAlignment="1">
      <alignment vertical="center" wrapText="1"/>
    </xf>
    <xf numFmtId="0" fontId="18" fillId="37" borderId="18" xfId="0" applyFont="1" applyFill="1" applyBorder="1" applyAlignment="1">
      <alignment vertical="center" wrapText="1"/>
    </xf>
    <xf numFmtId="4" fontId="18" fillId="36" borderId="18" xfId="0" applyNumberFormat="1" applyFont="1" applyFill="1" applyBorder="1" applyAlignment="1">
      <alignment horizontal="right" vertical="top" wrapText="1"/>
    </xf>
    <xf numFmtId="4" fontId="18" fillId="37" borderId="18" xfId="0" applyNumberFormat="1" applyFont="1" applyFill="1" applyBorder="1" applyAlignment="1">
      <alignment horizontal="right" vertical="top" wrapText="1"/>
    </xf>
    <xf numFmtId="177" fontId="17" fillId="36" borderId="18" xfId="0" applyNumberFormat="1" applyFont="1" applyFill="1" applyBorder="1" applyAlignment="1">
      <alignment horizontal="center" vertical="center"/>
    </xf>
    <xf numFmtId="177" fontId="17" fillId="37" borderId="18" xfId="0" applyNumberFormat="1" applyFont="1" applyFill="1" applyBorder="1" applyAlignment="1">
      <alignment horizontal="center" vertical="center"/>
    </xf>
    <xf numFmtId="177" fontId="22" fillId="0" borderId="18" xfId="0" applyNumberFormat="1" applyFont="1" applyBorder="1"/>
    <xf numFmtId="177" fontId="17" fillId="36" borderId="18" xfId="0" applyNumberFormat="1" applyFont="1" applyFill="1" applyBorder="1"/>
    <xf numFmtId="177" fontId="17" fillId="37" borderId="18" xfId="0" applyNumberFormat="1" applyFont="1" applyFill="1" applyBorder="1"/>
    <xf numFmtId="177" fontId="17" fillId="0" borderId="18" xfId="0" applyNumberFormat="1" applyFont="1" applyBorder="1"/>
    <xf numFmtId="49" fontId="18" fillId="0" borderId="18" xfId="0" applyNumberFormat="1" applyFont="1" applyFill="1" applyBorder="1" applyAlignment="1">
      <alignment vertical="center" wrapText="1"/>
    </xf>
    <xf numFmtId="0" fontId="18" fillId="0" borderId="18" xfId="0" applyFont="1" applyFill="1" applyBorder="1" applyAlignment="1">
      <alignment vertical="center" wrapText="1"/>
    </xf>
    <xf numFmtId="4" fontId="18" fillId="0" borderId="18" xfId="0" applyNumberFormat="1" applyFont="1" applyFill="1" applyBorder="1" applyAlignment="1">
      <alignment horizontal="right" vertical="top" wrapText="1"/>
    </xf>
    <xf numFmtId="0" fontId="17" fillId="0" borderId="0" xfId="0" applyFont="1" applyFill="1"/>
    <xf numFmtId="176" fontId="1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17" fillId="0" borderId="0" xfId="0" applyFont="1"/>
    <xf numFmtId="1" fontId="52" fillId="0" borderId="0" xfId="0" applyNumberFormat="1" applyFont="1" applyAlignment="1"/>
    <xf numFmtId="0" fontId="52" fillId="0" borderId="0" xfId="0" applyNumberFormat="1" applyFont="1" applyAlignment="1"/>
    <xf numFmtId="0" fontId="17" fillId="0" borderId="0" xfId="0" applyFont="1"/>
    <xf numFmtId="0" fontId="17" fillId="0" borderId="0" xfId="0" applyFont="1"/>
    <xf numFmtId="0" fontId="53" fillId="0" borderId="0" xfId="110"/>
    <xf numFmtId="0" fontId="54" fillId="0" borderId="0" xfId="110" applyNumberFormat="1" applyFont="1"/>
    <xf numFmtId="0" fontId="23" fillId="0" borderId="0" xfId="0" applyFont="1" applyAlignment="1">
      <alignment horizontal="left" wrapText="1"/>
    </xf>
    <xf numFmtId="0" fontId="29" fillId="0" borderId="19" xfId="0" applyFont="1" applyBorder="1" applyAlignment="1">
      <alignment horizontal="left" vertical="center" wrapText="1"/>
    </xf>
    <xf numFmtId="0" fontId="18" fillId="0" borderId="10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17" fillId="0" borderId="11" xfId="0" applyFont="1" applyBorder="1" applyAlignment="1">
      <alignment horizontal="right" vertical="center" wrapText="1"/>
    </xf>
    <xf numFmtId="49" fontId="18" fillId="33" borderId="10" xfId="0" applyNumberFormat="1" applyFont="1" applyFill="1" applyBorder="1" applyAlignment="1">
      <alignment vertical="center" wrapText="1"/>
    </xf>
    <xf numFmtId="49" fontId="18" fillId="33" borderId="12" xfId="0" applyNumberFormat="1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4" fontId="19" fillId="34" borderId="10" xfId="0" applyNumberFormat="1" applyFont="1" applyFill="1" applyBorder="1" applyAlignment="1">
      <alignment horizontal="right" vertical="top" wrapText="1"/>
    </xf>
    <xf numFmtId="0" fontId="19" fillId="34" borderId="10" xfId="0" applyFont="1" applyFill="1" applyBorder="1" applyAlignment="1">
      <alignment horizontal="right" vertical="top" wrapText="1"/>
    </xf>
    <xf numFmtId="176" fontId="19" fillId="34" borderId="10" xfId="0" applyNumberFormat="1" applyFont="1" applyFill="1" applyBorder="1" applyAlignment="1">
      <alignment horizontal="right" vertical="top" wrapText="1"/>
    </xf>
    <xf numFmtId="176" fontId="19" fillId="34" borderId="12" xfId="0" applyNumberFormat="1" applyFont="1" applyFill="1" applyBorder="1" applyAlignment="1">
      <alignment horizontal="right" vertical="top" wrapText="1"/>
    </xf>
    <xf numFmtId="4" fontId="18" fillId="35" borderId="10" xfId="0" applyNumberFormat="1" applyFont="1" applyFill="1" applyBorder="1" applyAlignment="1">
      <alignment horizontal="right" vertical="top" wrapText="1"/>
    </xf>
    <xf numFmtId="0" fontId="18" fillId="35" borderId="10" xfId="0" applyFont="1" applyFill="1" applyBorder="1" applyAlignment="1">
      <alignment horizontal="right" vertical="top" wrapText="1"/>
    </xf>
    <xf numFmtId="176" fontId="18" fillId="35" borderId="10" xfId="0" applyNumberFormat="1" applyFont="1" applyFill="1" applyBorder="1" applyAlignment="1">
      <alignment horizontal="right" vertical="top" wrapText="1"/>
    </xf>
    <xf numFmtId="176" fontId="18" fillId="35" borderId="12" xfId="0" applyNumberFormat="1" applyFont="1" applyFill="1" applyBorder="1" applyAlignment="1">
      <alignment horizontal="right" vertical="top" wrapText="1"/>
    </xf>
    <xf numFmtId="0" fontId="18" fillId="35" borderId="12" xfId="0" applyFont="1" applyFill="1" applyBorder="1" applyAlignment="1">
      <alignment horizontal="right" vertical="top" wrapText="1"/>
    </xf>
    <xf numFmtId="4" fontId="18" fillId="35" borderId="13" xfId="0" applyNumberFormat="1" applyFont="1" applyFill="1" applyBorder="1" applyAlignment="1">
      <alignment horizontal="right" vertical="top" wrapText="1"/>
    </xf>
    <xf numFmtId="0" fontId="18" fillId="35" borderId="13" xfId="0" applyFont="1" applyFill="1" applyBorder="1" applyAlignment="1">
      <alignment horizontal="right" vertical="top" wrapText="1"/>
    </xf>
    <xf numFmtId="176" fontId="18" fillId="35" borderId="13" xfId="0" applyNumberFormat="1" applyFont="1" applyFill="1" applyBorder="1" applyAlignment="1">
      <alignment horizontal="right" vertical="top" wrapText="1"/>
    </xf>
    <xf numFmtId="176" fontId="18" fillId="35" borderId="20" xfId="0" applyNumberFormat="1" applyFont="1" applyFill="1" applyBorder="1" applyAlignment="1">
      <alignment horizontal="right" vertical="top" wrapText="1"/>
    </xf>
    <xf numFmtId="0" fontId="18" fillId="33" borderId="18" xfId="0" applyFont="1" applyFill="1" applyBorder="1" applyAlignment="1">
      <alignment vertical="center" wrapText="1"/>
    </xf>
    <xf numFmtId="49" fontId="18" fillId="33" borderId="18" xfId="0" applyNumberFormat="1" applyFont="1" applyFill="1" applyBorder="1" applyAlignment="1">
      <alignment horizontal="left" vertical="top" wrapText="1"/>
    </xf>
    <xf numFmtId="49" fontId="19" fillId="33" borderId="18" xfId="0" applyNumberFormat="1" applyFont="1" applyFill="1" applyBorder="1" applyAlignment="1">
      <alignment horizontal="left" vertical="top" wrapText="1"/>
    </xf>
    <xf numFmtId="14" fontId="18" fillId="33" borderId="18" xfId="0" applyNumberFormat="1" applyFont="1" applyFill="1" applyBorder="1" applyAlignment="1">
      <alignment vertical="center" wrapText="1"/>
    </xf>
    <xf numFmtId="49" fontId="18" fillId="33" borderId="13" xfId="0" applyNumberFormat="1" applyFont="1" applyFill="1" applyBorder="1" applyAlignment="1">
      <alignment horizontal="left" vertical="top" wrapText="1"/>
    </xf>
    <xf numFmtId="49" fontId="18" fillId="33" borderId="15" xfId="0" applyNumberFormat="1" applyFont="1" applyFill="1" applyBorder="1" applyAlignment="1">
      <alignment horizontal="left" vertical="top" wrapText="1"/>
    </xf>
    <xf numFmtId="0" fontId="17" fillId="0" borderId="0" xfId="0" applyFont="1" applyAlignment="1">
      <alignment wrapText="1"/>
    </xf>
    <xf numFmtId="0" fontId="17" fillId="0" borderId="19" xfId="0" applyFont="1" applyBorder="1" applyAlignment="1">
      <alignment wrapText="1"/>
    </xf>
    <xf numFmtId="0" fontId="17" fillId="0" borderId="0" xfId="0" applyFont="1" applyAlignment="1">
      <alignment horizontal="right" vertical="center" wrapText="1"/>
    </xf>
    <xf numFmtId="0" fontId="18" fillId="33" borderId="13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4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14" fontId="18" fillId="33" borderId="12" xfId="0" applyNumberFormat="1" applyFont="1" applyFill="1" applyBorder="1" applyAlignment="1">
      <alignment vertical="center" wrapText="1"/>
    </xf>
    <xf numFmtId="14" fontId="18" fillId="33" borderId="16" xfId="0" applyNumberFormat="1" applyFont="1" applyFill="1" applyBorder="1" applyAlignment="1">
      <alignment vertical="center" wrapText="1"/>
    </xf>
    <xf numFmtId="14" fontId="18" fillId="33" borderId="17" xfId="0" applyNumberFormat="1" applyFont="1" applyFill="1" applyBorder="1" applyAlignment="1">
      <alignment vertical="center" wrapText="1"/>
    </xf>
  </cellXfs>
  <cellStyles count="130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19576188.817199998</v>
      </c>
      <c r="F3" s="25">
        <f>RA!I7</f>
        <v>2130887.6849000002</v>
      </c>
      <c r="G3" s="16">
        <f>SUM(G4:G40)</f>
        <v>17445301.132299997</v>
      </c>
      <c r="H3" s="27">
        <f>RA!J7</f>
        <v>10.8850997750275</v>
      </c>
      <c r="I3" s="20">
        <f>SUM(I4:I40)</f>
        <v>19576195.871330697</v>
      </c>
      <c r="J3" s="21">
        <f>SUM(J4:J40)</f>
        <v>17445300.998646952</v>
      </c>
      <c r="K3" s="22">
        <f>E3-I3</f>
        <v>-7.0541306994855404</v>
      </c>
      <c r="L3" s="22">
        <f>G3-J3</f>
        <v>0.13365304470062256</v>
      </c>
    </row>
    <row r="4" spans="1:13">
      <c r="A4" s="64">
        <f>RA!A8</f>
        <v>42389</v>
      </c>
      <c r="B4" s="12">
        <v>12</v>
      </c>
      <c r="C4" s="62" t="s">
        <v>6</v>
      </c>
      <c r="D4" s="62"/>
      <c r="E4" s="15">
        <f>VLOOKUP(C4,RA!B8:D36,3,0)</f>
        <v>777244.76800000004</v>
      </c>
      <c r="F4" s="25">
        <f>VLOOKUP(C4,RA!B8:I39,8,0)</f>
        <v>182106.15090000001</v>
      </c>
      <c r="G4" s="16">
        <f t="shared" ref="G4:G40" si="0">E4-F4</f>
        <v>595138.61710000003</v>
      </c>
      <c r="H4" s="27">
        <f>RA!J8</f>
        <v>23.429704309054902</v>
      </c>
      <c r="I4" s="20">
        <f>VLOOKUP(B4,RMS!B:D,3,FALSE)</f>
        <v>777245.923658974</v>
      </c>
      <c r="J4" s="21">
        <f>VLOOKUP(B4,RMS!B:E,4,FALSE)</f>
        <v>595138.63052222203</v>
      </c>
      <c r="K4" s="22">
        <f t="shared" ref="K4:K40" si="1">E4-I4</f>
        <v>-1.1556589739629999</v>
      </c>
      <c r="L4" s="22">
        <f t="shared" ref="L4:L40" si="2">G4-J4</f>
        <v>-1.3422221993096173E-2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89032.709499999997</v>
      </c>
      <c r="F5" s="25">
        <f>VLOOKUP(C5,RA!B9:I40,8,0)</f>
        <v>21282.867099999999</v>
      </c>
      <c r="G5" s="16">
        <f t="shared" si="0"/>
        <v>67749.842399999994</v>
      </c>
      <c r="H5" s="27">
        <f>RA!J9</f>
        <v>23.904548361521002</v>
      </c>
      <c r="I5" s="20">
        <f>VLOOKUP(B5,RMS!B:D,3,FALSE)</f>
        <v>89032.771041880304</v>
      </c>
      <c r="J5" s="21">
        <f>VLOOKUP(B5,RMS!B:E,4,FALSE)</f>
        <v>67749.851871794905</v>
      </c>
      <c r="K5" s="22">
        <f t="shared" si="1"/>
        <v>-6.1541880306322128E-2</v>
      </c>
      <c r="L5" s="22">
        <f t="shared" si="2"/>
        <v>-9.4717949104961008E-3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138427.9933</v>
      </c>
      <c r="F6" s="25">
        <f>VLOOKUP(C6,RA!B10:I41,8,0)</f>
        <v>34444.165500000003</v>
      </c>
      <c r="G6" s="16">
        <f t="shared" si="0"/>
        <v>103983.8278</v>
      </c>
      <c r="H6" s="27">
        <f>RA!J10</f>
        <v>24.882370016989899</v>
      </c>
      <c r="I6" s="20">
        <f>VLOOKUP(B6,RMS!B:D,3,FALSE)</f>
        <v>138429.76252773599</v>
      </c>
      <c r="J6" s="21">
        <f>VLOOKUP(B6,RMS!B:E,4,FALSE)</f>
        <v>103983.82784532099</v>
      </c>
      <c r="K6" s="22">
        <f>E6-I6</f>
        <v>-1.7692277359892614</v>
      </c>
      <c r="L6" s="22">
        <f t="shared" si="2"/>
        <v>-4.5320994104258716E-5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82592.739400000006</v>
      </c>
      <c r="F7" s="25">
        <f>VLOOKUP(C7,RA!B11:I42,8,0)</f>
        <v>17316.0749</v>
      </c>
      <c r="G7" s="16">
        <f t="shared" si="0"/>
        <v>65276.664500000006</v>
      </c>
      <c r="H7" s="27">
        <f>RA!J11</f>
        <v>20.965613958071501</v>
      </c>
      <c r="I7" s="20">
        <f>VLOOKUP(B7,RMS!B:D,3,FALSE)</f>
        <v>82592.784052000599</v>
      </c>
      <c r="J7" s="21">
        <f>VLOOKUP(B7,RMS!B:E,4,FALSE)</f>
        <v>65276.664360403898</v>
      </c>
      <c r="K7" s="22">
        <f t="shared" si="1"/>
        <v>-4.4652000593487173E-2</v>
      </c>
      <c r="L7" s="22">
        <f t="shared" si="2"/>
        <v>1.395961080561392E-4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266374.3112</v>
      </c>
      <c r="F8" s="25">
        <f>VLOOKUP(C8,RA!B12:I43,8,0)</f>
        <v>33655.861700000001</v>
      </c>
      <c r="G8" s="16">
        <f t="shared" si="0"/>
        <v>232718.44949999999</v>
      </c>
      <c r="H8" s="27">
        <f>RA!J12</f>
        <v>12.6348000857824</v>
      </c>
      <c r="I8" s="20">
        <f>VLOOKUP(B8,RMS!B:D,3,FALSE)</f>
        <v>266374.30058461498</v>
      </c>
      <c r="J8" s="21">
        <f>VLOOKUP(B8,RMS!B:E,4,FALSE)</f>
        <v>232718.45038803399</v>
      </c>
      <c r="K8" s="22">
        <f t="shared" si="1"/>
        <v>1.0615385021083057E-2</v>
      </c>
      <c r="L8" s="22">
        <f t="shared" si="2"/>
        <v>-8.8803400285542011E-4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292915.75939999998</v>
      </c>
      <c r="F9" s="25">
        <f>VLOOKUP(C9,RA!B13:I44,8,0)</f>
        <v>76737.747300000003</v>
      </c>
      <c r="G9" s="16">
        <f t="shared" si="0"/>
        <v>216178.01209999999</v>
      </c>
      <c r="H9" s="27">
        <f>RA!J13</f>
        <v>26.197889610715201</v>
      </c>
      <c r="I9" s="20">
        <f>VLOOKUP(B9,RMS!B:D,3,FALSE)</f>
        <v>292915.95527435897</v>
      </c>
      <c r="J9" s="21">
        <f>VLOOKUP(B9,RMS!B:E,4,FALSE)</f>
        <v>216178.01</v>
      </c>
      <c r="K9" s="22">
        <f t="shared" si="1"/>
        <v>-0.19587435899302363</v>
      </c>
      <c r="L9" s="22">
        <f t="shared" si="2"/>
        <v>2.0999999833293259E-3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154033.37669999999</v>
      </c>
      <c r="F10" s="25">
        <f>VLOOKUP(C10,RA!B14:I44,8,0)</f>
        <v>29868.700099999998</v>
      </c>
      <c r="G10" s="16">
        <f t="shared" si="0"/>
        <v>124164.67659999999</v>
      </c>
      <c r="H10" s="27">
        <f>RA!J14</f>
        <v>19.391057146123099</v>
      </c>
      <c r="I10" s="20">
        <f>VLOOKUP(B10,RMS!B:D,3,FALSE)</f>
        <v>154033.389764102</v>
      </c>
      <c r="J10" s="21">
        <f>VLOOKUP(B10,RMS!B:E,4,FALSE)</f>
        <v>124164.677855556</v>
      </c>
      <c r="K10" s="22">
        <f t="shared" si="1"/>
        <v>-1.3064102007774636E-2</v>
      </c>
      <c r="L10" s="22">
        <f t="shared" si="2"/>
        <v>-1.2555560097098351E-3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145093.22320000001</v>
      </c>
      <c r="F11" s="25">
        <f>VLOOKUP(C11,RA!B15:I45,8,0)</f>
        <v>18907.9028</v>
      </c>
      <c r="G11" s="16">
        <f t="shared" si="0"/>
        <v>126185.32040000001</v>
      </c>
      <c r="H11" s="27">
        <f>RA!J15</f>
        <v>13.0315547363207</v>
      </c>
      <c r="I11" s="20">
        <f>VLOOKUP(B11,RMS!B:D,3,FALSE)</f>
        <v>145093.48309829101</v>
      </c>
      <c r="J11" s="21">
        <f>VLOOKUP(B11,RMS!B:E,4,FALSE)</f>
        <v>126185.32147265</v>
      </c>
      <c r="K11" s="22">
        <f t="shared" si="1"/>
        <v>-0.25989829099853523</v>
      </c>
      <c r="L11" s="22">
        <f t="shared" si="2"/>
        <v>-1.072649989509955E-3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726937.25560000003</v>
      </c>
      <c r="F12" s="25">
        <f>VLOOKUP(C12,RA!B16:I46,8,0)</f>
        <v>5819.8001999999997</v>
      </c>
      <c r="G12" s="16">
        <f t="shared" si="0"/>
        <v>721117.45539999998</v>
      </c>
      <c r="H12" s="27">
        <f>RA!J16</f>
        <v>0.80059181933060397</v>
      </c>
      <c r="I12" s="20">
        <f>VLOOKUP(B12,RMS!B:D,3,FALSE)</f>
        <v>726936.94595128205</v>
      </c>
      <c r="J12" s="21">
        <f>VLOOKUP(B12,RMS!B:E,4,FALSE)</f>
        <v>721117.45562051295</v>
      </c>
      <c r="K12" s="22">
        <f t="shared" si="1"/>
        <v>0.3096487179864198</v>
      </c>
      <c r="L12" s="22">
        <f t="shared" si="2"/>
        <v>-2.2051297128200531E-4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634150.10389999999</v>
      </c>
      <c r="F13" s="25">
        <f>VLOOKUP(C13,RA!B17:I47,8,0)</f>
        <v>71631.086500000005</v>
      </c>
      <c r="G13" s="16">
        <f t="shared" si="0"/>
        <v>562519.01740000001</v>
      </c>
      <c r="H13" s="27">
        <f>RA!J17</f>
        <v>11.2956043150465</v>
      </c>
      <c r="I13" s="20">
        <f>VLOOKUP(B13,RMS!B:D,3,FALSE)</f>
        <v>634150.06962478603</v>
      </c>
      <c r="J13" s="21">
        <f>VLOOKUP(B13,RMS!B:E,4,FALSE)</f>
        <v>562519.01628205099</v>
      </c>
      <c r="K13" s="22">
        <f t="shared" si="1"/>
        <v>3.4275213954970241E-2</v>
      </c>
      <c r="L13" s="22">
        <f t="shared" si="2"/>
        <v>1.1179490247741342E-3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2068667.4609999999</v>
      </c>
      <c r="F14" s="25">
        <f>VLOOKUP(C14,RA!B18:I48,8,0)</f>
        <v>353929.86300000001</v>
      </c>
      <c r="G14" s="16">
        <f t="shared" si="0"/>
        <v>1714737.5979999998</v>
      </c>
      <c r="H14" s="27">
        <f>RA!J18</f>
        <v>17.109074787153499</v>
      </c>
      <c r="I14" s="20">
        <f>VLOOKUP(B14,RMS!B:D,3,FALSE)</f>
        <v>2068667.69182393</v>
      </c>
      <c r="J14" s="21">
        <f>VLOOKUP(B14,RMS!B:E,4,FALSE)</f>
        <v>1714737.57774786</v>
      </c>
      <c r="K14" s="22">
        <f t="shared" si="1"/>
        <v>-0.23082393012009561</v>
      </c>
      <c r="L14" s="22">
        <f t="shared" si="2"/>
        <v>2.0252139773219824E-2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592086.98049999995</v>
      </c>
      <c r="F15" s="25">
        <f>VLOOKUP(C15,RA!B19:I49,8,0)</f>
        <v>47665.552100000001</v>
      </c>
      <c r="G15" s="16">
        <f t="shared" si="0"/>
        <v>544421.42839999998</v>
      </c>
      <c r="H15" s="27">
        <f>RA!J19</f>
        <v>8.0504307086347104</v>
      </c>
      <c r="I15" s="20">
        <f>VLOOKUP(B15,RMS!B:D,3,FALSE)</f>
        <v>592087.12127777794</v>
      </c>
      <c r="J15" s="21">
        <f>VLOOKUP(B15,RMS!B:E,4,FALSE)</f>
        <v>544421.42774529895</v>
      </c>
      <c r="K15" s="22">
        <f t="shared" si="1"/>
        <v>-0.14077777799684554</v>
      </c>
      <c r="L15" s="22">
        <f t="shared" si="2"/>
        <v>6.5470102708786726E-4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1411304.6651000001</v>
      </c>
      <c r="F16" s="25">
        <f>VLOOKUP(C16,RA!B20:I50,8,0)</f>
        <v>116533.2228</v>
      </c>
      <c r="G16" s="16">
        <f t="shared" si="0"/>
        <v>1294771.4423</v>
      </c>
      <c r="H16" s="27">
        <f>RA!J20</f>
        <v>8.2571273008399597</v>
      </c>
      <c r="I16" s="20">
        <f>VLOOKUP(B16,RMS!B:D,3,FALSE)</f>
        <v>1411305.0944999999</v>
      </c>
      <c r="J16" s="21">
        <f>VLOOKUP(B16,RMS!B:E,4,FALSE)</f>
        <v>1294771.4423</v>
      </c>
      <c r="K16" s="22">
        <f t="shared" si="1"/>
        <v>-0.42939999978989363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414490.42489999998</v>
      </c>
      <c r="F17" s="25">
        <f>VLOOKUP(C17,RA!B21:I51,8,0)</f>
        <v>60142.036999999997</v>
      </c>
      <c r="G17" s="16">
        <f t="shared" si="0"/>
        <v>354348.38789999997</v>
      </c>
      <c r="H17" s="27">
        <f>RA!J21</f>
        <v>14.509873663429</v>
      </c>
      <c r="I17" s="20">
        <f>VLOOKUP(B17,RMS!B:D,3,FALSE)</f>
        <v>414490.30815350602</v>
      </c>
      <c r="J17" s="21">
        <f>VLOOKUP(B17,RMS!B:E,4,FALSE)</f>
        <v>354348.387890129</v>
      </c>
      <c r="K17" s="22">
        <f t="shared" si="1"/>
        <v>0.11674649396445602</v>
      </c>
      <c r="L17" s="22">
        <f t="shared" si="2"/>
        <v>9.8709715530276299E-6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1298062.3958999999</v>
      </c>
      <c r="F18" s="25">
        <f>VLOOKUP(C18,RA!B22:I52,8,0)</f>
        <v>73674.448199999999</v>
      </c>
      <c r="G18" s="16">
        <f t="shared" si="0"/>
        <v>1224387.9476999999</v>
      </c>
      <c r="H18" s="27">
        <f>RA!J22</f>
        <v>5.6757247134424897</v>
      </c>
      <c r="I18" s="20">
        <f>VLOOKUP(B18,RMS!B:D,3,FALSE)</f>
        <v>1298064.59953333</v>
      </c>
      <c r="J18" s="21">
        <f>VLOOKUP(B18,RMS!B:E,4,FALSE)</f>
        <v>1224387.93596667</v>
      </c>
      <c r="K18" s="22">
        <f t="shared" si="1"/>
        <v>-2.2036333300638944</v>
      </c>
      <c r="L18" s="22">
        <f t="shared" si="2"/>
        <v>1.1733329854905605E-2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2506363.0594000001</v>
      </c>
      <c r="F19" s="25">
        <f>VLOOKUP(C19,RA!B23:I53,8,0)</f>
        <v>162016.88889999999</v>
      </c>
      <c r="G19" s="16">
        <f t="shared" si="0"/>
        <v>2344346.1705</v>
      </c>
      <c r="H19" s="27">
        <f>RA!J23</f>
        <v>6.4642226628884902</v>
      </c>
      <c r="I19" s="20">
        <f>VLOOKUP(B19,RMS!B:D,3,FALSE)</f>
        <v>2506364.5127709401</v>
      </c>
      <c r="J19" s="21">
        <f>VLOOKUP(B19,RMS!B:E,4,FALSE)</f>
        <v>2344346.1988786301</v>
      </c>
      <c r="K19" s="22">
        <f t="shared" si="1"/>
        <v>-1.4533709399402142</v>
      </c>
      <c r="L19" s="22">
        <f t="shared" si="2"/>
        <v>-2.8378630056977272E-2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356609.75199999998</v>
      </c>
      <c r="F20" s="25">
        <f>VLOOKUP(C20,RA!B24:I54,8,0)</f>
        <v>56240.381699999998</v>
      </c>
      <c r="G20" s="16">
        <f t="shared" si="0"/>
        <v>300369.37029999995</v>
      </c>
      <c r="H20" s="27">
        <f>RA!J24</f>
        <v>15.7708479323919</v>
      </c>
      <c r="I20" s="20">
        <f>VLOOKUP(B20,RMS!B:D,3,FALSE)</f>
        <v>356609.74636386801</v>
      </c>
      <c r="J20" s="21">
        <f>VLOOKUP(B20,RMS!B:E,4,FALSE)</f>
        <v>300369.37137437297</v>
      </c>
      <c r="K20" s="22">
        <f t="shared" si="1"/>
        <v>5.6361319730058312E-3</v>
      </c>
      <c r="L20" s="22">
        <f t="shared" si="2"/>
        <v>-1.0743730235844851E-3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452862.93550000002</v>
      </c>
      <c r="F21" s="25">
        <f>VLOOKUP(C21,RA!B25:I55,8,0)</f>
        <v>35434.197500000002</v>
      </c>
      <c r="G21" s="16">
        <f t="shared" si="0"/>
        <v>417428.73800000001</v>
      </c>
      <c r="H21" s="27">
        <f>RA!J25</f>
        <v>7.8244861131939603</v>
      </c>
      <c r="I21" s="20">
        <f>VLOOKUP(B21,RMS!B:D,3,FALSE)</f>
        <v>452862.92484961799</v>
      </c>
      <c r="J21" s="21">
        <f>VLOOKUP(B21,RMS!B:E,4,FALSE)</f>
        <v>417428.72693333903</v>
      </c>
      <c r="K21" s="22">
        <f t="shared" si="1"/>
        <v>1.0650382027961314E-2</v>
      </c>
      <c r="L21" s="22">
        <f t="shared" si="2"/>
        <v>1.1066660983487964E-2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908306.25989999995</v>
      </c>
      <c r="F22" s="25">
        <f>VLOOKUP(C22,RA!B26:I56,8,0)</f>
        <v>170805.2991</v>
      </c>
      <c r="G22" s="16">
        <f t="shared" si="0"/>
        <v>737500.9608</v>
      </c>
      <c r="H22" s="27">
        <f>RA!J26</f>
        <v>18.804813600954901</v>
      </c>
      <c r="I22" s="20">
        <f>VLOOKUP(B22,RMS!B:D,3,FALSE)</f>
        <v>908306.185096642</v>
      </c>
      <c r="J22" s="21">
        <f>VLOOKUP(B22,RMS!B:E,4,FALSE)</f>
        <v>737500.91854980798</v>
      </c>
      <c r="K22" s="22">
        <f t="shared" si="1"/>
        <v>7.4803357943892479E-2</v>
      </c>
      <c r="L22" s="22">
        <f t="shared" si="2"/>
        <v>4.225019202567637E-2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266578.8334</v>
      </c>
      <c r="F23" s="25">
        <f>VLOOKUP(C23,RA!B27:I57,8,0)</f>
        <v>70807.679199999999</v>
      </c>
      <c r="G23" s="16">
        <f t="shared" si="0"/>
        <v>195771.15419999999</v>
      </c>
      <c r="H23" s="27">
        <f>RA!J27</f>
        <v>26.561628429723601</v>
      </c>
      <c r="I23" s="20">
        <f>VLOOKUP(B23,RMS!B:D,3,FALSE)</f>
        <v>266578.66353824199</v>
      </c>
      <c r="J23" s="21">
        <f>VLOOKUP(B23,RMS!B:E,4,FALSE)</f>
        <v>195771.172742589</v>
      </c>
      <c r="K23" s="22">
        <f t="shared" si="1"/>
        <v>0.16986175801139325</v>
      </c>
      <c r="L23" s="22">
        <f t="shared" si="2"/>
        <v>-1.8542589008575305E-2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1450842.8515000001</v>
      </c>
      <c r="F24" s="25">
        <f>VLOOKUP(C24,RA!B28:I58,8,0)</f>
        <v>51177.429499999998</v>
      </c>
      <c r="G24" s="16">
        <f t="shared" si="0"/>
        <v>1399665.422</v>
      </c>
      <c r="H24" s="27">
        <f>RA!J28</f>
        <v>3.5274274844507501</v>
      </c>
      <c r="I24" s="20">
        <f>VLOOKUP(B24,RMS!B:D,3,FALSE)</f>
        <v>1450842.8515000001</v>
      </c>
      <c r="J24" s="21">
        <f>VLOOKUP(B24,RMS!B:E,4,FALSE)</f>
        <v>1399665.4114000001</v>
      </c>
      <c r="K24" s="22">
        <f t="shared" si="1"/>
        <v>0</v>
      </c>
      <c r="L24" s="22">
        <f t="shared" si="2"/>
        <v>1.0599999921396375E-2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1134973.7324000001</v>
      </c>
      <c r="F25" s="25">
        <f>VLOOKUP(C25,RA!B29:I59,8,0)</f>
        <v>272357.22480000003</v>
      </c>
      <c r="G25" s="16">
        <f t="shared" si="0"/>
        <v>862616.50760000013</v>
      </c>
      <c r="H25" s="27">
        <f>RA!J29</f>
        <v>23.996786623781801</v>
      </c>
      <c r="I25" s="20">
        <f>VLOOKUP(B25,RMS!B:D,3,FALSE)</f>
        <v>1134973.73242478</v>
      </c>
      <c r="J25" s="21">
        <f>VLOOKUP(B25,RMS!B:E,4,FALSE)</f>
        <v>862616.49627133401</v>
      </c>
      <c r="K25" s="22">
        <f t="shared" si="1"/>
        <v>-2.4779932573437691E-5</v>
      </c>
      <c r="L25" s="22">
        <f t="shared" si="2"/>
        <v>1.1328666121698916E-2</v>
      </c>
      <c r="M25" s="32"/>
    </row>
    <row r="26" spans="1:13">
      <c r="A26" s="64"/>
      <c r="B26" s="12">
        <v>37</v>
      </c>
      <c r="C26" s="62" t="s">
        <v>71</v>
      </c>
      <c r="D26" s="62"/>
      <c r="E26" s="15">
        <f>VLOOKUP(C26,RA!B30:D56,3,0)</f>
        <v>759179.87360000005</v>
      </c>
      <c r="F26" s="25">
        <f>VLOOKUP(C26,RA!B30:I60,8,0)</f>
        <v>112059.5543</v>
      </c>
      <c r="G26" s="16">
        <f t="shared" si="0"/>
        <v>647120.31930000009</v>
      </c>
      <c r="H26" s="27">
        <f>RA!J30</f>
        <v>14.760606569905301</v>
      </c>
      <c r="I26" s="20">
        <f>VLOOKUP(B26,RMS!B:D,3,FALSE)</f>
        <v>759179.86590531003</v>
      </c>
      <c r="J26" s="21">
        <f>VLOOKUP(B26,RMS!B:E,4,FALSE)</f>
        <v>647120.31543114595</v>
      </c>
      <c r="K26" s="22">
        <f t="shared" si="1"/>
        <v>7.6946900226175785E-3</v>
      </c>
      <c r="L26" s="22">
        <f t="shared" si="2"/>
        <v>3.8688541390001774E-3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871571.33519999997</v>
      </c>
      <c r="F27" s="25">
        <f>VLOOKUP(C27,RA!B31:I61,8,0)</f>
        <v>37199.086300000003</v>
      </c>
      <c r="G27" s="16">
        <f t="shared" si="0"/>
        <v>834372.24890000001</v>
      </c>
      <c r="H27" s="27">
        <f>RA!J31</f>
        <v>4.2680483854444198</v>
      </c>
      <c r="I27" s="20">
        <f>VLOOKUP(B27,RMS!B:D,3,FALSE)</f>
        <v>871571.27263893804</v>
      </c>
      <c r="J27" s="21">
        <f>VLOOKUP(B27,RMS!B:E,4,FALSE)</f>
        <v>834372.16364247794</v>
      </c>
      <c r="K27" s="22">
        <f t="shared" si="1"/>
        <v>6.256106193177402E-2</v>
      </c>
      <c r="L27" s="22">
        <f t="shared" si="2"/>
        <v>8.5257522063329816E-2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120651.2216</v>
      </c>
      <c r="F28" s="25">
        <f>VLOOKUP(C28,RA!B32:I62,8,0)</f>
        <v>28433.245699999999</v>
      </c>
      <c r="G28" s="16">
        <f t="shared" si="0"/>
        <v>92217.975900000005</v>
      </c>
      <c r="H28" s="27">
        <f>RA!J32</f>
        <v>23.5664797446195</v>
      </c>
      <c r="I28" s="20">
        <f>VLOOKUP(B28,RMS!B:D,3,FALSE)</f>
        <v>120651.13119139201</v>
      </c>
      <c r="J28" s="21">
        <f>VLOOKUP(B28,RMS!B:E,4,FALSE)</f>
        <v>92217.967167702402</v>
      </c>
      <c r="K28" s="22">
        <f t="shared" si="1"/>
        <v>9.0408607997233048E-2</v>
      </c>
      <c r="L28" s="22">
        <f t="shared" si="2"/>
        <v>8.7322976032737643E-3</v>
      </c>
      <c r="M28" s="32"/>
    </row>
    <row r="29" spans="1:13">
      <c r="A29" s="64"/>
      <c r="B29" s="12">
        <v>40</v>
      </c>
      <c r="C29" s="62" t="s">
        <v>74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31</v>
      </c>
      <c r="D30" s="62"/>
      <c r="E30" s="15">
        <f>VLOOKUP(C30,RA!B34:D61,3,0)</f>
        <v>350440.05550000002</v>
      </c>
      <c r="F30" s="25">
        <f>VLOOKUP(C30,RA!B34:I65,8,0)</f>
        <v>17757.0762</v>
      </c>
      <c r="G30" s="16">
        <f t="shared" si="0"/>
        <v>332682.97930000001</v>
      </c>
      <c r="H30" s="27">
        <f>RA!J34</f>
        <v>5.0670794965674197</v>
      </c>
      <c r="I30" s="20">
        <f>VLOOKUP(B30,RMS!B:D,3,FALSE)</f>
        <v>350440.0552</v>
      </c>
      <c r="J30" s="21">
        <f>VLOOKUP(B30,RMS!B:E,4,FALSE)</f>
        <v>332682.97810000001</v>
      </c>
      <c r="K30" s="22">
        <f t="shared" si="1"/>
        <v>3.0000001424923539E-4</v>
      </c>
      <c r="L30" s="22">
        <f t="shared" si="2"/>
        <v>1.1999999987892807E-3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43064.11</v>
      </c>
      <c r="F31" s="25">
        <f>VLOOKUP(C31,RA!B35:I66,8,0)</f>
        <v>1194.6099999999999</v>
      </c>
      <c r="G31" s="16">
        <f t="shared" si="0"/>
        <v>41869.5</v>
      </c>
      <c r="H31" s="27">
        <f>RA!J35</f>
        <v>2.7740269101114601</v>
      </c>
      <c r="I31" s="20">
        <f>VLOOKUP(B31,RMS!B:D,3,FALSE)</f>
        <v>43064.11</v>
      </c>
      <c r="J31" s="21">
        <f>VLOOKUP(B31,RMS!B:E,4,FALSE)</f>
        <v>41869.5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35</v>
      </c>
      <c r="D32" s="62"/>
      <c r="E32" s="15">
        <f>VLOOKUP(C32,RA!B34:D62,3,0)</f>
        <v>314897.49</v>
      </c>
      <c r="F32" s="25">
        <f>VLOOKUP(C32,RA!B34:I66,8,0)</f>
        <v>-30420.66</v>
      </c>
      <c r="G32" s="16">
        <f t="shared" si="0"/>
        <v>345318.14999999997</v>
      </c>
      <c r="H32" s="27">
        <f>RA!J35</f>
        <v>2.7740269101114601</v>
      </c>
      <c r="I32" s="20">
        <f>VLOOKUP(B32,RMS!B:D,3,FALSE)</f>
        <v>314897.49</v>
      </c>
      <c r="J32" s="21">
        <f>VLOOKUP(B32,RMS!B:E,4,FALSE)</f>
        <v>345318.15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36</v>
      </c>
      <c r="D33" s="62"/>
      <c r="E33" s="15">
        <f>VLOOKUP(C33,RA!B34:D63,3,0)</f>
        <v>80999.179999999993</v>
      </c>
      <c r="F33" s="25">
        <f>VLOOKUP(C33,RA!B34:I67,8,0)</f>
        <v>-2621.34</v>
      </c>
      <c r="G33" s="16">
        <f t="shared" si="0"/>
        <v>83620.51999999999</v>
      </c>
      <c r="H33" s="27">
        <f>RA!J34</f>
        <v>5.0670794965674197</v>
      </c>
      <c r="I33" s="20">
        <f>VLOOKUP(B33,RMS!B:D,3,FALSE)</f>
        <v>80999.179999999993</v>
      </c>
      <c r="J33" s="21">
        <f>VLOOKUP(B33,RMS!B:E,4,FALSE)</f>
        <v>83620.52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37</v>
      </c>
      <c r="D34" s="62"/>
      <c r="E34" s="15">
        <f>VLOOKUP(C34,RA!B35:D64,3,0)</f>
        <v>140948.82</v>
      </c>
      <c r="F34" s="25">
        <f>VLOOKUP(C34,RA!B35:I68,8,0)</f>
        <v>-21636.09</v>
      </c>
      <c r="G34" s="16">
        <f t="shared" si="0"/>
        <v>162584.91</v>
      </c>
      <c r="H34" s="27">
        <f>RA!J35</f>
        <v>2.7740269101114601</v>
      </c>
      <c r="I34" s="20">
        <f>VLOOKUP(B34,RMS!B:D,3,FALSE)</f>
        <v>140948.82</v>
      </c>
      <c r="J34" s="21">
        <f>VLOOKUP(B34,RMS!B:E,4,FALSE)</f>
        <v>162584.91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2" t="s">
        <v>69</v>
      </c>
      <c r="D35" s="62"/>
      <c r="E35" s="15">
        <f>VLOOKUP(C35,RA!B36:D65,3,0)</f>
        <v>0.85</v>
      </c>
      <c r="F35" s="25">
        <f>VLOOKUP(C35,RA!B36:I69,8,0)</f>
        <v>-54.71</v>
      </c>
      <c r="G35" s="16">
        <f t="shared" si="0"/>
        <v>55.56</v>
      </c>
      <c r="H35" s="27">
        <f>RA!J36</f>
        <v>-9.6604961824243194</v>
      </c>
      <c r="I35" s="20">
        <f>VLOOKUP(B35,RMS!B:D,3,FALSE)</f>
        <v>0.85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32</v>
      </c>
      <c r="D36" s="62"/>
      <c r="E36" s="15">
        <f>VLOOKUP(C36,RA!B8:D65,3,0)</f>
        <v>59905.127899999999</v>
      </c>
      <c r="F36" s="25">
        <f>VLOOKUP(C36,RA!B8:I69,8,0)</f>
        <v>3597.6273000000001</v>
      </c>
      <c r="G36" s="16">
        <f t="shared" si="0"/>
        <v>56307.500599999999</v>
      </c>
      <c r="H36" s="27">
        <f>RA!J36</f>
        <v>-9.6604961824243194</v>
      </c>
      <c r="I36" s="20">
        <f>VLOOKUP(B36,RMS!B:D,3,FALSE)</f>
        <v>59905.128205128203</v>
      </c>
      <c r="J36" s="21">
        <f>VLOOKUP(B36,RMS!B:E,4,FALSE)</f>
        <v>56307.5</v>
      </c>
      <c r="K36" s="22">
        <f t="shared" si="1"/>
        <v>-3.0512820376316085E-4</v>
      </c>
      <c r="L36" s="22">
        <f t="shared" si="2"/>
        <v>5.9999999939464033E-4</v>
      </c>
      <c r="M36" s="32"/>
    </row>
    <row r="37" spans="1:13">
      <c r="A37" s="64"/>
      <c r="B37" s="12">
        <v>76</v>
      </c>
      <c r="C37" s="62" t="s">
        <v>33</v>
      </c>
      <c r="D37" s="62"/>
      <c r="E37" s="15">
        <f>VLOOKUP(C37,RA!B8:D66,3,0)</f>
        <v>467471.87190000003</v>
      </c>
      <c r="F37" s="25">
        <f>VLOOKUP(C37,RA!B8:I70,8,0)</f>
        <v>20625.739799999999</v>
      </c>
      <c r="G37" s="16">
        <f t="shared" si="0"/>
        <v>446846.13210000005</v>
      </c>
      <c r="H37" s="27">
        <f>RA!J37</f>
        <v>-3.2362549843097201</v>
      </c>
      <c r="I37" s="20">
        <f>VLOOKUP(B37,RMS!B:D,3,FALSE)</f>
        <v>467471.86117863201</v>
      </c>
      <c r="J37" s="21">
        <f>VLOOKUP(B37,RMS!B:E,4,FALSE)</f>
        <v>446846.13506581198</v>
      </c>
      <c r="K37" s="22">
        <f t="shared" si="1"/>
        <v>1.0721368016675115E-2</v>
      </c>
      <c r="L37" s="22">
        <f t="shared" si="2"/>
        <v>-2.9658119310624897E-3</v>
      </c>
      <c r="M37" s="32"/>
    </row>
    <row r="38" spans="1:13">
      <c r="A38" s="64"/>
      <c r="B38" s="12">
        <v>77</v>
      </c>
      <c r="C38" s="62" t="s">
        <v>38</v>
      </c>
      <c r="D38" s="62"/>
      <c r="E38" s="15">
        <f>VLOOKUP(C38,RA!B9:D67,3,0)</f>
        <v>125420.52</v>
      </c>
      <c r="F38" s="25">
        <f>VLOOKUP(C38,RA!B9:I71,8,0)</f>
        <v>-7165</v>
      </c>
      <c r="G38" s="16">
        <f t="shared" si="0"/>
        <v>132585.52000000002</v>
      </c>
      <c r="H38" s="27">
        <f>RA!J38</f>
        <v>-15.350316519145</v>
      </c>
      <c r="I38" s="20">
        <f>VLOOKUP(B38,RMS!B:D,3,FALSE)</f>
        <v>125420.52</v>
      </c>
      <c r="J38" s="21">
        <f>VLOOKUP(B38,RMS!B:E,4,FALSE)</f>
        <v>132585.51999999999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39</v>
      </c>
      <c r="D39" s="62"/>
      <c r="E39" s="15">
        <f>VLOOKUP(C39,RA!B10:D68,3,0)</f>
        <v>64941.09</v>
      </c>
      <c r="F39" s="25">
        <f>VLOOKUP(C39,RA!B10:I72,8,0)</f>
        <v>8765.4599999999991</v>
      </c>
      <c r="G39" s="16">
        <f t="shared" si="0"/>
        <v>56175.63</v>
      </c>
      <c r="H39" s="27">
        <f>RA!J39</f>
        <v>-6436.4705882353001</v>
      </c>
      <c r="I39" s="20">
        <f>VLOOKUP(B39,RMS!B:D,3,FALSE)</f>
        <v>64941.09</v>
      </c>
      <c r="J39" s="21">
        <f>VLOOKUP(B39,RMS!B:E,4,FALSE)</f>
        <v>56175.63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34</v>
      </c>
      <c r="D40" s="62"/>
      <c r="E40" s="15">
        <f>VLOOKUP(C40,RA!B8:D69,3,0)</f>
        <v>8745.6797999999999</v>
      </c>
      <c r="F40" s="25">
        <f>VLOOKUP(C40,RA!B8:I73,8,0)</f>
        <v>598.50450000000001</v>
      </c>
      <c r="G40" s="16">
        <f t="shared" si="0"/>
        <v>8147.1752999999999</v>
      </c>
      <c r="H40" s="27">
        <f>RA!J40</f>
        <v>6.00554147218506</v>
      </c>
      <c r="I40" s="20">
        <f>VLOOKUP(B40,RMS!B:D,3,FALSE)</f>
        <v>8745.6796006353507</v>
      </c>
      <c r="J40" s="21">
        <f>VLOOKUP(B40,RMS!B:E,4,FALSE)</f>
        <v>8147.1752212389401</v>
      </c>
      <c r="K40" s="22">
        <f t="shared" si="1"/>
        <v>1.9936464923375752E-4</v>
      </c>
      <c r="L40" s="22">
        <f t="shared" si="2"/>
        <v>7.8761059739917982E-5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19576188.817200001</v>
      </c>
      <c r="E7" s="49"/>
      <c r="F7" s="49"/>
      <c r="G7" s="48">
        <v>15054288.695599999</v>
      </c>
      <c r="H7" s="50">
        <v>30.037288463330999</v>
      </c>
      <c r="I7" s="48">
        <v>2130887.6849000002</v>
      </c>
      <c r="J7" s="50">
        <v>10.8850997750275</v>
      </c>
      <c r="K7" s="48">
        <v>1667969.4467</v>
      </c>
      <c r="L7" s="50">
        <v>11.0796961611843</v>
      </c>
      <c r="M7" s="50">
        <v>0.27753400346502899</v>
      </c>
      <c r="N7" s="48">
        <v>504887458.96319997</v>
      </c>
      <c r="O7" s="48">
        <v>504887458.96319997</v>
      </c>
      <c r="P7" s="48">
        <v>933324</v>
      </c>
      <c r="Q7" s="48">
        <v>921559</v>
      </c>
      <c r="R7" s="50">
        <v>1.2766409963984999</v>
      </c>
      <c r="S7" s="48">
        <v>20.974697765406201</v>
      </c>
      <c r="T7" s="48">
        <v>20.4455736574652</v>
      </c>
      <c r="U7" s="51">
        <v>2.5226781041569701</v>
      </c>
    </row>
    <row r="8" spans="1:23" ht="12" thickBot="1">
      <c r="A8" s="75">
        <v>42389</v>
      </c>
      <c r="B8" s="65" t="s">
        <v>6</v>
      </c>
      <c r="C8" s="66"/>
      <c r="D8" s="52">
        <v>777244.76800000004</v>
      </c>
      <c r="E8" s="53"/>
      <c r="F8" s="53"/>
      <c r="G8" s="52">
        <v>683680.27229999995</v>
      </c>
      <c r="H8" s="54">
        <v>13.685416925258799</v>
      </c>
      <c r="I8" s="52">
        <v>182106.15090000001</v>
      </c>
      <c r="J8" s="54">
        <v>23.429704309054902</v>
      </c>
      <c r="K8" s="52">
        <v>160967.57810000001</v>
      </c>
      <c r="L8" s="54">
        <v>23.544277145584701</v>
      </c>
      <c r="M8" s="54">
        <v>0.13132192861141101</v>
      </c>
      <c r="N8" s="52">
        <v>18125979.396699999</v>
      </c>
      <c r="O8" s="52">
        <v>18125979.396699999</v>
      </c>
      <c r="P8" s="52">
        <v>25681</v>
      </c>
      <c r="Q8" s="52">
        <v>28193</v>
      </c>
      <c r="R8" s="54">
        <v>-8.9100131238250704</v>
      </c>
      <c r="S8" s="52">
        <v>30.2653622522487</v>
      </c>
      <c r="T8" s="52">
        <v>29.063477285141701</v>
      </c>
      <c r="U8" s="55">
        <v>3.9711567206427199</v>
      </c>
    </row>
    <row r="9" spans="1:23" ht="12" thickBot="1">
      <c r="A9" s="76"/>
      <c r="B9" s="65" t="s">
        <v>7</v>
      </c>
      <c r="C9" s="66"/>
      <c r="D9" s="52">
        <v>89032.709499999997</v>
      </c>
      <c r="E9" s="53"/>
      <c r="F9" s="53"/>
      <c r="G9" s="52">
        <v>69198.9764</v>
      </c>
      <c r="H9" s="54">
        <v>28.661887981337301</v>
      </c>
      <c r="I9" s="52">
        <v>21282.867099999999</v>
      </c>
      <c r="J9" s="54">
        <v>23.904548361521002</v>
      </c>
      <c r="K9" s="52">
        <v>16622.976699999999</v>
      </c>
      <c r="L9" s="54">
        <v>24.021997961229999</v>
      </c>
      <c r="M9" s="54">
        <v>0.28032827598200299</v>
      </c>
      <c r="N9" s="52">
        <v>1806699.2923999999</v>
      </c>
      <c r="O9" s="52">
        <v>1806699.2923999999</v>
      </c>
      <c r="P9" s="52">
        <v>4965</v>
      </c>
      <c r="Q9" s="52">
        <v>4955</v>
      </c>
      <c r="R9" s="54">
        <v>0.20181634712410601</v>
      </c>
      <c r="S9" s="52">
        <v>17.932066364551901</v>
      </c>
      <c r="T9" s="52">
        <v>17.866299959636699</v>
      </c>
      <c r="U9" s="55">
        <v>0.36675307562513498</v>
      </c>
    </row>
    <row r="10" spans="1:23" ht="12" thickBot="1">
      <c r="A10" s="76"/>
      <c r="B10" s="65" t="s">
        <v>8</v>
      </c>
      <c r="C10" s="66"/>
      <c r="D10" s="52">
        <v>138427.9933</v>
      </c>
      <c r="E10" s="53"/>
      <c r="F10" s="53"/>
      <c r="G10" s="52">
        <v>101877.8073</v>
      </c>
      <c r="H10" s="54">
        <v>35.876494566054497</v>
      </c>
      <c r="I10" s="52">
        <v>34444.165500000003</v>
      </c>
      <c r="J10" s="54">
        <v>24.882370016989899</v>
      </c>
      <c r="K10" s="52">
        <v>24200.173500000001</v>
      </c>
      <c r="L10" s="54">
        <v>23.7541169577174</v>
      </c>
      <c r="M10" s="54">
        <v>0.42330241971199101</v>
      </c>
      <c r="N10" s="52">
        <v>3463670.2395000001</v>
      </c>
      <c r="O10" s="52">
        <v>3463670.2395000001</v>
      </c>
      <c r="P10" s="52">
        <v>86557</v>
      </c>
      <c r="Q10" s="52">
        <v>85774</v>
      </c>
      <c r="R10" s="54">
        <v>0.91286403805348504</v>
      </c>
      <c r="S10" s="52">
        <v>1.5992697678986101</v>
      </c>
      <c r="T10" s="52">
        <v>1.57528002774734</v>
      </c>
      <c r="U10" s="55">
        <v>1.50004337184437</v>
      </c>
    </row>
    <row r="11" spans="1:23" ht="12" thickBot="1">
      <c r="A11" s="76"/>
      <c r="B11" s="65" t="s">
        <v>9</v>
      </c>
      <c r="C11" s="66"/>
      <c r="D11" s="52">
        <v>82592.739400000006</v>
      </c>
      <c r="E11" s="53"/>
      <c r="F11" s="53"/>
      <c r="G11" s="52">
        <v>54678.564299999998</v>
      </c>
      <c r="H11" s="54">
        <v>51.051404617805602</v>
      </c>
      <c r="I11" s="52">
        <v>17316.0749</v>
      </c>
      <c r="J11" s="54">
        <v>20.965613958071501</v>
      </c>
      <c r="K11" s="52">
        <v>12827.3807</v>
      </c>
      <c r="L11" s="54">
        <v>23.4596150506461</v>
      </c>
      <c r="M11" s="54">
        <v>0.34993069161812601</v>
      </c>
      <c r="N11" s="52">
        <v>1494667.9139</v>
      </c>
      <c r="O11" s="52">
        <v>1494667.9139</v>
      </c>
      <c r="P11" s="52">
        <v>3530</v>
      </c>
      <c r="Q11" s="52">
        <v>3249</v>
      </c>
      <c r="R11" s="54">
        <v>8.6488150200061593</v>
      </c>
      <c r="S11" s="52">
        <v>23.397376600566599</v>
      </c>
      <c r="T11" s="52">
        <v>22.317766358879702</v>
      </c>
      <c r="U11" s="55">
        <v>4.61423628861355</v>
      </c>
    </row>
    <row r="12" spans="1:23" ht="12" thickBot="1">
      <c r="A12" s="76"/>
      <c r="B12" s="65" t="s">
        <v>10</v>
      </c>
      <c r="C12" s="66"/>
      <c r="D12" s="52">
        <v>266374.3112</v>
      </c>
      <c r="E12" s="53"/>
      <c r="F12" s="53"/>
      <c r="G12" s="52">
        <v>158153.43669999999</v>
      </c>
      <c r="H12" s="54">
        <v>68.427772900871801</v>
      </c>
      <c r="I12" s="52">
        <v>33655.861700000001</v>
      </c>
      <c r="J12" s="54">
        <v>12.6348000857824</v>
      </c>
      <c r="K12" s="52">
        <v>22310.488000000001</v>
      </c>
      <c r="L12" s="54">
        <v>14.106862592129801</v>
      </c>
      <c r="M12" s="54">
        <v>0.50852198750650401</v>
      </c>
      <c r="N12" s="52">
        <v>6447659.2308999998</v>
      </c>
      <c r="O12" s="52">
        <v>6447659.2308999998</v>
      </c>
      <c r="P12" s="52">
        <v>2117</v>
      </c>
      <c r="Q12" s="52">
        <v>2014</v>
      </c>
      <c r="R12" s="54">
        <v>5.1142005958291898</v>
      </c>
      <c r="S12" s="52">
        <v>125.82631610769999</v>
      </c>
      <c r="T12" s="52">
        <v>132.77897974180701</v>
      </c>
      <c r="U12" s="55">
        <v>-5.5256037442570696</v>
      </c>
    </row>
    <row r="13" spans="1:23" ht="12" thickBot="1">
      <c r="A13" s="76"/>
      <c r="B13" s="65" t="s">
        <v>11</v>
      </c>
      <c r="C13" s="66"/>
      <c r="D13" s="52">
        <v>292915.75939999998</v>
      </c>
      <c r="E13" s="53"/>
      <c r="F13" s="53"/>
      <c r="G13" s="52">
        <v>248624.16080000001</v>
      </c>
      <c r="H13" s="54">
        <v>17.814679980208901</v>
      </c>
      <c r="I13" s="52">
        <v>76737.747300000003</v>
      </c>
      <c r="J13" s="54">
        <v>26.197889610715201</v>
      </c>
      <c r="K13" s="52">
        <v>58116.206700000002</v>
      </c>
      <c r="L13" s="54">
        <v>23.375124329429202</v>
      </c>
      <c r="M13" s="54">
        <v>0.320419064790751</v>
      </c>
      <c r="N13" s="52">
        <v>7121074.1841000002</v>
      </c>
      <c r="O13" s="52">
        <v>7121074.1841000002</v>
      </c>
      <c r="P13" s="52">
        <v>8412</v>
      </c>
      <c r="Q13" s="52">
        <v>8553</v>
      </c>
      <c r="R13" s="54">
        <v>-1.64854437039635</v>
      </c>
      <c r="S13" s="52">
        <v>34.821179196386097</v>
      </c>
      <c r="T13" s="52">
        <v>32.558136232900701</v>
      </c>
      <c r="U13" s="55">
        <v>6.4990417203339401</v>
      </c>
    </row>
    <row r="14" spans="1:23" ht="12" thickBot="1">
      <c r="A14" s="76"/>
      <c r="B14" s="65" t="s">
        <v>12</v>
      </c>
      <c r="C14" s="66"/>
      <c r="D14" s="52">
        <v>154033.37669999999</v>
      </c>
      <c r="E14" s="53"/>
      <c r="F14" s="53"/>
      <c r="G14" s="52">
        <v>142634.38510000001</v>
      </c>
      <c r="H14" s="54">
        <v>7.9917556990260401</v>
      </c>
      <c r="I14" s="52">
        <v>29868.700099999998</v>
      </c>
      <c r="J14" s="54">
        <v>19.391057146123099</v>
      </c>
      <c r="K14" s="52">
        <v>23388.760900000001</v>
      </c>
      <c r="L14" s="54">
        <v>16.397701636672199</v>
      </c>
      <c r="M14" s="54">
        <v>0.27705354839896601</v>
      </c>
      <c r="N14" s="52">
        <v>4169676.7853999999</v>
      </c>
      <c r="O14" s="52">
        <v>4169676.7853999999</v>
      </c>
      <c r="P14" s="52">
        <v>3054</v>
      </c>
      <c r="Q14" s="52">
        <v>2060</v>
      </c>
      <c r="R14" s="54">
        <v>48.252427184466001</v>
      </c>
      <c r="S14" s="52">
        <v>50.4366000982318</v>
      </c>
      <c r="T14" s="52">
        <v>66.403068592232998</v>
      </c>
      <c r="U14" s="55">
        <v>-31.656512260747999</v>
      </c>
    </row>
    <row r="15" spans="1:23" ht="12" thickBot="1">
      <c r="A15" s="76"/>
      <c r="B15" s="65" t="s">
        <v>13</v>
      </c>
      <c r="C15" s="66"/>
      <c r="D15" s="52">
        <v>145093.22320000001</v>
      </c>
      <c r="E15" s="53"/>
      <c r="F15" s="53"/>
      <c r="G15" s="52">
        <v>89465.570699999997</v>
      </c>
      <c r="H15" s="54">
        <v>62.177720507180503</v>
      </c>
      <c r="I15" s="52">
        <v>18907.9028</v>
      </c>
      <c r="J15" s="54">
        <v>13.0315547363207</v>
      </c>
      <c r="K15" s="52">
        <v>169.31649999999999</v>
      </c>
      <c r="L15" s="54">
        <v>0.189253249797914</v>
      </c>
      <c r="M15" s="54">
        <v>110.671944553543</v>
      </c>
      <c r="N15" s="52">
        <v>2863537.9656000002</v>
      </c>
      <c r="O15" s="52">
        <v>2863537.9656000002</v>
      </c>
      <c r="P15" s="52">
        <v>4975</v>
      </c>
      <c r="Q15" s="52">
        <v>5037</v>
      </c>
      <c r="R15" s="54">
        <v>-1.2308914036132701</v>
      </c>
      <c r="S15" s="52">
        <v>29.164466974874401</v>
      </c>
      <c r="T15" s="52">
        <v>27.427684256501902</v>
      </c>
      <c r="U15" s="55">
        <v>5.9551327300743999</v>
      </c>
    </row>
    <row r="16" spans="1:23" ht="12" thickBot="1">
      <c r="A16" s="76"/>
      <c r="B16" s="65" t="s">
        <v>14</v>
      </c>
      <c r="C16" s="66"/>
      <c r="D16" s="52">
        <v>726937.25560000003</v>
      </c>
      <c r="E16" s="53"/>
      <c r="F16" s="53"/>
      <c r="G16" s="52">
        <v>597828.71219999995</v>
      </c>
      <c r="H16" s="54">
        <v>21.5962433327906</v>
      </c>
      <c r="I16" s="52">
        <v>5819.8001999999997</v>
      </c>
      <c r="J16" s="54">
        <v>0.80059181933060397</v>
      </c>
      <c r="K16" s="52">
        <v>7404.1934000000001</v>
      </c>
      <c r="L16" s="54">
        <v>1.23851418456512</v>
      </c>
      <c r="M16" s="54">
        <v>-0.21398592856853299</v>
      </c>
      <c r="N16" s="52">
        <v>17003728.948800001</v>
      </c>
      <c r="O16" s="52">
        <v>17003728.948800001</v>
      </c>
      <c r="P16" s="52">
        <v>28887</v>
      </c>
      <c r="Q16" s="52">
        <v>31437</v>
      </c>
      <c r="R16" s="54">
        <v>-8.1114610172726405</v>
      </c>
      <c r="S16" s="52">
        <v>25.164858088413499</v>
      </c>
      <c r="T16" s="52">
        <v>19.660071485828801</v>
      </c>
      <c r="U16" s="55">
        <v>21.874896267025701</v>
      </c>
    </row>
    <row r="17" spans="1:21" ht="12" thickBot="1">
      <c r="A17" s="76"/>
      <c r="B17" s="65" t="s">
        <v>15</v>
      </c>
      <c r="C17" s="66"/>
      <c r="D17" s="52">
        <v>634150.10389999999</v>
      </c>
      <c r="E17" s="53"/>
      <c r="F17" s="53"/>
      <c r="G17" s="52">
        <v>663238.24750000006</v>
      </c>
      <c r="H17" s="54">
        <v>-4.3857759575302699</v>
      </c>
      <c r="I17" s="52">
        <v>71631.086500000005</v>
      </c>
      <c r="J17" s="54">
        <v>11.2956043150465</v>
      </c>
      <c r="K17" s="52">
        <v>59354.080000000002</v>
      </c>
      <c r="L17" s="54">
        <v>8.9491340741774703</v>
      </c>
      <c r="M17" s="54">
        <v>0.20684351438014001</v>
      </c>
      <c r="N17" s="52">
        <v>22086490.952</v>
      </c>
      <c r="O17" s="52">
        <v>22086490.952</v>
      </c>
      <c r="P17" s="52">
        <v>9561</v>
      </c>
      <c r="Q17" s="52">
        <v>9358</v>
      </c>
      <c r="R17" s="54">
        <v>2.1692669373797799</v>
      </c>
      <c r="S17" s="52">
        <v>66.326754931492502</v>
      </c>
      <c r="T17" s="52">
        <v>67.463959713614003</v>
      </c>
      <c r="U17" s="55">
        <v>-1.7145491035949401</v>
      </c>
    </row>
    <row r="18" spans="1:21" ht="12" thickBot="1">
      <c r="A18" s="76"/>
      <c r="B18" s="65" t="s">
        <v>16</v>
      </c>
      <c r="C18" s="66"/>
      <c r="D18" s="52">
        <v>2068667.4609999999</v>
      </c>
      <c r="E18" s="53"/>
      <c r="F18" s="53"/>
      <c r="G18" s="52">
        <v>1541398.9892</v>
      </c>
      <c r="H18" s="54">
        <v>34.207137509131101</v>
      </c>
      <c r="I18" s="52">
        <v>353929.86300000001</v>
      </c>
      <c r="J18" s="54">
        <v>17.109074787153499</v>
      </c>
      <c r="K18" s="52">
        <v>231503.4062</v>
      </c>
      <c r="L18" s="54">
        <v>15.019044895063301</v>
      </c>
      <c r="M18" s="54">
        <v>0.52883220514791696</v>
      </c>
      <c r="N18" s="52">
        <v>45587108.388599999</v>
      </c>
      <c r="O18" s="52">
        <v>45587108.388599999</v>
      </c>
      <c r="P18" s="52">
        <v>71898</v>
      </c>
      <c r="Q18" s="52">
        <v>75319</v>
      </c>
      <c r="R18" s="54">
        <v>-4.5420146311023801</v>
      </c>
      <c r="S18" s="52">
        <v>28.7722532059306</v>
      </c>
      <c r="T18" s="52">
        <v>28.277050626004101</v>
      </c>
      <c r="U18" s="55">
        <v>1.7211115736479301</v>
      </c>
    </row>
    <row r="19" spans="1:21" ht="12" thickBot="1">
      <c r="A19" s="76"/>
      <c r="B19" s="65" t="s">
        <v>17</v>
      </c>
      <c r="C19" s="66"/>
      <c r="D19" s="52">
        <v>592086.98049999995</v>
      </c>
      <c r="E19" s="53"/>
      <c r="F19" s="53"/>
      <c r="G19" s="52">
        <v>487661.86560000002</v>
      </c>
      <c r="H19" s="54">
        <v>21.413426446933599</v>
      </c>
      <c r="I19" s="52">
        <v>47665.552100000001</v>
      </c>
      <c r="J19" s="54">
        <v>8.0504307086347104</v>
      </c>
      <c r="K19" s="52">
        <v>46594.102299999999</v>
      </c>
      <c r="L19" s="54">
        <v>9.5545921440202104</v>
      </c>
      <c r="M19" s="54">
        <v>2.2995395277740999E-2</v>
      </c>
      <c r="N19" s="52">
        <v>16198649.8498</v>
      </c>
      <c r="O19" s="52">
        <v>16198649.8498</v>
      </c>
      <c r="P19" s="52">
        <v>12556</v>
      </c>
      <c r="Q19" s="52">
        <v>12693</v>
      </c>
      <c r="R19" s="54">
        <v>-1.07933506657213</v>
      </c>
      <c r="S19" s="52">
        <v>47.155700899968103</v>
      </c>
      <c r="T19" s="52">
        <v>42.104722539982703</v>
      </c>
      <c r="U19" s="55">
        <v>10.711278304822899</v>
      </c>
    </row>
    <row r="20" spans="1:21" ht="12" thickBot="1">
      <c r="A20" s="76"/>
      <c r="B20" s="65" t="s">
        <v>18</v>
      </c>
      <c r="C20" s="66"/>
      <c r="D20" s="52">
        <v>1411304.6651000001</v>
      </c>
      <c r="E20" s="53"/>
      <c r="F20" s="53"/>
      <c r="G20" s="52">
        <v>951069.29879999999</v>
      </c>
      <c r="H20" s="54">
        <v>48.391359796883002</v>
      </c>
      <c r="I20" s="52">
        <v>116533.2228</v>
      </c>
      <c r="J20" s="54">
        <v>8.2571273008399597</v>
      </c>
      <c r="K20" s="52">
        <v>75451.4372</v>
      </c>
      <c r="L20" s="54">
        <v>7.9333269715676797</v>
      </c>
      <c r="M20" s="54">
        <v>0.54447982867581501</v>
      </c>
      <c r="N20" s="52">
        <v>30272693.729899999</v>
      </c>
      <c r="O20" s="52">
        <v>30272693.729899999</v>
      </c>
      <c r="P20" s="52">
        <v>46820</v>
      </c>
      <c r="Q20" s="52">
        <v>48190</v>
      </c>
      <c r="R20" s="54">
        <v>-2.8429134675243799</v>
      </c>
      <c r="S20" s="52">
        <v>30.143200877830001</v>
      </c>
      <c r="T20" s="52">
        <v>26.769286416268901</v>
      </c>
      <c r="U20" s="55">
        <v>11.1929535129182</v>
      </c>
    </row>
    <row r="21" spans="1:21" ht="12" thickBot="1">
      <c r="A21" s="76"/>
      <c r="B21" s="65" t="s">
        <v>19</v>
      </c>
      <c r="C21" s="66"/>
      <c r="D21" s="52">
        <v>414490.42489999998</v>
      </c>
      <c r="E21" s="53"/>
      <c r="F21" s="53"/>
      <c r="G21" s="52">
        <v>314171.86119999998</v>
      </c>
      <c r="H21" s="54">
        <v>31.9311103536856</v>
      </c>
      <c r="I21" s="52">
        <v>60142.036999999997</v>
      </c>
      <c r="J21" s="54">
        <v>14.509873663429</v>
      </c>
      <c r="K21" s="52">
        <v>39117.5789</v>
      </c>
      <c r="L21" s="54">
        <v>12.451012878934399</v>
      </c>
      <c r="M21" s="54">
        <v>0.53746828641278699</v>
      </c>
      <c r="N21" s="52">
        <v>8058555.3121999996</v>
      </c>
      <c r="O21" s="52">
        <v>8058555.3121999996</v>
      </c>
      <c r="P21" s="52">
        <v>31846</v>
      </c>
      <c r="Q21" s="52">
        <v>30166</v>
      </c>
      <c r="R21" s="54">
        <v>5.5691838493668397</v>
      </c>
      <c r="S21" s="52">
        <v>13.0154626923318</v>
      </c>
      <c r="T21" s="52">
        <v>13.7017009049924</v>
      </c>
      <c r="U21" s="55">
        <v>-5.2724841896310801</v>
      </c>
    </row>
    <row r="22" spans="1:21" ht="12" thickBot="1">
      <c r="A22" s="76"/>
      <c r="B22" s="65" t="s">
        <v>20</v>
      </c>
      <c r="C22" s="66"/>
      <c r="D22" s="52">
        <v>1298062.3958999999</v>
      </c>
      <c r="E22" s="53"/>
      <c r="F22" s="53"/>
      <c r="G22" s="52">
        <v>1012934.4661</v>
      </c>
      <c r="H22" s="54">
        <v>28.148704515683001</v>
      </c>
      <c r="I22" s="52">
        <v>73674.448199999999</v>
      </c>
      <c r="J22" s="54">
        <v>5.6757247134424897</v>
      </c>
      <c r="K22" s="52">
        <v>117812.696</v>
      </c>
      <c r="L22" s="54">
        <v>11.630831010578801</v>
      </c>
      <c r="M22" s="54">
        <v>-0.37464763390186701</v>
      </c>
      <c r="N22" s="52">
        <v>25162762.976599999</v>
      </c>
      <c r="O22" s="52">
        <v>25162762.976599999</v>
      </c>
      <c r="P22" s="52">
        <v>69355</v>
      </c>
      <c r="Q22" s="52">
        <v>70193</v>
      </c>
      <c r="R22" s="54">
        <v>-1.19385123872751</v>
      </c>
      <c r="S22" s="52">
        <v>18.716204972965201</v>
      </c>
      <c r="T22" s="52">
        <v>18.131327260553</v>
      </c>
      <c r="U22" s="55">
        <v>3.1249802684730299</v>
      </c>
    </row>
    <row r="23" spans="1:21" ht="12" thickBot="1">
      <c r="A23" s="76"/>
      <c r="B23" s="65" t="s">
        <v>21</v>
      </c>
      <c r="C23" s="66"/>
      <c r="D23" s="52">
        <v>2506363.0594000001</v>
      </c>
      <c r="E23" s="53"/>
      <c r="F23" s="53"/>
      <c r="G23" s="52">
        <v>2215032.8747</v>
      </c>
      <c r="H23" s="54">
        <v>13.1524090692991</v>
      </c>
      <c r="I23" s="52">
        <v>162016.88889999999</v>
      </c>
      <c r="J23" s="54">
        <v>6.4642226628884902</v>
      </c>
      <c r="K23" s="52">
        <v>196902.24429999999</v>
      </c>
      <c r="L23" s="54">
        <v>8.8893599074310803</v>
      </c>
      <c r="M23" s="54">
        <v>-0.177170938421853</v>
      </c>
      <c r="N23" s="52">
        <v>62429888.104900002</v>
      </c>
      <c r="O23" s="52">
        <v>62429888.104900002</v>
      </c>
      <c r="P23" s="52">
        <v>71533</v>
      </c>
      <c r="Q23" s="52">
        <v>78874</v>
      </c>
      <c r="R23" s="54">
        <v>-9.3072495372366095</v>
      </c>
      <c r="S23" s="52">
        <v>35.037857483958497</v>
      </c>
      <c r="T23" s="52">
        <v>33.862569734006101</v>
      </c>
      <c r="U23" s="55">
        <v>3.3543368069534698</v>
      </c>
    </row>
    <row r="24" spans="1:21" ht="12" thickBot="1">
      <c r="A24" s="76"/>
      <c r="B24" s="65" t="s">
        <v>22</v>
      </c>
      <c r="C24" s="66"/>
      <c r="D24" s="52">
        <v>356609.75199999998</v>
      </c>
      <c r="E24" s="53"/>
      <c r="F24" s="53"/>
      <c r="G24" s="52">
        <v>214738.04269999999</v>
      </c>
      <c r="H24" s="54">
        <v>66.067338379442205</v>
      </c>
      <c r="I24" s="52">
        <v>56240.381699999998</v>
      </c>
      <c r="J24" s="54">
        <v>15.7708479323919</v>
      </c>
      <c r="K24" s="52">
        <v>35844.027399999999</v>
      </c>
      <c r="L24" s="54">
        <v>16.6919782584011</v>
      </c>
      <c r="M24" s="54">
        <v>0.56903076410437103</v>
      </c>
      <c r="N24" s="52">
        <v>6601068.716</v>
      </c>
      <c r="O24" s="52">
        <v>6601068.716</v>
      </c>
      <c r="P24" s="52">
        <v>28359</v>
      </c>
      <c r="Q24" s="52">
        <v>25714</v>
      </c>
      <c r="R24" s="54">
        <v>10.286225402504501</v>
      </c>
      <c r="S24" s="52">
        <v>12.5748352198597</v>
      </c>
      <c r="T24" s="52">
        <v>12.239009873998601</v>
      </c>
      <c r="U24" s="55">
        <v>2.67061428630636</v>
      </c>
    </row>
    <row r="25" spans="1:21" ht="12" thickBot="1">
      <c r="A25" s="76"/>
      <c r="B25" s="65" t="s">
        <v>23</v>
      </c>
      <c r="C25" s="66"/>
      <c r="D25" s="52">
        <v>452862.93550000002</v>
      </c>
      <c r="E25" s="53"/>
      <c r="F25" s="53"/>
      <c r="G25" s="52">
        <v>241940.3561</v>
      </c>
      <c r="H25" s="54">
        <v>87.179577148683904</v>
      </c>
      <c r="I25" s="52">
        <v>35434.197500000002</v>
      </c>
      <c r="J25" s="54">
        <v>7.8244861131939603</v>
      </c>
      <c r="K25" s="52">
        <v>26262.874800000001</v>
      </c>
      <c r="L25" s="54">
        <v>10.855102978002099</v>
      </c>
      <c r="M25" s="54">
        <v>0.349212444176142</v>
      </c>
      <c r="N25" s="52">
        <v>14141500.6028</v>
      </c>
      <c r="O25" s="52">
        <v>14141500.6028</v>
      </c>
      <c r="P25" s="52">
        <v>22649</v>
      </c>
      <c r="Q25" s="52">
        <v>19739</v>
      </c>
      <c r="R25" s="54">
        <v>14.7423881655606</v>
      </c>
      <c r="S25" s="52">
        <v>19.994831361208</v>
      </c>
      <c r="T25" s="52">
        <v>20.053486372156598</v>
      </c>
      <c r="U25" s="55">
        <v>-0.29335086597650001</v>
      </c>
    </row>
    <row r="26" spans="1:21" ht="12" thickBot="1">
      <c r="A26" s="76"/>
      <c r="B26" s="65" t="s">
        <v>24</v>
      </c>
      <c r="C26" s="66"/>
      <c r="D26" s="52">
        <v>908306.25989999995</v>
      </c>
      <c r="E26" s="53"/>
      <c r="F26" s="53"/>
      <c r="G26" s="52">
        <v>592688.71519999998</v>
      </c>
      <c r="H26" s="54">
        <v>53.2518228550204</v>
      </c>
      <c r="I26" s="52">
        <v>170805.2991</v>
      </c>
      <c r="J26" s="54">
        <v>18.804813600954901</v>
      </c>
      <c r="K26" s="52">
        <v>128004.8186</v>
      </c>
      <c r="L26" s="54">
        <v>21.597309906061799</v>
      </c>
      <c r="M26" s="54">
        <v>0.33436616658741902</v>
      </c>
      <c r="N26" s="52">
        <v>15767883.445800001</v>
      </c>
      <c r="O26" s="52">
        <v>15767883.445800001</v>
      </c>
      <c r="P26" s="52">
        <v>58123</v>
      </c>
      <c r="Q26" s="52">
        <v>57835</v>
      </c>
      <c r="R26" s="54">
        <v>0.49796835826057001</v>
      </c>
      <c r="S26" s="52">
        <v>15.627312077834899</v>
      </c>
      <c r="T26" s="52">
        <v>15.4852811446356</v>
      </c>
      <c r="U26" s="55">
        <v>0.90886348523611404</v>
      </c>
    </row>
    <row r="27" spans="1:21" ht="12" thickBot="1">
      <c r="A27" s="76"/>
      <c r="B27" s="65" t="s">
        <v>25</v>
      </c>
      <c r="C27" s="66"/>
      <c r="D27" s="52">
        <v>266578.8334</v>
      </c>
      <c r="E27" s="53"/>
      <c r="F27" s="53"/>
      <c r="G27" s="52">
        <v>231721.10449999999</v>
      </c>
      <c r="H27" s="54">
        <v>15.042966835159399</v>
      </c>
      <c r="I27" s="52">
        <v>70807.679199999999</v>
      </c>
      <c r="J27" s="54">
        <v>26.561628429723601</v>
      </c>
      <c r="K27" s="52">
        <v>62275.4951</v>
      </c>
      <c r="L27" s="54">
        <v>26.875193450495601</v>
      </c>
      <c r="M27" s="54">
        <v>0.137007085793526</v>
      </c>
      <c r="N27" s="52">
        <v>5313029.8262999998</v>
      </c>
      <c r="O27" s="52">
        <v>5313029.8262999998</v>
      </c>
      <c r="P27" s="52">
        <v>31291</v>
      </c>
      <c r="Q27" s="52">
        <v>31288</v>
      </c>
      <c r="R27" s="54">
        <v>9.5883405778490003E-3</v>
      </c>
      <c r="S27" s="52">
        <v>8.5193452877824303</v>
      </c>
      <c r="T27" s="52">
        <v>8.2478804270007693</v>
      </c>
      <c r="U27" s="55">
        <v>3.1864521463987598</v>
      </c>
    </row>
    <row r="28" spans="1:21" ht="12" thickBot="1">
      <c r="A28" s="76"/>
      <c r="B28" s="65" t="s">
        <v>26</v>
      </c>
      <c r="C28" s="66"/>
      <c r="D28" s="52">
        <v>1450842.8515000001</v>
      </c>
      <c r="E28" s="53"/>
      <c r="F28" s="53"/>
      <c r="G28" s="52">
        <v>783180.02069999999</v>
      </c>
      <c r="H28" s="54">
        <v>85.250237895911596</v>
      </c>
      <c r="I28" s="52">
        <v>51177.429499999998</v>
      </c>
      <c r="J28" s="54">
        <v>3.5274274844507501</v>
      </c>
      <c r="K28" s="52">
        <v>46916.005299999997</v>
      </c>
      <c r="L28" s="54">
        <v>5.99044971270677</v>
      </c>
      <c r="M28" s="54">
        <v>9.0830925880213007E-2</v>
      </c>
      <c r="N28" s="52">
        <v>35666806.126800001</v>
      </c>
      <c r="O28" s="52">
        <v>35666806.126800001</v>
      </c>
      <c r="P28" s="52">
        <v>50772</v>
      </c>
      <c r="Q28" s="52">
        <v>44590</v>
      </c>
      <c r="R28" s="54">
        <v>13.8640950885849</v>
      </c>
      <c r="S28" s="52">
        <v>28.575649009296502</v>
      </c>
      <c r="T28" s="52">
        <v>28.212879618748602</v>
      </c>
      <c r="U28" s="55">
        <v>1.26950534152292</v>
      </c>
    </row>
    <row r="29" spans="1:21" ht="12" thickBot="1">
      <c r="A29" s="76"/>
      <c r="B29" s="65" t="s">
        <v>27</v>
      </c>
      <c r="C29" s="66"/>
      <c r="D29" s="52">
        <v>1134973.7324000001</v>
      </c>
      <c r="E29" s="53"/>
      <c r="F29" s="53"/>
      <c r="G29" s="52">
        <v>591278.47129999998</v>
      </c>
      <c r="H29" s="54">
        <v>91.952487278053198</v>
      </c>
      <c r="I29" s="52">
        <v>272357.22480000003</v>
      </c>
      <c r="J29" s="54">
        <v>23.996786623781801</v>
      </c>
      <c r="K29" s="52">
        <v>95094.789300000004</v>
      </c>
      <c r="L29" s="54">
        <v>16.082910830648402</v>
      </c>
      <c r="M29" s="54">
        <v>1.8640604475265401</v>
      </c>
      <c r="N29" s="52">
        <v>15696619.6691</v>
      </c>
      <c r="O29" s="52">
        <v>15696619.6691</v>
      </c>
      <c r="P29" s="52">
        <v>132228</v>
      </c>
      <c r="Q29" s="52">
        <v>119178</v>
      </c>
      <c r="R29" s="54">
        <v>10.9500075517293</v>
      </c>
      <c r="S29" s="52">
        <v>8.5834598753667901</v>
      </c>
      <c r="T29" s="52">
        <v>7.1134685000587403</v>
      </c>
      <c r="U29" s="55">
        <v>17.125860627911901</v>
      </c>
    </row>
    <row r="30" spans="1:21" ht="12" thickBot="1">
      <c r="A30" s="76"/>
      <c r="B30" s="65" t="s">
        <v>28</v>
      </c>
      <c r="C30" s="66"/>
      <c r="D30" s="52">
        <v>759179.87360000005</v>
      </c>
      <c r="E30" s="53"/>
      <c r="F30" s="53"/>
      <c r="G30" s="52">
        <v>832202.73120000004</v>
      </c>
      <c r="H30" s="54">
        <v>-8.7746476744559807</v>
      </c>
      <c r="I30" s="52">
        <v>112059.5543</v>
      </c>
      <c r="J30" s="54">
        <v>14.760606569905301</v>
      </c>
      <c r="K30" s="52">
        <v>118223.4991</v>
      </c>
      <c r="L30" s="54">
        <v>14.206093619703299</v>
      </c>
      <c r="M30" s="54">
        <v>-5.2138067701635003E-2</v>
      </c>
      <c r="N30" s="52">
        <v>18608423.789299998</v>
      </c>
      <c r="O30" s="52">
        <v>18608423.789299998</v>
      </c>
      <c r="P30" s="52">
        <v>55259</v>
      </c>
      <c r="Q30" s="52">
        <v>58871</v>
      </c>
      <c r="R30" s="54">
        <v>-6.13544869290482</v>
      </c>
      <c r="S30" s="52">
        <v>13.738574234061399</v>
      </c>
      <c r="T30" s="52">
        <v>13.551939863430199</v>
      </c>
      <c r="U30" s="55">
        <v>1.3584697178292</v>
      </c>
    </row>
    <row r="31" spans="1:21" ht="12" thickBot="1">
      <c r="A31" s="76"/>
      <c r="B31" s="65" t="s">
        <v>29</v>
      </c>
      <c r="C31" s="66"/>
      <c r="D31" s="52">
        <v>871571.33519999997</v>
      </c>
      <c r="E31" s="53"/>
      <c r="F31" s="53"/>
      <c r="G31" s="52">
        <v>552556.12159999995</v>
      </c>
      <c r="H31" s="54">
        <v>57.734445629929603</v>
      </c>
      <c r="I31" s="52">
        <v>37199.086300000003</v>
      </c>
      <c r="J31" s="54">
        <v>4.2680483854444198</v>
      </c>
      <c r="K31" s="52">
        <v>32870.322099999998</v>
      </c>
      <c r="L31" s="54">
        <v>5.94877530355099</v>
      </c>
      <c r="M31" s="54">
        <v>0.131692174686661</v>
      </c>
      <c r="N31" s="52">
        <v>53431773.6127</v>
      </c>
      <c r="O31" s="52">
        <v>53431773.6127</v>
      </c>
      <c r="P31" s="52">
        <v>27334</v>
      </c>
      <c r="Q31" s="52">
        <v>25303</v>
      </c>
      <c r="R31" s="54">
        <v>8.0267161996601093</v>
      </c>
      <c r="S31" s="52">
        <v>31.885978459061999</v>
      </c>
      <c r="T31" s="52">
        <v>31.5151899300478</v>
      </c>
      <c r="U31" s="55">
        <v>1.16285761620961</v>
      </c>
    </row>
    <row r="32" spans="1:21" ht="12" thickBot="1">
      <c r="A32" s="76"/>
      <c r="B32" s="65" t="s">
        <v>30</v>
      </c>
      <c r="C32" s="66"/>
      <c r="D32" s="52">
        <v>120651.2216</v>
      </c>
      <c r="E32" s="53"/>
      <c r="F32" s="53"/>
      <c r="G32" s="52">
        <v>106470.4219</v>
      </c>
      <c r="H32" s="54">
        <v>13.319003951462699</v>
      </c>
      <c r="I32" s="52">
        <v>28433.245699999999</v>
      </c>
      <c r="J32" s="54">
        <v>23.5664797446195</v>
      </c>
      <c r="K32" s="52">
        <v>30759.592700000001</v>
      </c>
      <c r="L32" s="54">
        <v>28.8902703221091</v>
      </c>
      <c r="M32" s="54">
        <v>-7.5629967623076E-2</v>
      </c>
      <c r="N32" s="52">
        <v>2244528.0502999998</v>
      </c>
      <c r="O32" s="52">
        <v>2244528.0502999998</v>
      </c>
      <c r="P32" s="52">
        <v>22902</v>
      </c>
      <c r="Q32" s="52">
        <v>22076</v>
      </c>
      <c r="R32" s="54">
        <v>3.7416198586700502</v>
      </c>
      <c r="S32" s="52">
        <v>5.2681521963147304</v>
      </c>
      <c r="T32" s="52">
        <v>5.0624412393549596</v>
      </c>
      <c r="U32" s="55">
        <v>3.9048028472616898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2">
        <v>4.7786999999999997</v>
      </c>
      <c r="H33" s="53"/>
      <c r="I33" s="53"/>
      <c r="J33" s="53"/>
      <c r="K33" s="52">
        <v>0.3634</v>
      </c>
      <c r="L33" s="54">
        <v>7.6045786510975804</v>
      </c>
      <c r="M33" s="53"/>
      <c r="N33" s="52">
        <v>14.401300000000001</v>
      </c>
      <c r="O33" s="52">
        <v>14.401300000000001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350440.05550000002</v>
      </c>
      <c r="E34" s="53"/>
      <c r="F34" s="53"/>
      <c r="G34" s="52">
        <v>192119.63690000001</v>
      </c>
      <c r="H34" s="54">
        <v>82.407202696519406</v>
      </c>
      <c r="I34" s="52">
        <v>17757.0762</v>
      </c>
      <c r="J34" s="54">
        <v>5.0670794965674197</v>
      </c>
      <c r="K34" s="52">
        <v>19713.2768</v>
      </c>
      <c r="L34" s="54">
        <v>10.2609379853559</v>
      </c>
      <c r="M34" s="54">
        <v>-9.9232645077048001E-2</v>
      </c>
      <c r="N34" s="52">
        <v>6899926.9988000002</v>
      </c>
      <c r="O34" s="52">
        <v>6899926.9988000002</v>
      </c>
      <c r="P34" s="52">
        <v>19763</v>
      </c>
      <c r="Q34" s="52">
        <v>18103</v>
      </c>
      <c r="R34" s="54">
        <v>9.1697508700215398</v>
      </c>
      <c r="S34" s="52">
        <v>17.732128497697701</v>
      </c>
      <c r="T34" s="52">
        <v>17.673114141302499</v>
      </c>
      <c r="U34" s="55">
        <v>0.33281033578589497</v>
      </c>
    </row>
    <row r="35" spans="1:21" ht="12" thickBot="1">
      <c r="A35" s="76"/>
      <c r="B35" s="65" t="s">
        <v>68</v>
      </c>
      <c r="C35" s="66"/>
      <c r="D35" s="52">
        <v>43064.11</v>
      </c>
      <c r="E35" s="53"/>
      <c r="F35" s="53"/>
      <c r="G35" s="52">
        <v>5085.47</v>
      </c>
      <c r="H35" s="54">
        <v>746.80688313961195</v>
      </c>
      <c r="I35" s="52">
        <v>1194.6099999999999</v>
      </c>
      <c r="J35" s="54">
        <v>2.7740269101114601</v>
      </c>
      <c r="K35" s="52">
        <v>63.25</v>
      </c>
      <c r="L35" s="54">
        <v>1.2437395167015</v>
      </c>
      <c r="M35" s="54">
        <v>17.887114624505902</v>
      </c>
      <c r="N35" s="52">
        <v>2928464.68</v>
      </c>
      <c r="O35" s="52">
        <v>2928464.68</v>
      </c>
      <c r="P35" s="52">
        <v>32</v>
      </c>
      <c r="Q35" s="52">
        <v>56</v>
      </c>
      <c r="R35" s="54">
        <v>-42.857142857142897</v>
      </c>
      <c r="S35" s="52">
        <v>1345.7534375</v>
      </c>
      <c r="T35" s="52">
        <v>1465.37910714286</v>
      </c>
      <c r="U35" s="55">
        <v>-8.8891223540238808</v>
      </c>
    </row>
    <row r="36" spans="1:21" ht="12" thickBot="1">
      <c r="A36" s="76"/>
      <c r="B36" s="65" t="s">
        <v>35</v>
      </c>
      <c r="C36" s="66"/>
      <c r="D36" s="52">
        <v>314897.49</v>
      </c>
      <c r="E36" s="53"/>
      <c r="F36" s="53"/>
      <c r="G36" s="52">
        <v>308848.77</v>
      </c>
      <c r="H36" s="54">
        <v>1.9584730740549701</v>
      </c>
      <c r="I36" s="52">
        <v>-30420.66</v>
      </c>
      <c r="J36" s="54">
        <v>-9.6604961824243194</v>
      </c>
      <c r="K36" s="52">
        <v>-22255.45</v>
      </c>
      <c r="L36" s="54">
        <v>-7.2059377150830199</v>
      </c>
      <c r="M36" s="54">
        <v>0.36688586391198602</v>
      </c>
      <c r="N36" s="52">
        <v>17894996.59</v>
      </c>
      <c r="O36" s="52">
        <v>17894996.59</v>
      </c>
      <c r="P36" s="52">
        <v>137</v>
      </c>
      <c r="Q36" s="52">
        <v>145</v>
      </c>
      <c r="R36" s="54">
        <v>-5.5172413793103496</v>
      </c>
      <c r="S36" s="52">
        <v>2298.5218248175202</v>
      </c>
      <c r="T36" s="52">
        <v>2380.53165517241</v>
      </c>
      <c r="U36" s="55">
        <v>-3.5679378576884302</v>
      </c>
    </row>
    <row r="37" spans="1:21" ht="12" thickBot="1">
      <c r="A37" s="76"/>
      <c r="B37" s="65" t="s">
        <v>36</v>
      </c>
      <c r="C37" s="66"/>
      <c r="D37" s="52">
        <v>80999.179999999993</v>
      </c>
      <c r="E37" s="53"/>
      <c r="F37" s="53"/>
      <c r="G37" s="52">
        <v>36082.04</v>
      </c>
      <c r="H37" s="54">
        <v>124.48614324467199</v>
      </c>
      <c r="I37" s="52">
        <v>-2621.34</v>
      </c>
      <c r="J37" s="54">
        <v>-3.2362549843097201</v>
      </c>
      <c r="K37" s="52">
        <v>371.75</v>
      </c>
      <c r="L37" s="54">
        <v>1.03029097024448</v>
      </c>
      <c r="M37" s="54">
        <v>-8.0513517148621396</v>
      </c>
      <c r="N37" s="52">
        <v>6719030.4400000004</v>
      </c>
      <c r="O37" s="52">
        <v>6719030.4400000004</v>
      </c>
      <c r="P37" s="52">
        <v>32</v>
      </c>
      <c r="Q37" s="52">
        <v>21</v>
      </c>
      <c r="R37" s="54">
        <v>52.380952380952401</v>
      </c>
      <c r="S37" s="52">
        <v>2531.2243749999998</v>
      </c>
      <c r="T37" s="52">
        <v>2838.6666666666702</v>
      </c>
      <c r="U37" s="55">
        <v>-12.145991272174999</v>
      </c>
    </row>
    <row r="38" spans="1:21" ht="12" thickBot="1">
      <c r="A38" s="76"/>
      <c r="B38" s="65" t="s">
        <v>37</v>
      </c>
      <c r="C38" s="66"/>
      <c r="D38" s="52">
        <v>140948.82</v>
      </c>
      <c r="E38" s="53"/>
      <c r="F38" s="53"/>
      <c r="G38" s="52">
        <v>176843.65</v>
      </c>
      <c r="H38" s="54">
        <v>-20.297494425160298</v>
      </c>
      <c r="I38" s="52">
        <v>-21636.09</v>
      </c>
      <c r="J38" s="54">
        <v>-15.350316519145</v>
      </c>
      <c r="K38" s="52">
        <v>-23054.83</v>
      </c>
      <c r="L38" s="54">
        <v>-13.036843562095701</v>
      </c>
      <c r="M38" s="54">
        <v>-6.1537647425723999E-2</v>
      </c>
      <c r="N38" s="52">
        <v>7684021.2300000004</v>
      </c>
      <c r="O38" s="52">
        <v>7684021.2300000004</v>
      </c>
      <c r="P38" s="52">
        <v>86</v>
      </c>
      <c r="Q38" s="52">
        <v>86</v>
      </c>
      <c r="R38" s="54">
        <v>0</v>
      </c>
      <c r="S38" s="52">
        <v>1638.9397674418601</v>
      </c>
      <c r="T38" s="52">
        <v>1625.63220930233</v>
      </c>
      <c r="U38" s="55">
        <v>0.81196139137597501</v>
      </c>
    </row>
    <row r="39" spans="1:21" ht="12" thickBot="1">
      <c r="A39" s="76"/>
      <c r="B39" s="65" t="s">
        <v>70</v>
      </c>
      <c r="C39" s="66"/>
      <c r="D39" s="52">
        <v>0.85</v>
      </c>
      <c r="E39" s="53"/>
      <c r="F39" s="53"/>
      <c r="G39" s="52">
        <v>7.7</v>
      </c>
      <c r="H39" s="54">
        <v>-88.961038961038994</v>
      </c>
      <c r="I39" s="52">
        <v>-54.71</v>
      </c>
      <c r="J39" s="54">
        <v>-6436.4705882353001</v>
      </c>
      <c r="K39" s="52">
        <v>-846.15</v>
      </c>
      <c r="L39" s="54">
        <v>-10988.961038961001</v>
      </c>
      <c r="M39" s="54">
        <v>-0.93534243337469702</v>
      </c>
      <c r="N39" s="52">
        <v>338.36</v>
      </c>
      <c r="O39" s="52">
        <v>338.36</v>
      </c>
      <c r="P39" s="52">
        <v>1</v>
      </c>
      <c r="Q39" s="53"/>
      <c r="R39" s="53"/>
      <c r="S39" s="52">
        <v>0.85</v>
      </c>
      <c r="T39" s="53"/>
      <c r="U39" s="56"/>
    </row>
    <row r="40" spans="1:21" ht="12" thickBot="1">
      <c r="A40" s="76"/>
      <c r="B40" s="65" t="s">
        <v>32</v>
      </c>
      <c r="C40" s="66"/>
      <c r="D40" s="52">
        <v>59905.127899999999</v>
      </c>
      <c r="E40" s="53"/>
      <c r="F40" s="53"/>
      <c r="G40" s="52">
        <v>192120.94</v>
      </c>
      <c r="H40" s="54">
        <v>-68.819053300488804</v>
      </c>
      <c r="I40" s="52">
        <v>3597.6273000000001</v>
      </c>
      <c r="J40" s="54">
        <v>6.00554147218506</v>
      </c>
      <c r="K40" s="52">
        <v>9399.5442999999996</v>
      </c>
      <c r="L40" s="54">
        <v>4.8925142152646099</v>
      </c>
      <c r="M40" s="54">
        <v>-0.61725513650699004</v>
      </c>
      <c r="N40" s="52">
        <v>1513492.2953999999</v>
      </c>
      <c r="O40" s="52">
        <v>1513492.2953999999</v>
      </c>
      <c r="P40" s="52">
        <v>132</v>
      </c>
      <c r="Q40" s="52">
        <v>136</v>
      </c>
      <c r="R40" s="54">
        <v>-2.9411764705882399</v>
      </c>
      <c r="S40" s="52">
        <v>453.82672651515202</v>
      </c>
      <c r="T40" s="52">
        <v>373.944190441177</v>
      </c>
      <c r="U40" s="55">
        <v>17.601990232566902</v>
      </c>
    </row>
    <row r="41" spans="1:21" ht="12" thickBot="1">
      <c r="A41" s="76"/>
      <c r="B41" s="65" t="s">
        <v>33</v>
      </c>
      <c r="C41" s="66"/>
      <c r="D41" s="52">
        <v>467471.87190000003</v>
      </c>
      <c r="E41" s="53"/>
      <c r="F41" s="53"/>
      <c r="G41" s="52">
        <v>432356.66149999999</v>
      </c>
      <c r="H41" s="54">
        <v>8.1218155117982302</v>
      </c>
      <c r="I41" s="52">
        <v>20625.739799999999</v>
      </c>
      <c r="J41" s="54">
        <v>4.41218842027188</v>
      </c>
      <c r="K41" s="52">
        <v>24589.984400000001</v>
      </c>
      <c r="L41" s="54">
        <v>5.6874304456622804</v>
      </c>
      <c r="M41" s="54">
        <v>-0.16121379076596701</v>
      </c>
      <c r="N41" s="52">
        <v>11777842.587400001</v>
      </c>
      <c r="O41" s="52">
        <v>11777842.587400001</v>
      </c>
      <c r="P41" s="52">
        <v>2298</v>
      </c>
      <c r="Q41" s="52">
        <v>2180</v>
      </c>
      <c r="R41" s="54">
        <v>5.4128440366972397</v>
      </c>
      <c r="S41" s="52">
        <v>203.42553172323801</v>
      </c>
      <c r="T41" s="52">
        <v>209.28433211009201</v>
      </c>
      <c r="U41" s="55">
        <v>-2.8800713151508899</v>
      </c>
    </row>
    <row r="42" spans="1:21" ht="12" thickBot="1">
      <c r="A42" s="76"/>
      <c r="B42" s="65" t="s">
        <v>38</v>
      </c>
      <c r="C42" s="66"/>
      <c r="D42" s="52">
        <v>125420.52</v>
      </c>
      <c r="E42" s="53"/>
      <c r="F42" s="53"/>
      <c r="G42" s="52">
        <v>159849.59</v>
      </c>
      <c r="H42" s="54">
        <v>-21.5384162073859</v>
      </c>
      <c r="I42" s="52">
        <v>-7165</v>
      </c>
      <c r="J42" s="54">
        <v>-5.7127812896964603</v>
      </c>
      <c r="K42" s="52">
        <v>-18441.47</v>
      </c>
      <c r="L42" s="54">
        <v>-11.536764029235201</v>
      </c>
      <c r="M42" s="54">
        <v>-0.61147348882708397</v>
      </c>
      <c r="N42" s="52">
        <v>6761688.4100000001</v>
      </c>
      <c r="O42" s="52">
        <v>6761688.4100000001</v>
      </c>
      <c r="P42" s="52">
        <v>89</v>
      </c>
      <c r="Q42" s="52">
        <v>93</v>
      </c>
      <c r="R42" s="54">
        <v>-4.3010752688171996</v>
      </c>
      <c r="S42" s="52">
        <v>1409.2193258427001</v>
      </c>
      <c r="T42" s="52">
        <v>1361.78698924731</v>
      </c>
      <c r="U42" s="55">
        <v>3.3658590771185199</v>
      </c>
    </row>
    <row r="43" spans="1:21" ht="12" thickBot="1">
      <c r="A43" s="76"/>
      <c r="B43" s="65" t="s">
        <v>39</v>
      </c>
      <c r="C43" s="66"/>
      <c r="D43" s="52">
        <v>64941.09</v>
      </c>
      <c r="E43" s="53"/>
      <c r="F43" s="53"/>
      <c r="G43" s="52">
        <v>65872.67</v>
      </c>
      <c r="H43" s="54">
        <v>-1.4142132086038099</v>
      </c>
      <c r="I43" s="52">
        <v>8765.4599999999991</v>
      </c>
      <c r="J43" s="54">
        <v>13.497556015767501</v>
      </c>
      <c r="K43" s="52">
        <v>8609.93</v>
      </c>
      <c r="L43" s="54">
        <v>13.0705647729172</v>
      </c>
      <c r="M43" s="54">
        <v>1.8064026072221E-2</v>
      </c>
      <c r="N43" s="52">
        <v>2589602.12</v>
      </c>
      <c r="O43" s="52">
        <v>2589602.12</v>
      </c>
      <c r="P43" s="52">
        <v>68</v>
      </c>
      <c r="Q43" s="52">
        <v>61</v>
      </c>
      <c r="R43" s="54">
        <v>11.4754098360656</v>
      </c>
      <c r="S43" s="52">
        <v>955.01602941176498</v>
      </c>
      <c r="T43" s="52">
        <v>1120.14950819672</v>
      </c>
      <c r="U43" s="55">
        <v>-17.2911735195345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-1523.9315999999999</v>
      </c>
      <c r="O44" s="52">
        <v>-1523.9315999999999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8745.6797999999999</v>
      </c>
      <c r="E45" s="58"/>
      <c r="F45" s="58"/>
      <c r="G45" s="57">
        <v>6671.3144000000002</v>
      </c>
      <c r="H45" s="59">
        <v>31.093803643851601</v>
      </c>
      <c r="I45" s="57">
        <v>598.50450000000001</v>
      </c>
      <c r="J45" s="59">
        <v>6.84343028428734</v>
      </c>
      <c r="K45" s="57">
        <v>825.20399999999995</v>
      </c>
      <c r="L45" s="59">
        <v>12.369436523633199</v>
      </c>
      <c r="M45" s="59">
        <v>-0.27471934212631099</v>
      </c>
      <c r="N45" s="57">
        <v>355087.6715</v>
      </c>
      <c r="O45" s="57">
        <v>355087.6715</v>
      </c>
      <c r="P45" s="57">
        <v>22</v>
      </c>
      <c r="Q45" s="57">
        <v>19</v>
      </c>
      <c r="R45" s="59">
        <v>15.789473684210501</v>
      </c>
      <c r="S45" s="57">
        <v>397.53089999999997</v>
      </c>
      <c r="T45" s="57">
        <v>1013.67187368421</v>
      </c>
      <c r="U45" s="60">
        <v>-154.99197010451499</v>
      </c>
    </row>
  </sheetData>
  <mergeCells count="43">
    <mergeCell ref="B13:C13"/>
    <mergeCell ref="B14:C14"/>
    <mergeCell ref="B15:C15"/>
    <mergeCell ref="B16:C16"/>
    <mergeCell ref="B17:C17"/>
    <mergeCell ref="B45:C45"/>
    <mergeCell ref="B37:C37"/>
    <mergeCell ref="B38:C38"/>
    <mergeCell ref="B39:C39"/>
    <mergeCell ref="B40:C40"/>
    <mergeCell ref="B41:C41"/>
    <mergeCell ref="B42:C42"/>
    <mergeCell ref="B43:C43"/>
    <mergeCell ref="B21:C21"/>
    <mergeCell ref="B22:C22"/>
    <mergeCell ref="B23:C23"/>
    <mergeCell ref="B24:C24"/>
    <mergeCell ref="B44:C44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8:C28"/>
    <mergeCell ref="B29:C29"/>
    <mergeCell ref="B30:C30"/>
    <mergeCell ref="B19:C19"/>
    <mergeCell ref="B20:C20"/>
  </mergeCells>
  <phoneticPr fontId="2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7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80115</v>
      </c>
      <c r="D2" s="37">
        <v>777245.923658974</v>
      </c>
      <c r="E2" s="37">
        <v>595138.63052222203</v>
      </c>
      <c r="F2" s="37">
        <v>182107.29313675201</v>
      </c>
      <c r="G2" s="37">
        <v>595138.63052222203</v>
      </c>
      <c r="H2" s="37">
        <v>0.23429816431775</v>
      </c>
    </row>
    <row r="3" spans="1:8">
      <c r="A3" s="37">
        <v>2</v>
      </c>
      <c r="B3" s="37">
        <v>13</v>
      </c>
      <c r="C3" s="37">
        <v>9389</v>
      </c>
      <c r="D3" s="37">
        <v>89032.771041880304</v>
      </c>
      <c r="E3" s="37">
        <v>67749.851871794905</v>
      </c>
      <c r="F3" s="37">
        <v>21282.919170085501</v>
      </c>
      <c r="G3" s="37">
        <v>67749.851871794905</v>
      </c>
      <c r="H3" s="37">
        <v>0.23904590322224301</v>
      </c>
    </row>
    <row r="4" spans="1:8">
      <c r="A4" s="37">
        <v>3</v>
      </c>
      <c r="B4" s="37">
        <v>14</v>
      </c>
      <c r="C4" s="37">
        <v>105896</v>
      </c>
      <c r="D4" s="37">
        <v>138429.76252773599</v>
      </c>
      <c r="E4" s="37">
        <v>103983.82784532099</v>
      </c>
      <c r="F4" s="37">
        <v>34445.934682414998</v>
      </c>
      <c r="G4" s="37">
        <v>103983.82784532099</v>
      </c>
      <c r="H4" s="37">
        <v>0.248833300393139</v>
      </c>
    </row>
    <row r="5" spans="1:8">
      <c r="A5" s="37">
        <v>4</v>
      </c>
      <c r="B5" s="37">
        <v>15</v>
      </c>
      <c r="C5" s="37">
        <v>4468</v>
      </c>
      <c r="D5" s="37">
        <v>82592.784052000599</v>
      </c>
      <c r="E5" s="37">
        <v>65276.664360403898</v>
      </c>
      <c r="F5" s="37">
        <v>17316.119691596701</v>
      </c>
      <c r="G5" s="37">
        <v>65276.664360403898</v>
      </c>
      <c r="H5" s="37">
        <v>0.20965656855318501</v>
      </c>
    </row>
    <row r="6" spans="1:8">
      <c r="A6" s="37">
        <v>5</v>
      </c>
      <c r="B6" s="37">
        <v>16</v>
      </c>
      <c r="C6" s="37">
        <v>3200</v>
      </c>
      <c r="D6" s="37">
        <v>266374.30058461498</v>
      </c>
      <c r="E6" s="37">
        <v>232718.45038803399</v>
      </c>
      <c r="F6" s="37">
        <v>33655.850196581203</v>
      </c>
      <c r="G6" s="37">
        <v>232718.45038803399</v>
      </c>
      <c r="H6" s="37">
        <v>0.12634796270779999</v>
      </c>
    </row>
    <row r="7" spans="1:8">
      <c r="A7" s="37">
        <v>6</v>
      </c>
      <c r="B7" s="37">
        <v>17</v>
      </c>
      <c r="C7" s="37">
        <v>18192.3</v>
      </c>
      <c r="D7" s="37">
        <v>292915.95527435897</v>
      </c>
      <c r="E7" s="37">
        <v>216178.01</v>
      </c>
      <c r="F7" s="37">
        <v>76737.945274358994</v>
      </c>
      <c r="G7" s="37">
        <v>216178.01</v>
      </c>
      <c r="H7" s="37">
        <v>0.26197939679483301</v>
      </c>
    </row>
    <row r="8" spans="1:8">
      <c r="A8" s="37">
        <v>7</v>
      </c>
      <c r="B8" s="37">
        <v>18</v>
      </c>
      <c r="C8" s="37">
        <v>74475</v>
      </c>
      <c r="D8" s="37">
        <v>154033.389764102</v>
      </c>
      <c r="E8" s="37">
        <v>124164.677855556</v>
      </c>
      <c r="F8" s="37">
        <v>29868.711908547</v>
      </c>
      <c r="G8" s="37">
        <v>124164.677855556</v>
      </c>
      <c r="H8" s="37">
        <v>0.193910631677262</v>
      </c>
    </row>
    <row r="9" spans="1:8">
      <c r="A9" s="37">
        <v>8</v>
      </c>
      <c r="B9" s="37">
        <v>19</v>
      </c>
      <c r="C9" s="37">
        <v>21157</v>
      </c>
      <c r="D9" s="37">
        <v>145093.48309829101</v>
      </c>
      <c r="E9" s="37">
        <v>126185.32147265</v>
      </c>
      <c r="F9" s="37">
        <v>18908.161625641002</v>
      </c>
      <c r="G9" s="37">
        <v>126185.32147265</v>
      </c>
      <c r="H9" s="37">
        <v>0.13031709779020201</v>
      </c>
    </row>
    <row r="10" spans="1:8">
      <c r="A10" s="37">
        <v>9</v>
      </c>
      <c r="B10" s="37">
        <v>21</v>
      </c>
      <c r="C10" s="37">
        <v>174700</v>
      </c>
      <c r="D10" s="37">
        <v>726936.94595128205</v>
      </c>
      <c r="E10" s="37">
        <v>721117.45562051295</v>
      </c>
      <c r="F10" s="37">
        <v>5819.4903307692302</v>
      </c>
      <c r="G10" s="37">
        <v>721117.45562051295</v>
      </c>
      <c r="H10" s="37">
        <v>8.0054953365367096E-3</v>
      </c>
    </row>
    <row r="11" spans="1:8">
      <c r="A11" s="37">
        <v>10</v>
      </c>
      <c r="B11" s="37">
        <v>22</v>
      </c>
      <c r="C11" s="37">
        <v>35850</v>
      </c>
      <c r="D11" s="37">
        <v>634150.06962478603</v>
      </c>
      <c r="E11" s="37">
        <v>562519.01628205099</v>
      </c>
      <c r="F11" s="37">
        <v>71631.053342735002</v>
      </c>
      <c r="G11" s="37">
        <v>562519.01628205099</v>
      </c>
      <c r="H11" s="37">
        <v>0.112955996969483</v>
      </c>
    </row>
    <row r="12" spans="1:8">
      <c r="A12" s="37">
        <v>11</v>
      </c>
      <c r="B12" s="37">
        <v>23</v>
      </c>
      <c r="C12" s="37">
        <v>164983.40599999999</v>
      </c>
      <c r="D12" s="37">
        <v>2068667.69182393</v>
      </c>
      <c r="E12" s="37">
        <v>1714737.57774786</v>
      </c>
      <c r="F12" s="37">
        <v>353930.11407606798</v>
      </c>
      <c r="G12" s="37">
        <v>1714737.57774786</v>
      </c>
      <c r="H12" s="37">
        <v>0.17109085015196901</v>
      </c>
    </row>
    <row r="13" spans="1:8">
      <c r="A13" s="37">
        <v>12</v>
      </c>
      <c r="B13" s="37">
        <v>24</v>
      </c>
      <c r="C13" s="37">
        <v>25983</v>
      </c>
      <c r="D13" s="37">
        <v>592087.12127777794</v>
      </c>
      <c r="E13" s="37">
        <v>544421.42774529895</v>
      </c>
      <c r="F13" s="37">
        <v>47665.693532478603</v>
      </c>
      <c r="G13" s="37">
        <v>544421.42774529895</v>
      </c>
      <c r="H13" s="37">
        <v>8.0504526816276206E-2</v>
      </c>
    </row>
    <row r="14" spans="1:8">
      <c r="A14" s="37">
        <v>13</v>
      </c>
      <c r="B14" s="37">
        <v>25</v>
      </c>
      <c r="C14" s="37">
        <v>115140</v>
      </c>
      <c r="D14" s="37">
        <v>1411305.0944999999</v>
      </c>
      <c r="E14" s="37">
        <v>1294771.4423</v>
      </c>
      <c r="F14" s="37">
        <v>116533.6522</v>
      </c>
      <c r="G14" s="37">
        <v>1294771.4423</v>
      </c>
      <c r="H14" s="37">
        <v>8.25715521428666E-2</v>
      </c>
    </row>
    <row r="15" spans="1:8">
      <c r="A15" s="37">
        <v>14</v>
      </c>
      <c r="B15" s="37">
        <v>26</v>
      </c>
      <c r="C15" s="37">
        <v>67106</v>
      </c>
      <c r="D15" s="37">
        <v>414490.30815350602</v>
      </c>
      <c r="E15" s="37">
        <v>354348.387890129</v>
      </c>
      <c r="F15" s="37">
        <v>60141.9202633764</v>
      </c>
      <c r="G15" s="37">
        <v>354348.387890129</v>
      </c>
      <c r="H15" s="37">
        <v>0.14509849586423401</v>
      </c>
    </row>
    <row r="16" spans="1:8">
      <c r="A16" s="37">
        <v>15</v>
      </c>
      <c r="B16" s="37">
        <v>27</v>
      </c>
      <c r="C16" s="37">
        <v>150554.568</v>
      </c>
      <c r="D16" s="37">
        <v>1298064.59953333</v>
      </c>
      <c r="E16" s="37">
        <v>1224387.93596667</v>
      </c>
      <c r="F16" s="37">
        <v>73676.663566666699</v>
      </c>
      <c r="G16" s="37">
        <v>1224387.93596667</v>
      </c>
      <c r="H16" s="37">
        <v>5.6758857450664703E-2</v>
      </c>
    </row>
    <row r="17" spans="1:8">
      <c r="A17" s="37">
        <v>16</v>
      </c>
      <c r="B17" s="37">
        <v>29</v>
      </c>
      <c r="C17" s="37">
        <v>175984</v>
      </c>
      <c r="D17" s="37">
        <v>2506364.5127709401</v>
      </c>
      <c r="E17" s="37">
        <v>2344346.1988786301</v>
      </c>
      <c r="F17" s="37">
        <v>162018.31389230801</v>
      </c>
      <c r="G17" s="37">
        <v>2344346.1988786301</v>
      </c>
      <c r="H17" s="37">
        <v>6.4642757694165803E-2</v>
      </c>
    </row>
    <row r="18" spans="1:8">
      <c r="A18" s="37">
        <v>17</v>
      </c>
      <c r="B18" s="37">
        <v>31</v>
      </c>
      <c r="C18" s="37">
        <v>29899.329000000002</v>
      </c>
      <c r="D18" s="37">
        <v>356609.74636386801</v>
      </c>
      <c r="E18" s="37">
        <v>300369.37137437297</v>
      </c>
      <c r="F18" s="37">
        <v>56240.374989494499</v>
      </c>
      <c r="G18" s="37">
        <v>300369.37137437297</v>
      </c>
      <c r="H18" s="37">
        <v>0.15770846299895999</v>
      </c>
    </row>
    <row r="19" spans="1:8">
      <c r="A19" s="37">
        <v>18</v>
      </c>
      <c r="B19" s="37">
        <v>32</v>
      </c>
      <c r="C19" s="37">
        <v>25642.013999999999</v>
      </c>
      <c r="D19" s="37">
        <v>452862.92484961799</v>
      </c>
      <c r="E19" s="37">
        <v>417428.72693333903</v>
      </c>
      <c r="F19" s="37">
        <v>35434.197916278601</v>
      </c>
      <c r="G19" s="37">
        <v>417428.72693333903</v>
      </c>
      <c r="H19" s="37">
        <v>7.8244863891309302E-2</v>
      </c>
    </row>
    <row r="20" spans="1:8">
      <c r="A20" s="37">
        <v>19</v>
      </c>
      <c r="B20" s="37">
        <v>33</v>
      </c>
      <c r="C20" s="37">
        <v>54362.341999999997</v>
      </c>
      <c r="D20" s="37">
        <v>908306.185096642</v>
      </c>
      <c r="E20" s="37">
        <v>737500.91854980798</v>
      </c>
      <c r="F20" s="37">
        <v>170805.266546834</v>
      </c>
      <c r="G20" s="37">
        <v>737500.91854980798</v>
      </c>
      <c r="H20" s="37">
        <v>0.188048115656793</v>
      </c>
    </row>
    <row r="21" spans="1:8">
      <c r="A21" s="37">
        <v>20</v>
      </c>
      <c r="B21" s="37">
        <v>34</v>
      </c>
      <c r="C21" s="37">
        <v>36726.548000000003</v>
      </c>
      <c r="D21" s="37">
        <v>266578.66353824199</v>
      </c>
      <c r="E21" s="37">
        <v>195771.172742589</v>
      </c>
      <c r="F21" s="37">
        <v>70807.490795653503</v>
      </c>
      <c r="G21" s="37">
        <v>195771.172742589</v>
      </c>
      <c r="H21" s="37">
        <v>0.26561574679623901</v>
      </c>
    </row>
    <row r="22" spans="1:8">
      <c r="A22" s="37">
        <v>21</v>
      </c>
      <c r="B22" s="37">
        <v>35</v>
      </c>
      <c r="C22" s="37">
        <v>50667.239000000001</v>
      </c>
      <c r="D22" s="37">
        <v>1450842.8515000001</v>
      </c>
      <c r="E22" s="37">
        <v>1399665.4114000001</v>
      </c>
      <c r="F22" s="37">
        <v>51177.4401</v>
      </c>
      <c r="G22" s="37">
        <v>1399665.4114000001</v>
      </c>
      <c r="H22" s="37">
        <v>3.5274282150605497E-2</v>
      </c>
    </row>
    <row r="23" spans="1:8">
      <c r="A23" s="37">
        <v>22</v>
      </c>
      <c r="B23" s="37">
        <v>36</v>
      </c>
      <c r="C23" s="37">
        <v>255796.78599999999</v>
      </c>
      <c r="D23" s="37">
        <v>1134973.73242478</v>
      </c>
      <c r="E23" s="37">
        <v>862616.49627133401</v>
      </c>
      <c r="F23" s="37">
        <v>272357.23615344398</v>
      </c>
      <c r="G23" s="37">
        <v>862616.49627133401</v>
      </c>
      <c r="H23" s="37">
        <v>0.23996787623584501</v>
      </c>
    </row>
    <row r="24" spans="1:8">
      <c r="A24" s="37">
        <v>23</v>
      </c>
      <c r="B24" s="37">
        <v>37</v>
      </c>
      <c r="C24" s="37">
        <v>93959.195000000007</v>
      </c>
      <c r="D24" s="37">
        <v>759179.86590531003</v>
      </c>
      <c r="E24" s="37">
        <v>647120.31543114595</v>
      </c>
      <c r="F24" s="37">
        <v>112059.550474164</v>
      </c>
      <c r="G24" s="37">
        <v>647120.31543114595</v>
      </c>
      <c r="H24" s="37">
        <v>0.147606062155685</v>
      </c>
    </row>
    <row r="25" spans="1:8">
      <c r="A25" s="37">
        <v>24</v>
      </c>
      <c r="B25" s="37">
        <v>38</v>
      </c>
      <c r="C25" s="37">
        <v>176909.28700000001</v>
      </c>
      <c r="D25" s="37">
        <v>871571.27263893804</v>
      </c>
      <c r="E25" s="37">
        <v>834372.16364247794</v>
      </c>
      <c r="F25" s="37">
        <v>37199.1089964602</v>
      </c>
      <c r="G25" s="37">
        <v>834372.16364247794</v>
      </c>
      <c r="H25" s="37">
        <v>4.2680512958887397E-2</v>
      </c>
    </row>
    <row r="26" spans="1:8">
      <c r="A26" s="37">
        <v>25</v>
      </c>
      <c r="B26" s="37">
        <v>39</v>
      </c>
      <c r="C26" s="37">
        <v>75261.654999999999</v>
      </c>
      <c r="D26" s="37">
        <v>120651.13119139201</v>
      </c>
      <c r="E26" s="37">
        <v>92217.967167702402</v>
      </c>
      <c r="F26" s="37">
        <v>28433.1640236901</v>
      </c>
      <c r="G26" s="37">
        <v>92217.967167702402</v>
      </c>
      <c r="H26" s="37">
        <v>0.23566429707638401</v>
      </c>
    </row>
    <row r="27" spans="1:8">
      <c r="A27" s="37">
        <v>26</v>
      </c>
      <c r="B27" s="37">
        <v>42</v>
      </c>
      <c r="C27" s="37">
        <v>22369.203000000001</v>
      </c>
      <c r="D27" s="37">
        <v>350440.0552</v>
      </c>
      <c r="E27" s="37">
        <v>332682.97810000001</v>
      </c>
      <c r="F27" s="37">
        <v>17757.077099999999</v>
      </c>
      <c r="G27" s="37">
        <v>332682.97810000001</v>
      </c>
      <c r="H27" s="37">
        <v>5.0670797577251403E-2</v>
      </c>
    </row>
    <row r="28" spans="1:8">
      <c r="A28" s="37">
        <v>27</v>
      </c>
      <c r="B28" s="37">
        <v>75</v>
      </c>
      <c r="C28" s="37">
        <v>139</v>
      </c>
      <c r="D28" s="37">
        <v>59905.128205128203</v>
      </c>
      <c r="E28" s="37">
        <v>56307.5</v>
      </c>
      <c r="F28" s="37">
        <v>3597.6282051282101</v>
      </c>
      <c r="G28" s="37">
        <v>56307.5</v>
      </c>
      <c r="H28" s="37">
        <v>6.0055429525317797E-2</v>
      </c>
    </row>
    <row r="29" spans="1:8">
      <c r="A29" s="37">
        <v>28</v>
      </c>
      <c r="B29" s="37">
        <v>76</v>
      </c>
      <c r="C29" s="37">
        <v>2639</v>
      </c>
      <c r="D29" s="37">
        <v>467471.86117863201</v>
      </c>
      <c r="E29" s="37">
        <v>446846.13506581198</v>
      </c>
      <c r="F29" s="37">
        <v>20625.726112820499</v>
      </c>
      <c r="G29" s="37">
        <v>446846.13506581198</v>
      </c>
      <c r="H29" s="37">
        <v>4.4121855935493198E-2</v>
      </c>
    </row>
    <row r="30" spans="1:8">
      <c r="A30" s="37">
        <v>29</v>
      </c>
      <c r="B30" s="37">
        <v>99</v>
      </c>
      <c r="C30" s="37">
        <v>22</v>
      </c>
      <c r="D30" s="37">
        <v>8745.6796006353507</v>
      </c>
      <c r="E30" s="37">
        <v>8147.1752212389401</v>
      </c>
      <c r="F30" s="37">
        <v>598.50437939641495</v>
      </c>
      <c r="G30" s="37">
        <v>8147.1752212389401</v>
      </c>
      <c r="H30" s="37">
        <v>6.8434290612811297E-2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32</v>
      </c>
      <c r="D32" s="34">
        <v>43064.11</v>
      </c>
      <c r="E32" s="34">
        <v>41869.5</v>
      </c>
      <c r="F32" s="30"/>
      <c r="G32" s="30"/>
      <c r="H32" s="30"/>
    </row>
    <row r="33" spans="1:8">
      <c r="A33" s="30"/>
      <c r="B33" s="33">
        <v>71</v>
      </c>
      <c r="C33" s="34">
        <v>117</v>
      </c>
      <c r="D33" s="34">
        <v>314897.49</v>
      </c>
      <c r="E33" s="34">
        <v>345318.15</v>
      </c>
      <c r="F33" s="30"/>
      <c r="G33" s="30"/>
      <c r="H33" s="30"/>
    </row>
    <row r="34" spans="1:8">
      <c r="A34" s="30"/>
      <c r="B34" s="33">
        <v>72</v>
      </c>
      <c r="C34" s="34">
        <v>28</v>
      </c>
      <c r="D34" s="34">
        <v>80999.179999999993</v>
      </c>
      <c r="E34" s="34">
        <v>83620.52</v>
      </c>
      <c r="F34" s="30"/>
      <c r="G34" s="30"/>
      <c r="H34" s="30"/>
    </row>
    <row r="35" spans="1:8">
      <c r="A35" s="30"/>
      <c r="B35" s="33">
        <v>73</v>
      </c>
      <c r="C35" s="34">
        <v>74</v>
      </c>
      <c r="D35" s="34">
        <v>140948.82</v>
      </c>
      <c r="E35" s="34">
        <v>162584.91</v>
      </c>
      <c r="F35" s="30"/>
      <c r="G35" s="30"/>
      <c r="H35" s="30"/>
    </row>
    <row r="36" spans="1:8">
      <c r="A36" s="30"/>
      <c r="B36" s="33">
        <v>74</v>
      </c>
      <c r="C36" s="34">
        <v>1</v>
      </c>
      <c r="D36" s="34">
        <v>0.85</v>
      </c>
      <c r="E36" s="34">
        <v>55.56</v>
      </c>
      <c r="F36" s="30"/>
      <c r="G36" s="30"/>
      <c r="H36" s="30"/>
    </row>
    <row r="37" spans="1:8">
      <c r="A37" s="30"/>
      <c r="B37" s="33">
        <v>77</v>
      </c>
      <c r="C37" s="34">
        <v>83</v>
      </c>
      <c r="D37" s="34">
        <v>125420.52</v>
      </c>
      <c r="E37" s="34">
        <v>132585.51999999999</v>
      </c>
      <c r="F37" s="30"/>
      <c r="G37" s="30"/>
      <c r="H37" s="30"/>
    </row>
    <row r="38" spans="1:8">
      <c r="A38" s="30"/>
      <c r="B38" s="33">
        <v>78</v>
      </c>
      <c r="C38" s="34">
        <v>64</v>
      </c>
      <c r="D38" s="34">
        <v>64941.09</v>
      </c>
      <c r="E38" s="34">
        <v>56175.63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2016-01-21T01:01:21Z</dcterms:modified>
</cp:coreProperties>
</file>