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<sst xmlns="http://schemas.openxmlformats.org/spreadsheetml/2006/main" count="117" uniqueCount="76">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</sst>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0" fontId="23" fillId="0" borderId="0" xfId="0" applyFont="1" applyAlignment="1">
      <alignment horizontal="left" wrapText="1"/>
    </xf>
    <xf numFmtId="0" fontId="29" fillId="0" borderId="19" xfId="0" applyFont="1" applyBorder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4" fontId="19" fillId="34" borderId="10" xfId="0" applyNumberFormat="1" applyFont="1" applyFill="1" applyBorder="1" applyAlignment="1">
      <alignment horizontal="right" vertical="top" wrapText="1"/>
    </xf>
    <xf numFmtId="0" fontId="19" fillId="34" borderId="10" xfId="0" applyFont="1" applyFill="1" applyBorder="1" applyAlignment="1">
      <alignment horizontal="right" vertical="top" wrapText="1"/>
    </xf>
    <xf numFmtId="176" fontId="19" fillId="34" borderId="10" xfId="0" applyNumberFormat="1" applyFont="1" applyFill="1" applyBorder="1" applyAlignment="1">
      <alignment horizontal="right" vertical="top" wrapText="1"/>
    </xf>
    <xf numFmtId="176" fontId="19" fillId="34" borderId="12" xfId="0" applyNumberFormat="1" applyFont="1" applyFill="1" applyBorder="1" applyAlignment="1">
      <alignment horizontal="right" vertical="top" wrapText="1"/>
    </xf>
    <xf numFmtId="4" fontId="18" fillId="35" borderId="10" xfId="0" applyNumberFormat="1" applyFont="1" applyFill="1" applyBorder="1" applyAlignment="1">
      <alignment horizontal="right" vertical="top" wrapText="1"/>
    </xf>
    <xf numFmtId="0" fontId="18" fillId="35" borderId="10" xfId="0" applyFont="1" applyFill="1" applyBorder="1" applyAlignment="1">
      <alignment horizontal="right" vertical="top" wrapText="1"/>
    </xf>
    <xf numFmtId="176" fontId="18" fillId="35" borderId="10" xfId="0" applyNumberFormat="1" applyFont="1" applyFill="1" applyBorder="1" applyAlignment="1">
      <alignment horizontal="right" vertical="top" wrapText="1"/>
    </xf>
    <xf numFmtId="176" fontId="18" fillId="35" borderId="12" xfId="0" applyNumberFormat="1" applyFont="1" applyFill="1" applyBorder="1" applyAlignment="1">
      <alignment horizontal="right" vertical="top" wrapText="1"/>
    </xf>
    <xf numFmtId="0" fontId="18" fillId="35" borderId="12" xfId="0" applyFont="1" applyFill="1" applyBorder="1" applyAlignment="1">
      <alignment horizontal="right" vertical="top" wrapText="1"/>
    </xf>
    <xf numFmtId="4" fontId="18" fillId="35" borderId="13" xfId="0" applyNumberFormat="1" applyFont="1" applyFill="1" applyBorder="1" applyAlignment="1">
      <alignment horizontal="right" vertical="top" wrapText="1"/>
    </xf>
    <xf numFmtId="0" fontId="18" fillId="35" borderId="13" xfId="0" applyFont="1" applyFill="1" applyBorder="1" applyAlignment="1">
      <alignment horizontal="right" vertical="top" wrapText="1"/>
    </xf>
    <xf numFmtId="176" fontId="18" fillId="35" borderId="13" xfId="0" applyNumberFormat="1" applyFont="1" applyFill="1" applyBorder="1" applyAlignment="1">
      <alignment horizontal="right" vertical="top" wrapText="1"/>
    </xf>
    <xf numFmtId="176" fontId="18" fillId="35" borderId="20" xfId="0" applyNumberFormat="1" applyFont="1" applyFill="1" applyBorder="1" applyAlignment="1">
      <alignment horizontal="right" vertical="top" wrapText="1"/>
    </xf>
    <xf numFmtId="49" fontId="18" fillId="33" borderId="18" xfId="0" applyNumberFormat="1" applyFont="1" applyFill="1" applyBorder="1" applyAlignment="1">
      <alignment horizontal="left" vertical="top" wrapText="1"/>
    </xf>
    <xf numFmtId="0" fontId="18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1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4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14" fontId="18" fillId="33" borderId="12" xfId="0" applyNumberFormat="1" applyFont="1" applyFill="1" applyBorder="1" applyAlignment="1">
      <alignment vertical="center" wrapText="1"/>
    </xf>
    <xf numFmtId="14" fontId="18" fillId="33" borderId="16" xfId="0" applyNumberFormat="1" applyFont="1" applyFill="1" applyBorder="1" applyAlignment="1">
      <alignment vertical="center" wrapText="1"/>
    </xf>
    <xf numFmtId="14" fontId="18" fillId="33" borderId="17" xfId="0" applyNumberFormat="1" applyFont="1" applyFill="1" applyBorder="1" applyAlignment="1">
      <alignment vertical="center" wrapText="1"/>
    </xf>
  </cellXfs>
  <cellStyles count="13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22185382.971399996</v>
      </c>
      <c r="F3" s="25">
        <f>RA!I7</f>
        <v>2422570.5548</v>
      </c>
      <c r="G3" s="16">
        <f>SUM(G4:G40)</f>
        <v>19762812.416600004</v>
      </c>
      <c r="H3" s="27">
        <f>RA!J7</f>
        <v>10.9196697569883</v>
      </c>
      <c r="I3" s="20">
        <f>SUM(I4:I40)</f>
        <v>22185390.581590381</v>
      </c>
      <c r="J3" s="21">
        <f>SUM(J4:J40)</f>
        <v>19762812.113182757</v>
      </c>
      <c r="K3" s="22">
        <f>E3-I3</f>
        <v>-7.6101903840899467</v>
      </c>
      <c r="L3" s="22">
        <f>G3-J3</f>
        <v>0.30341724678874016</v>
      </c>
    </row>
    <row r="4" spans="1:13">
      <c r="A4" s="64">
        <f>RA!A8</f>
        <v>42390</v>
      </c>
      <c r="B4" s="12">
        <v>12</v>
      </c>
      <c r="C4" s="61" t="s">
        <v>6</v>
      </c>
      <c r="D4" s="61"/>
      <c r="E4" s="15">
        <f>VLOOKUP(C4,RA!B8:D36,3,0)</f>
        <v>957345.80160000001</v>
      </c>
      <c r="F4" s="25">
        <f>VLOOKUP(C4,RA!B8:I39,8,0)</f>
        <v>173181.33780000001</v>
      </c>
      <c r="G4" s="16">
        <f t="shared" ref="G4:G40" si="0">E4-F4</f>
        <v>784164.46380000003</v>
      </c>
      <c r="H4" s="27">
        <f>RA!J8</f>
        <v>18.089737011492002</v>
      </c>
      <c r="I4" s="20">
        <f>VLOOKUP(B4,RMS!B:D,3,FALSE)</f>
        <v>957347.08826666698</v>
      </c>
      <c r="J4" s="21">
        <f>VLOOKUP(B4,RMS!B:E,4,FALSE)</f>
        <v>784164.48073247902</v>
      </c>
      <c r="K4" s="22">
        <f t="shared" ref="K4:K40" si="1">E4-I4</f>
        <v>-1.2866666669724509</v>
      </c>
      <c r="L4" s="22">
        <f t="shared" ref="L4:L40" si="2">G4-J4</f>
        <v>-1.6932478989474475E-2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114221.4471</v>
      </c>
      <c r="F5" s="25">
        <f>VLOOKUP(C5,RA!B9:I40,8,0)</f>
        <v>25333.912899999999</v>
      </c>
      <c r="G5" s="16">
        <f t="shared" si="0"/>
        <v>88887.534200000009</v>
      </c>
      <c r="H5" s="27">
        <f>RA!J9</f>
        <v>22.179646242636299</v>
      </c>
      <c r="I5" s="20">
        <f>VLOOKUP(B5,RMS!B:D,3,FALSE)</f>
        <v>114221.52351538499</v>
      </c>
      <c r="J5" s="21">
        <f>VLOOKUP(B5,RMS!B:E,4,FALSE)</f>
        <v>88887.522852136797</v>
      </c>
      <c r="K5" s="22">
        <f t="shared" si="1"/>
        <v>-7.6415384988649748E-2</v>
      </c>
      <c r="L5" s="22">
        <f t="shared" si="2"/>
        <v>1.1347863211994991E-2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177963.1765</v>
      </c>
      <c r="F6" s="25">
        <f>VLOOKUP(C6,RA!B10:I41,8,0)</f>
        <v>37461.527499999997</v>
      </c>
      <c r="G6" s="16">
        <f t="shared" si="0"/>
        <v>140501.649</v>
      </c>
      <c r="H6" s="27">
        <f>RA!J10</f>
        <v>21.050156687892098</v>
      </c>
      <c r="I6" s="20">
        <f>VLOOKUP(B6,RMS!B:D,3,FALSE)</f>
        <v>177965.117159874</v>
      </c>
      <c r="J6" s="21">
        <f>VLOOKUP(B6,RMS!B:E,4,FALSE)</f>
        <v>140501.64878998601</v>
      </c>
      <c r="K6" s="22">
        <f>E6-I6</f>
        <v>-1.9406598740024492</v>
      </c>
      <c r="L6" s="22">
        <f t="shared" si="2"/>
        <v>2.1001399727538228E-4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100461.0428</v>
      </c>
      <c r="F7" s="25">
        <f>VLOOKUP(C7,RA!B11:I42,8,0)</f>
        <v>15311.645699999999</v>
      </c>
      <c r="G7" s="16">
        <f t="shared" si="0"/>
        <v>85149.397100000002</v>
      </c>
      <c r="H7" s="27">
        <f>RA!J11</f>
        <v>15.241376431342401</v>
      </c>
      <c r="I7" s="20">
        <f>VLOOKUP(B7,RMS!B:D,3,FALSE)</f>
        <v>100461.098157341</v>
      </c>
      <c r="J7" s="21">
        <f>VLOOKUP(B7,RMS!B:E,4,FALSE)</f>
        <v>85149.395968436598</v>
      </c>
      <c r="K7" s="22">
        <f t="shared" si="1"/>
        <v>-5.5357340999762528E-2</v>
      </c>
      <c r="L7" s="22">
        <f t="shared" si="2"/>
        <v>1.131563403760083E-3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347844.3726</v>
      </c>
      <c r="F8" s="25">
        <f>VLOOKUP(C8,RA!B12:I43,8,0)</f>
        <v>33392.1996</v>
      </c>
      <c r="G8" s="16">
        <f t="shared" si="0"/>
        <v>314452.17300000001</v>
      </c>
      <c r="H8" s="27">
        <f>RA!J12</f>
        <v>9.59975271424012</v>
      </c>
      <c r="I8" s="20">
        <f>VLOOKUP(B8,RMS!B:D,3,FALSE)</f>
        <v>347844.35105470102</v>
      </c>
      <c r="J8" s="21">
        <f>VLOOKUP(B8,RMS!B:E,4,FALSE)</f>
        <v>314452.17376666702</v>
      </c>
      <c r="K8" s="22">
        <f t="shared" si="1"/>
        <v>2.1545298979617655E-2</v>
      </c>
      <c r="L8" s="22">
        <f t="shared" si="2"/>
        <v>-7.6666701352223754E-4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353028.48109999998</v>
      </c>
      <c r="F9" s="25">
        <f>VLOOKUP(C9,RA!B13:I44,8,0)</f>
        <v>75978.709799999997</v>
      </c>
      <c r="G9" s="16">
        <f t="shared" si="0"/>
        <v>277049.77129999996</v>
      </c>
      <c r="H9" s="27">
        <f>RA!J13</f>
        <v>21.521977366601799</v>
      </c>
      <c r="I9" s="20">
        <f>VLOOKUP(B9,RMS!B:D,3,FALSE)</f>
        <v>353028.712080342</v>
      </c>
      <c r="J9" s="21">
        <f>VLOOKUP(B9,RMS!B:E,4,FALSE)</f>
        <v>277049.76875812002</v>
      </c>
      <c r="K9" s="22">
        <f t="shared" si="1"/>
        <v>-0.23098034202121198</v>
      </c>
      <c r="L9" s="22">
        <f t="shared" si="2"/>
        <v>2.5418799486942589E-3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182560.86629999999</v>
      </c>
      <c r="F10" s="25">
        <f>VLOOKUP(C10,RA!B14:I44,8,0)</f>
        <v>31779.931</v>
      </c>
      <c r="G10" s="16">
        <f t="shared" si="0"/>
        <v>150780.93529999998</v>
      </c>
      <c r="H10" s="27">
        <f>RA!J14</f>
        <v>17.407855059022602</v>
      </c>
      <c r="I10" s="20">
        <f>VLOOKUP(B10,RMS!B:D,3,FALSE)</f>
        <v>182560.88213333301</v>
      </c>
      <c r="J10" s="21">
        <f>VLOOKUP(B10,RMS!B:E,4,FALSE)</f>
        <v>150780.93525384599</v>
      </c>
      <c r="K10" s="22">
        <f t="shared" si="1"/>
        <v>-1.5833333018235862E-2</v>
      </c>
      <c r="L10" s="22">
        <f t="shared" si="2"/>
        <v>4.615398938767612E-5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157823.95019999999</v>
      </c>
      <c r="F11" s="25">
        <f>VLOOKUP(C11,RA!B15:I45,8,0)</f>
        <v>22943.589800000002</v>
      </c>
      <c r="G11" s="16">
        <f t="shared" si="0"/>
        <v>134880.36040000001</v>
      </c>
      <c r="H11" s="27">
        <f>RA!J15</f>
        <v>14.5374575727734</v>
      </c>
      <c r="I11" s="20">
        <f>VLOOKUP(B11,RMS!B:D,3,FALSE)</f>
        <v>157824.11144615401</v>
      </c>
      <c r="J11" s="21">
        <f>VLOOKUP(B11,RMS!B:E,4,FALSE)</f>
        <v>134880.36216837601</v>
      </c>
      <c r="K11" s="22">
        <f t="shared" si="1"/>
        <v>-0.16124615402077325</v>
      </c>
      <c r="L11" s="22">
        <f t="shared" si="2"/>
        <v>-1.7683760088402778E-3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695074.23620000004</v>
      </c>
      <c r="F12" s="25">
        <f>VLOOKUP(C12,RA!B16:I46,8,0)</f>
        <v>29386.173500000001</v>
      </c>
      <c r="G12" s="16">
        <f t="shared" si="0"/>
        <v>665688.06270000001</v>
      </c>
      <c r="H12" s="27">
        <f>RA!J16</f>
        <v>4.2277748144795897</v>
      </c>
      <c r="I12" s="20">
        <f>VLOOKUP(B12,RMS!B:D,3,FALSE)</f>
        <v>695074.03653931594</v>
      </c>
      <c r="J12" s="21">
        <f>VLOOKUP(B12,RMS!B:E,4,FALSE)</f>
        <v>665688.06262906</v>
      </c>
      <c r="K12" s="22">
        <f t="shared" si="1"/>
        <v>0.19966068409848958</v>
      </c>
      <c r="L12" s="22">
        <f t="shared" si="2"/>
        <v>7.0940004661679268E-5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798425.95900000003</v>
      </c>
      <c r="F13" s="25">
        <f>VLOOKUP(C13,RA!B17:I47,8,0)</f>
        <v>71704.668099999995</v>
      </c>
      <c r="G13" s="16">
        <f t="shared" si="0"/>
        <v>726721.29090000002</v>
      </c>
      <c r="H13" s="27">
        <f>RA!J17</f>
        <v>8.9807536054824109</v>
      </c>
      <c r="I13" s="20">
        <f>VLOOKUP(B13,RMS!B:D,3,FALSE)</f>
        <v>798425.92264102597</v>
      </c>
      <c r="J13" s="21">
        <f>VLOOKUP(B13,RMS!B:E,4,FALSE)</f>
        <v>726721.29164615402</v>
      </c>
      <c r="K13" s="22">
        <f t="shared" si="1"/>
        <v>3.635897405911237E-2</v>
      </c>
      <c r="L13" s="22">
        <f t="shared" si="2"/>
        <v>-7.4615399353206158E-4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2577381.2785</v>
      </c>
      <c r="F14" s="25">
        <f>VLOOKUP(C14,RA!B18:I48,8,0)</f>
        <v>411309.8088</v>
      </c>
      <c r="G14" s="16">
        <f t="shared" si="0"/>
        <v>2166071.4697000002</v>
      </c>
      <c r="H14" s="27">
        <f>RA!J18</f>
        <v>15.958438599328099</v>
      </c>
      <c r="I14" s="20">
        <f>VLOOKUP(B14,RMS!B:D,3,FALSE)</f>
        <v>2577381.5350307701</v>
      </c>
      <c r="J14" s="21">
        <f>VLOOKUP(B14,RMS!B:E,4,FALSE)</f>
        <v>2166071.4451111099</v>
      </c>
      <c r="K14" s="22">
        <f t="shared" si="1"/>
        <v>-0.25653077010065317</v>
      </c>
      <c r="L14" s="22">
        <f t="shared" si="2"/>
        <v>2.4588890373706818E-2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595592.44189999998</v>
      </c>
      <c r="F15" s="25">
        <f>VLOOKUP(C15,RA!B19:I49,8,0)</f>
        <v>54256.460700000003</v>
      </c>
      <c r="G15" s="16">
        <f t="shared" si="0"/>
        <v>541335.98119999992</v>
      </c>
      <c r="H15" s="27">
        <f>RA!J19</f>
        <v>9.1096623937866692</v>
      </c>
      <c r="I15" s="20">
        <f>VLOOKUP(B15,RMS!B:D,3,FALSE)</f>
        <v>595592.56771709397</v>
      </c>
      <c r="J15" s="21">
        <f>VLOOKUP(B15,RMS!B:E,4,FALSE)</f>
        <v>541335.97992649605</v>
      </c>
      <c r="K15" s="22">
        <f t="shared" si="1"/>
        <v>-0.12581709399819374</v>
      </c>
      <c r="L15" s="22">
        <f t="shared" si="2"/>
        <v>1.2735038762912154E-3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1506834.5682999999</v>
      </c>
      <c r="F16" s="25">
        <f>VLOOKUP(C16,RA!B20:I50,8,0)</f>
        <v>125537.7675</v>
      </c>
      <c r="G16" s="16">
        <f t="shared" si="0"/>
        <v>1381296.8007999999</v>
      </c>
      <c r="H16" s="27">
        <f>RA!J20</f>
        <v>8.3312242857310395</v>
      </c>
      <c r="I16" s="20">
        <f>VLOOKUP(B16,RMS!B:D,3,FALSE)</f>
        <v>1506834.9889</v>
      </c>
      <c r="J16" s="21">
        <f>VLOOKUP(B16,RMS!B:E,4,FALSE)</f>
        <v>1381296.8008000001</v>
      </c>
      <c r="K16" s="22">
        <f t="shared" si="1"/>
        <v>-0.42060000007040799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488391.56310000003</v>
      </c>
      <c r="F17" s="25">
        <f>VLOOKUP(C17,RA!B21:I51,8,0)</f>
        <v>69657.312399999995</v>
      </c>
      <c r="G17" s="16">
        <f t="shared" si="0"/>
        <v>418734.25070000003</v>
      </c>
      <c r="H17" s="27">
        <f>RA!J21</f>
        <v>14.2625953564512</v>
      </c>
      <c r="I17" s="20">
        <f>VLOOKUP(B17,RMS!B:D,3,FALSE)</f>
        <v>488391.42501792603</v>
      </c>
      <c r="J17" s="21">
        <f>VLOOKUP(B17,RMS!B:E,4,FALSE)</f>
        <v>418734.25086344499</v>
      </c>
      <c r="K17" s="22">
        <f t="shared" si="1"/>
        <v>0.13808207400143147</v>
      </c>
      <c r="L17" s="22">
        <f t="shared" si="2"/>
        <v>-1.6344495816156268E-4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1422575.2757000001</v>
      </c>
      <c r="F18" s="25">
        <f>VLOOKUP(C18,RA!B22:I52,8,0)</f>
        <v>111013.1303</v>
      </c>
      <c r="G18" s="16">
        <f t="shared" si="0"/>
        <v>1311562.1454</v>
      </c>
      <c r="H18" s="27">
        <f>RA!J22</f>
        <v>7.8036735346306596</v>
      </c>
      <c r="I18" s="20">
        <f>VLOOKUP(B18,RMS!B:D,3,FALSE)</f>
        <v>1422577.2723000001</v>
      </c>
      <c r="J18" s="21">
        <f>VLOOKUP(B18,RMS!B:E,4,FALSE)</f>
        <v>1311562.1391</v>
      </c>
      <c r="K18" s="22">
        <f t="shared" si="1"/>
        <v>-1.996599999954924</v>
      </c>
      <c r="L18" s="22">
        <f t="shared" si="2"/>
        <v>6.3000000081956387E-3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2738012.8867000001</v>
      </c>
      <c r="F19" s="25">
        <f>VLOOKUP(C19,RA!B23:I53,8,0)</f>
        <v>211336.43840000001</v>
      </c>
      <c r="G19" s="16">
        <f t="shared" si="0"/>
        <v>2526676.4483000003</v>
      </c>
      <c r="H19" s="27">
        <f>RA!J23</f>
        <v>7.71860641805503</v>
      </c>
      <c r="I19" s="20">
        <f>VLOOKUP(B19,RMS!B:D,3,FALSE)</f>
        <v>2738014.6809786302</v>
      </c>
      <c r="J19" s="21">
        <f>VLOOKUP(B19,RMS!B:E,4,FALSE)</f>
        <v>2526676.4747743602</v>
      </c>
      <c r="K19" s="22">
        <f t="shared" si="1"/>
        <v>-1.7942786300554872</v>
      </c>
      <c r="L19" s="22">
        <f t="shared" si="2"/>
        <v>-2.6474359910935163E-2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447651.4889</v>
      </c>
      <c r="F20" s="25">
        <f>VLOOKUP(C20,RA!B24:I54,8,0)</f>
        <v>57530.179700000001</v>
      </c>
      <c r="G20" s="16">
        <f t="shared" si="0"/>
        <v>390121.30920000002</v>
      </c>
      <c r="H20" s="27">
        <f>RA!J24</f>
        <v>12.8515555351703</v>
      </c>
      <c r="I20" s="20">
        <f>VLOOKUP(B20,RMS!B:D,3,FALSE)</f>
        <v>447651.513589804</v>
      </c>
      <c r="J20" s="21">
        <f>VLOOKUP(B20,RMS!B:E,4,FALSE)</f>
        <v>390121.304502049</v>
      </c>
      <c r="K20" s="22">
        <f t="shared" si="1"/>
        <v>-2.4689804005902261E-2</v>
      </c>
      <c r="L20" s="22">
        <f t="shared" si="2"/>
        <v>4.6979510225355625E-3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526570.41819999996</v>
      </c>
      <c r="F21" s="25">
        <f>VLOOKUP(C21,RA!B25:I55,8,0)</f>
        <v>37579.1999</v>
      </c>
      <c r="G21" s="16">
        <f t="shared" si="0"/>
        <v>488991.21829999995</v>
      </c>
      <c r="H21" s="27">
        <f>RA!J25</f>
        <v>7.1365953348573399</v>
      </c>
      <c r="I21" s="20">
        <f>VLOOKUP(B21,RMS!B:D,3,FALSE)</f>
        <v>526570.40596640203</v>
      </c>
      <c r="J21" s="21">
        <f>VLOOKUP(B21,RMS!B:E,4,FALSE)</f>
        <v>488991.21656150499</v>
      </c>
      <c r="K21" s="22">
        <f t="shared" si="1"/>
        <v>1.2233597924932837E-2</v>
      </c>
      <c r="L21" s="22">
        <f t="shared" si="2"/>
        <v>1.738494960591197E-3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1059480.22</v>
      </c>
      <c r="F22" s="25">
        <f>VLOOKUP(C22,RA!B26:I56,8,0)</f>
        <v>194699.71609999999</v>
      </c>
      <c r="G22" s="16">
        <f t="shared" si="0"/>
        <v>864780.50390000001</v>
      </c>
      <c r="H22" s="27">
        <f>RA!J26</f>
        <v>18.3769090186507</v>
      </c>
      <c r="I22" s="20">
        <f>VLOOKUP(B22,RMS!B:D,3,FALSE)</f>
        <v>1059480.1706602999</v>
      </c>
      <c r="J22" s="21">
        <f>VLOOKUP(B22,RMS!B:E,4,FALSE)</f>
        <v>864780.469454473</v>
      </c>
      <c r="K22" s="22">
        <f t="shared" si="1"/>
        <v>4.9339700024574995E-2</v>
      </c>
      <c r="L22" s="22">
        <f t="shared" si="2"/>
        <v>3.4445527009665966E-2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315642.62839999999</v>
      </c>
      <c r="F23" s="25">
        <f>VLOOKUP(C23,RA!B27:I57,8,0)</f>
        <v>78785.219599999997</v>
      </c>
      <c r="G23" s="16">
        <f t="shared" si="0"/>
        <v>236857.40879999998</v>
      </c>
      <c r="H23" s="27">
        <f>RA!J27</f>
        <v>24.960259645335</v>
      </c>
      <c r="I23" s="20">
        <f>VLOOKUP(B23,RMS!B:D,3,FALSE)</f>
        <v>315642.41325277201</v>
      </c>
      <c r="J23" s="21">
        <f>VLOOKUP(B23,RMS!B:E,4,FALSE)</f>
        <v>236857.43844195901</v>
      </c>
      <c r="K23" s="22">
        <f t="shared" si="1"/>
        <v>0.21514722798019648</v>
      </c>
      <c r="L23" s="22">
        <f t="shared" si="2"/>
        <v>-2.9641959030414E-2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1445950.3615000001</v>
      </c>
      <c r="F24" s="25">
        <f>VLOOKUP(C24,RA!B28:I58,8,0)</f>
        <v>77796.8557</v>
      </c>
      <c r="G24" s="16">
        <f t="shared" si="0"/>
        <v>1368153.5058000002</v>
      </c>
      <c r="H24" s="27">
        <f>RA!J28</f>
        <v>5.38032686124129</v>
      </c>
      <c r="I24" s="20">
        <f>VLOOKUP(B24,RMS!B:D,3,FALSE)</f>
        <v>1445950.4062999999</v>
      </c>
      <c r="J24" s="21">
        <f>VLOOKUP(B24,RMS!B:E,4,FALSE)</f>
        <v>1368153.4815</v>
      </c>
      <c r="K24" s="22">
        <f t="shared" si="1"/>
        <v>-4.4799999799579382E-2</v>
      </c>
      <c r="L24" s="22">
        <f t="shared" si="2"/>
        <v>2.4300000164657831E-2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1080381.9756</v>
      </c>
      <c r="F25" s="25">
        <f>VLOOKUP(C25,RA!B29:I59,8,0)</f>
        <v>274419.25339999999</v>
      </c>
      <c r="G25" s="16">
        <f t="shared" si="0"/>
        <v>805962.72219999996</v>
      </c>
      <c r="H25" s="27">
        <f>RA!J29</f>
        <v>25.400206556352298</v>
      </c>
      <c r="I25" s="20">
        <f>VLOOKUP(B25,RMS!B:D,3,FALSE)</f>
        <v>1080381.9750548699</v>
      </c>
      <c r="J25" s="21">
        <f>VLOOKUP(B25,RMS!B:E,4,FALSE)</f>
        <v>805962.70463716704</v>
      </c>
      <c r="K25" s="22">
        <f t="shared" si="1"/>
        <v>5.4513011127710342E-4</v>
      </c>
      <c r="L25" s="22">
        <f t="shared" si="2"/>
        <v>1.7562832916155457E-2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951655.09030000004</v>
      </c>
      <c r="F26" s="25">
        <f>VLOOKUP(C26,RA!B30:I60,8,0)</f>
        <v>115164.6977</v>
      </c>
      <c r="G26" s="16">
        <f t="shared" si="0"/>
        <v>836490.39260000002</v>
      </c>
      <c r="H26" s="27">
        <f>RA!J30</f>
        <v>12.101516492040799</v>
      </c>
      <c r="I26" s="20">
        <f>VLOOKUP(B26,RMS!B:D,3,FALSE)</f>
        <v>951655.08997433598</v>
      </c>
      <c r="J26" s="21">
        <f>VLOOKUP(B26,RMS!B:E,4,FALSE)</f>
        <v>836490.38418617705</v>
      </c>
      <c r="K26" s="22">
        <f t="shared" si="1"/>
        <v>3.2566406298428774E-4</v>
      </c>
      <c r="L26" s="22">
        <f t="shared" si="2"/>
        <v>8.4138229722157121E-3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1435909.0057999999</v>
      </c>
      <c r="F27" s="25">
        <f>VLOOKUP(C27,RA!B31:I61,8,0)</f>
        <v>9267.0805999999993</v>
      </c>
      <c r="G27" s="16">
        <f t="shared" si="0"/>
        <v>1426641.9251999999</v>
      </c>
      <c r="H27" s="27">
        <f>RA!J31</f>
        <v>0.64538077013013495</v>
      </c>
      <c r="I27" s="20">
        <f>VLOOKUP(B27,RMS!B:D,3,FALSE)</f>
        <v>1435908.95103628</v>
      </c>
      <c r="J27" s="21">
        <f>VLOOKUP(B27,RMS!B:E,4,FALSE)</f>
        <v>1426641.6968292</v>
      </c>
      <c r="K27" s="22">
        <f t="shared" si="1"/>
        <v>5.4763719905167818E-2</v>
      </c>
      <c r="L27" s="22">
        <f t="shared" si="2"/>
        <v>0.22837079991586506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131089.86720000001</v>
      </c>
      <c r="F28" s="25">
        <f>VLOOKUP(C28,RA!B32:I62,8,0)</f>
        <v>38106.548000000003</v>
      </c>
      <c r="G28" s="16">
        <f t="shared" si="0"/>
        <v>92983.319199999998</v>
      </c>
      <c r="H28" s="27">
        <f>RA!J32</f>
        <v>29.069026320594201</v>
      </c>
      <c r="I28" s="20">
        <f>VLOOKUP(B28,RMS!B:D,3,FALSE)</f>
        <v>131089.783736624</v>
      </c>
      <c r="J28" s="21">
        <f>VLOOKUP(B28,RMS!B:E,4,FALSE)</f>
        <v>92983.309916495302</v>
      </c>
      <c r="K28" s="22">
        <f t="shared" si="1"/>
        <v>8.3463376009603962E-2</v>
      </c>
      <c r="L28" s="22">
        <f t="shared" si="2"/>
        <v>9.2835046962136403E-3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313044.16800000001</v>
      </c>
      <c r="F30" s="25">
        <f>VLOOKUP(C30,RA!B34:I65,8,0)</f>
        <v>39410.634700000002</v>
      </c>
      <c r="G30" s="16">
        <f t="shared" si="0"/>
        <v>273633.53330000001</v>
      </c>
      <c r="H30" s="27">
        <f>RA!J34</f>
        <v>12.589480568122299</v>
      </c>
      <c r="I30" s="20">
        <f>VLOOKUP(B30,RMS!B:D,3,FALSE)</f>
        <v>313044.16729999997</v>
      </c>
      <c r="J30" s="21">
        <f>VLOOKUP(B30,RMS!B:E,4,FALSE)</f>
        <v>273633.53370000003</v>
      </c>
      <c r="K30" s="22">
        <f t="shared" si="1"/>
        <v>7.0000003324821591E-4</v>
      </c>
      <c r="L30" s="22">
        <f t="shared" si="2"/>
        <v>-4.0000001899898052E-4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52997.49</v>
      </c>
      <c r="F31" s="25">
        <f>VLOOKUP(C31,RA!B35:I66,8,0)</f>
        <v>2384.41</v>
      </c>
      <c r="G31" s="16">
        <f t="shared" si="0"/>
        <v>50613.08</v>
      </c>
      <c r="H31" s="27">
        <f>RA!J35</f>
        <v>4.4990998630312502</v>
      </c>
      <c r="I31" s="20">
        <f>VLOOKUP(B31,RMS!B:D,3,FALSE)</f>
        <v>52997.49</v>
      </c>
      <c r="J31" s="21">
        <f>VLOOKUP(B31,RMS!B:E,4,FALSE)</f>
        <v>50613.08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260752.4</v>
      </c>
      <c r="F32" s="25">
        <f>VLOOKUP(C32,RA!B34:I66,8,0)</f>
        <v>-23420.720000000001</v>
      </c>
      <c r="G32" s="16">
        <f t="shared" si="0"/>
        <v>284173.12</v>
      </c>
      <c r="H32" s="27">
        <f>RA!J35</f>
        <v>4.4990998630312502</v>
      </c>
      <c r="I32" s="20">
        <f>VLOOKUP(B32,RMS!B:D,3,FALSE)</f>
        <v>260752.4</v>
      </c>
      <c r="J32" s="21">
        <f>VLOOKUP(B32,RMS!B:E,4,FALSE)</f>
        <v>284173.12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21511.99</v>
      </c>
      <c r="F33" s="25">
        <f>VLOOKUP(C33,RA!B34:I67,8,0)</f>
        <v>1079.46</v>
      </c>
      <c r="G33" s="16">
        <f t="shared" si="0"/>
        <v>20432.530000000002</v>
      </c>
      <c r="H33" s="27">
        <f>RA!J34</f>
        <v>12.589480568122299</v>
      </c>
      <c r="I33" s="20">
        <f>VLOOKUP(B33,RMS!B:D,3,FALSE)</f>
        <v>21511.99</v>
      </c>
      <c r="J33" s="21">
        <f>VLOOKUP(B33,RMS!B:E,4,FALSE)</f>
        <v>20432.53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87518.86</v>
      </c>
      <c r="F34" s="25">
        <f>VLOOKUP(C34,RA!B35:I68,8,0)</f>
        <v>-10953.01</v>
      </c>
      <c r="G34" s="16">
        <f t="shared" si="0"/>
        <v>98471.87</v>
      </c>
      <c r="H34" s="27">
        <f>RA!J35</f>
        <v>4.4990998630312502</v>
      </c>
      <c r="I34" s="20">
        <f>VLOOKUP(B34,RMS!B:D,3,FALSE)</f>
        <v>87518.86</v>
      </c>
      <c r="J34" s="21">
        <f>VLOOKUP(B34,RMS!B:E,4,FALSE)</f>
        <v>98471.87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-8.9819767718341197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83930.768599999996</v>
      </c>
      <c r="F36" s="25">
        <f>VLOOKUP(C36,RA!B8:I69,8,0)</f>
        <v>6447.1286</v>
      </c>
      <c r="G36" s="16">
        <f t="shared" si="0"/>
        <v>77483.64</v>
      </c>
      <c r="H36" s="27">
        <f>RA!J36</f>
        <v>-8.9819767718341197</v>
      </c>
      <c r="I36" s="20">
        <f>VLOOKUP(B36,RMS!B:D,3,FALSE)</f>
        <v>83930.769224786301</v>
      </c>
      <c r="J36" s="21">
        <f>VLOOKUP(B36,RMS!B:E,4,FALSE)</f>
        <v>77483.638376068397</v>
      </c>
      <c r="K36" s="22">
        <f t="shared" si="1"/>
        <v>-6.2478630570694804E-4</v>
      </c>
      <c r="L36" s="22">
        <f t="shared" si="2"/>
        <v>1.6239316028077155E-3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547804.91350000002</v>
      </c>
      <c r="F37" s="25">
        <f>VLOOKUP(C37,RA!B8:I70,8,0)</f>
        <v>25014.157299999999</v>
      </c>
      <c r="G37" s="16">
        <f t="shared" si="0"/>
        <v>522790.7562</v>
      </c>
      <c r="H37" s="27">
        <f>RA!J37</f>
        <v>5.0179458060365398</v>
      </c>
      <c r="I37" s="20">
        <f>VLOOKUP(B37,RMS!B:D,3,FALSE)</f>
        <v>547804.90460769203</v>
      </c>
      <c r="J37" s="21">
        <f>VLOOKUP(B37,RMS!B:E,4,FALSE)</f>
        <v>522790.75397692301</v>
      </c>
      <c r="K37" s="22">
        <f t="shared" si="1"/>
        <v>8.8923079892992973E-3</v>
      </c>
      <c r="L37" s="22">
        <f t="shared" si="2"/>
        <v>2.2230769973248243E-3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113800.89</v>
      </c>
      <c r="F38" s="25">
        <f>VLOOKUP(C38,RA!B9:I71,8,0)</f>
        <v>-13426.47</v>
      </c>
      <c r="G38" s="16">
        <f t="shared" si="0"/>
        <v>127227.36</v>
      </c>
      <c r="H38" s="27">
        <f>RA!J38</f>
        <v>-12.5150281893526</v>
      </c>
      <c r="I38" s="20">
        <f>VLOOKUP(B38,RMS!B:D,3,FALSE)</f>
        <v>113800.89</v>
      </c>
      <c r="J38" s="21">
        <f>VLOOKUP(B38,RMS!B:E,4,FALSE)</f>
        <v>127227.36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66232.56</v>
      </c>
      <c r="F39" s="25">
        <f>VLOOKUP(C39,RA!B10:I72,8,0)</f>
        <v>9135.84</v>
      </c>
      <c r="G39" s="16">
        <f t="shared" si="0"/>
        <v>57096.72</v>
      </c>
      <c r="H39" s="27">
        <f>RA!J39</f>
        <v>0</v>
      </c>
      <c r="I39" s="20">
        <f>VLOOKUP(B39,RMS!B:D,3,FALSE)</f>
        <v>66232.56</v>
      </c>
      <c r="J39" s="21">
        <f>VLOOKUP(B39,RMS!B:E,4,FALSE)</f>
        <v>57096.72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29920.5278</v>
      </c>
      <c r="F40" s="25">
        <f>VLOOKUP(C40,RA!B8:I73,8,0)</f>
        <v>3965.7597000000001</v>
      </c>
      <c r="G40" s="16">
        <f t="shared" si="0"/>
        <v>25954.768100000001</v>
      </c>
      <c r="H40" s="27">
        <f>RA!J40</f>
        <v>7.6814840463643801</v>
      </c>
      <c r="I40" s="20">
        <f>VLOOKUP(B40,RMS!B:D,3,FALSE)</f>
        <v>29920.5279479616</v>
      </c>
      <c r="J40" s="21">
        <f>VLOOKUP(B40,RMS!B:E,4,FALSE)</f>
        <v>25954.767960063498</v>
      </c>
      <c r="K40" s="22">
        <f t="shared" si="1"/>
        <v>-1.4796160030527972E-4</v>
      </c>
      <c r="L40" s="22">
        <f t="shared" si="2"/>
        <v>1.3993650281918235E-4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22185382.9714</v>
      </c>
      <c r="E7" s="49"/>
      <c r="F7" s="49"/>
      <c r="G7" s="48">
        <v>15626919.806</v>
      </c>
      <c r="H7" s="50">
        <v>41.969007627989903</v>
      </c>
      <c r="I7" s="48">
        <v>2422570.5548</v>
      </c>
      <c r="J7" s="50">
        <v>10.9196697569883</v>
      </c>
      <c r="K7" s="48">
        <v>1703830.1542</v>
      </c>
      <c r="L7" s="50">
        <v>10.9031733403137</v>
      </c>
      <c r="M7" s="50">
        <v>0.421838056351027</v>
      </c>
      <c r="N7" s="48">
        <v>527072841.9346</v>
      </c>
      <c r="O7" s="48">
        <v>527072841.9346</v>
      </c>
      <c r="P7" s="48">
        <v>1035023</v>
      </c>
      <c r="Q7" s="48">
        <v>933324</v>
      </c>
      <c r="R7" s="50">
        <v>10.8964303928754</v>
      </c>
      <c r="S7" s="48">
        <v>21.4346763032319</v>
      </c>
      <c r="T7" s="48">
        <v>20.974697765406201</v>
      </c>
      <c r="U7" s="51">
        <v>2.1459551397859702</v>
      </c>
    </row>
    <row r="8" spans="1:23" ht="12" thickBot="1">
      <c r="A8" s="75">
        <v>42390</v>
      </c>
      <c r="B8" s="65" t="s">
        <v>6</v>
      </c>
      <c r="C8" s="66"/>
      <c r="D8" s="52">
        <v>957345.80160000001</v>
      </c>
      <c r="E8" s="53"/>
      <c r="F8" s="53"/>
      <c r="G8" s="52">
        <v>669610.03529999999</v>
      </c>
      <c r="H8" s="54">
        <v>42.970647262042299</v>
      </c>
      <c r="I8" s="52">
        <v>173181.33780000001</v>
      </c>
      <c r="J8" s="54">
        <v>18.089737011492002</v>
      </c>
      <c r="K8" s="52">
        <v>156964.48569999999</v>
      </c>
      <c r="L8" s="54">
        <v>23.441178809346301</v>
      </c>
      <c r="M8" s="54">
        <v>0.103315422133097</v>
      </c>
      <c r="N8" s="52">
        <v>19083325.1983</v>
      </c>
      <c r="O8" s="52">
        <v>19083325.1983</v>
      </c>
      <c r="P8" s="52">
        <v>31190</v>
      </c>
      <c r="Q8" s="52">
        <v>25681</v>
      </c>
      <c r="R8" s="54">
        <v>21.451656866944401</v>
      </c>
      <c r="S8" s="52">
        <v>30.693998127604999</v>
      </c>
      <c r="T8" s="52">
        <v>30.2653622522487</v>
      </c>
      <c r="U8" s="55">
        <v>1.39648107611878</v>
      </c>
    </row>
    <row r="9" spans="1:23" ht="12" thickBot="1">
      <c r="A9" s="76"/>
      <c r="B9" s="65" t="s">
        <v>7</v>
      </c>
      <c r="C9" s="66"/>
      <c r="D9" s="52">
        <v>114221.4471</v>
      </c>
      <c r="E9" s="53"/>
      <c r="F9" s="53"/>
      <c r="G9" s="52">
        <v>69171.780100000004</v>
      </c>
      <c r="H9" s="54">
        <v>65.127233873225094</v>
      </c>
      <c r="I9" s="52">
        <v>25333.912899999999</v>
      </c>
      <c r="J9" s="54">
        <v>22.179646242636299</v>
      </c>
      <c r="K9" s="52">
        <v>16355.636399999999</v>
      </c>
      <c r="L9" s="54">
        <v>23.644955177320899</v>
      </c>
      <c r="M9" s="54">
        <v>0.54894082262674904</v>
      </c>
      <c r="N9" s="52">
        <v>1920920.7394999999</v>
      </c>
      <c r="O9" s="52">
        <v>1920920.7394999999</v>
      </c>
      <c r="P9" s="52">
        <v>6221</v>
      </c>
      <c r="Q9" s="52">
        <v>4965</v>
      </c>
      <c r="R9" s="54">
        <v>25.2970795568983</v>
      </c>
      <c r="S9" s="52">
        <v>18.360624835235502</v>
      </c>
      <c r="T9" s="52">
        <v>17.932066364551901</v>
      </c>
      <c r="U9" s="55">
        <v>2.3341170277668999</v>
      </c>
    </row>
    <row r="10" spans="1:23" ht="12" thickBot="1">
      <c r="A10" s="76"/>
      <c r="B10" s="65" t="s">
        <v>8</v>
      </c>
      <c r="C10" s="66"/>
      <c r="D10" s="52">
        <v>177963.1765</v>
      </c>
      <c r="E10" s="53"/>
      <c r="F10" s="53"/>
      <c r="G10" s="52">
        <v>103614.6105</v>
      </c>
      <c r="H10" s="54">
        <v>71.754905646245703</v>
      </c>
      <c r="I10" s="52">
        <v>37461.527499999997</v>
      </c>
      <c r="J10" s="54">
        <v>21.050156687892098</v>
      </c>
      <c r="K10" s="52">
        <v>24793.840800000002</v>
      </c>
      <c r="L10" s="54">
        <v>23.928904119173399</v>
      </c>
      <c r="M10" s="54">
        <v>0.51092070817846003</v>
      </c>
      <c r="N10" s="52">
        <v>3641633.4160000002</v>
      </c>
      <c r="O10" s="52">
        <v>3641633.4160000002</v>
      </c>
      <c r="P10" s="52">
        <v>96125</v>
      </c>
      <c r="Q10" s="52">
        <v>86557</v>
      </c>
      <c r="R10" s="54">
        <v>11.053987545779099</v>
      </c>
      <c r="S10" s="52">
        <v>1.8513724473341999</v>
      </c>
      <c r="T10" s="52">
        <v>1.5992697678986101</v>
      </c>
      <c r="U10" s="55">
        <v>13.617069855317</v>
      </c>
    </row>
    <row r="11" spans="1:23" ht="12" thickBot="1">
      <c r="A11" s="76"/>
      <c r="B11" s="65" t="s">
        <v>9</v>
      </c>
      <c r="C11" s="66"/>
      <c r="D11" s="52">
        <v>100461.0428</v>
      </c>
      <c r="E11" s="53"/>
      <c r="F11" s="53"/>
      <c r="G11" s="52">
        <v>53109.412900000003</v>
      </c>
      <c r="H11" s="54">
        <v>89.158639334158394</v>
      </c>
      <c r="I11" s="52">
        <v>15311.645699999999</v>
      </c>
      <c r="J11" s="54">
        <v>15.241376431342401</v>
      </c>
      <c r="K11" s="52">
        <v>12391.6091</v>
      </c>
      <c r="L11" s="54">
        <v>23.3322276096936</v>
      </c>
      <c r="M11" s="54">
        <v>0.23564628099832499</v>
      </c>
      <c r="N11" s="52">
        <v>1595128.9567</v>
      </c>
      <c r="O11" s="52">
        <v>1595128.9567</v>
      </c>
      <c r="P11" s="52">
        <v>4418</v>
      </c>
      <c r="Q11" s="52">
        <v>3530</v>
      </c>
      <c r="R11" s="54">
        <v>25.155807365439099</v>
      </c>
      <c r="S11" s="52">
        <v>22.739031869624299</v>
      </c>
      <c r="T11" s="52">
        <v>23.397376600566599</v>
      </c>
      <c r="U11" s="55">
        <v>-2.8952188233737202</v>
      </c>
    </row>
    <row r="12" spans="1:23" ht="12" thickBot="1">
      <c r="A12" s="76"/>
      <c r="B12" s="65" t="s">
        <v>10</v>
      </c>
      <c r="C12" s="66"/>
      <c r="D12" s="52">
        <v>347844.3726</v>
      </c>
      <c r="E12" s="53"/>
      <c r="F12" s="53"/>
      <c r="G12" s="52">
        <v>153260.7666</v>
      </c>
      <c r="H12" s="54">
        <v>126.962438148212</v>
      </c>
      <c r="I12" s="52">
        <v>33392.1996</v>
      </c>
      <c r="J12" s="54">
        <v>9.59975271424012</v>
      </c>
      <c r="K12" s="52">
        <v>22547.066800000001</v>
      </c>
      <c r="L12" s="54">
        <v>14.711571199983799</v>
      </c>
      <c r="M12" s="54">
        <v>0.48099971921846602</v>
      </c>
      <c r="N12" s="52">
        <v>6795503.6035000002</v>
      </c>
      <c r="O12" s="52">
        <v>6795503.6035000002</v>
      </c>
      <c r="P12" s="52">
        <v>2718</v>
      </c>
      <c r="Q12" s="52">
        <v>2117</v>
      </c>
      <c r="R12" s="54">
        <v>28.389230042512999</v>
      </c>
      <c r="S12" s="52">
        <v>127.97806203090499</v>
      </c>
      <c r="T12" s="52">
        <v>125.82631610769999</v>
      </c>
      <c r="U12" s="55">
        <v>1.68133966795488</v>
      </c>
    </row>
    <row r="13" spans="1:23" ht="12" thickBot="1">
      <c r="A13" s="76"/>
      <c r="B13" s="65" t="s">
        <v>11</v>
      </c>
      <c r="C13" s="66"/>
      <c r="D13" s="52">
        <v>353028.48109999998</v>
      </c>
      <c r="E13" s="53"/>
      <c r="F13" s="53"/>
      <c r="G13" s="52">
        <v>235907.09510000001</v>
      </c>
      <c r="H13" s="54">
        <v>49.647250308581299</v>
      </c>
      <c r="I13" s="52">
        <v>75978.709799999997</v>
      </c>
      <c r="J13" s="54">
        <v>21.521977366601799</v>
      </c>
      <c r="K13" s="52">
        <v>57779.262900000002</v>
      </c>
      <c r="L13" s="54">
        <v>24.492380305690901</v>
      </c>
      <c r="M13" s="54">
        <v>0.31498233079743898</v>
      </c>
      <c r="N13" s="52">
        <v>7474102.6651999997</v>
      </c>
      <c r="O13" s="52">
        <v>7474102.6651999997</v>
      </c>
      <c r="P13" s="52">
        <v>10326</v>
      </c>
      <c r="Q13" s="52">
        <v>8412</v>
      </c>
      <c r="R13" s="54">
        <v>22.753209700427998</v>
      </c>
      <c r="S13" s="52">
        <v>34.188309229130397</v>
      </c>
      <c r="T13" s="52">
        <v>34.821179196386097</v>
      </c>
      <c r="U13" s="55">
        <v>-1.8511297619729199</v>
      </c>
    </row>
    <row r="14" spans="1:23" ht="12" thickBot="1">
      <c r="A14" s="76"/>
      <c r="B14" s="65" t="s">
        <v>12</v>
      </c>
      <c r="C14" s="66"/>
      <c r="D14" s="52">
        <v>182560.86629999999</v>
      </c>
      <c r="E14" s="53"/>
      <c r="F14" s="53"/>
      <c r="G14" s="52">
        <v>133079.4803</v>
      </c>
      <c r="H14" s="54">
        <v>37.181829902291902</v>
      </c>
      <c r="I14" s="52">
        <v>31779.931</v>
      </c>
      <c r="J14" s="54">
        <v>17.407855059022602</v>
      </c>
      <c r="K14" s="52">
        <v>24048.5389</v>
      </c>
      <c r="L14" s="54">
        <v>18.070809147877299</v>
      </c>
      <c r="M14" s="54">
        <v>0.32149113641161797</v>
      </c>
      <c r="N14" s="52">
        <v>4352237.6517000003</v>
      </c>
      <c r="O14" s="52">
        <v>4352237.6517000003</v>
      </c>
      <c r="P14" s="52">
        <v>3120</v>
      </c>
      <c r="Q14" s="52">
        <v>3054</v>
      </c>
      <c r="R14" s="54">
        <v>2.16110019646365</v>
      </c>
      <c r="S14" s="52">
        <v>58.513098173076898</v>
      </c>
      <c r="T14" s="52">
        <v>50.4366000982318</v>
      </c>
      <c r="U14" s="55">
        <v>13.8028891427958</v>
      </c>
    </row>
    <row r="15" spans="1:23" ht="12" thickBot="1">
      <c r="A15" s="76"/>
      <c r="B15" s="65" t="s">
        <v>13</v>
      </c>
      <c r="C15" s="66"/>
      <c r="D15" s="52">
        <v>157823.95019999999</v>
      </c>
      <c r="E15" s="53"/>
      <c r="F15" s="53"/>
      <c r="G15" s="52">
        <v>79372.405299999999</v>
      </c>
      <c r="H15" s="54">
        <v>98.839822988204205</v>
      </c>
      <c r="I15" s="52">
        <v>22943.589800000002</v>
      </c>
      <c r="J15" s="54">
        <v>14.5374575727734</v>
      </c>
      <c r="K15" s="52">
        <v>2164.7581</v>
      </c>
      <c r="L15" s="54">
        <v>2.7273434537078298</v>
      </c>
      <c r="M15" s="54">
        <v>9.5986852757358907</v>
      </c>
      <c r="N15" s="52">
        <v>3021361.9158000001</v>
      </c>
      <c r="O15" s="52">
        <v>3021361.9158000001</v>
      </c>
      <c r="P15" s="52">
        <v>5049</v>
      </c>
      <c r="Q15" s="52">
        <v>4975</v>
      </c>
      <c r="R15" s="54">
        <v>1.48743718592965</v>
      </c>
      <c r="S15" s="52">
        <v>31.258457159833601</v>
      </c>
      <c r="T15" s="52">
        <v>29.164466974874401</v>
      </c>
      <c r="U15" s="55">
        <v>6.6989556594302497</v>
      </c>
    </row>
    <row r="16" spans="1:23" ht="12" thickBot="1">
      <c r="A16" s="76"/>
      <c r="B16" s="65" t="s">
        <v>14</v>
      </c>
      <c r="C16" s="66"/>
      <c r="D16" s="52">
        <v>695074.23620000004</v>
      </c>
      <c r="E16" s="53"/>
      <c r="F16" s="53"/>
      <c r="G16" s="52">
        <v>589957.09920000006</v>
      </c>
      <c r="H16" s="54">
        <v>17.817759484976499</v>
      </c>
      <c r="I16" s="52">
        <v>29386.173500000001</v>
      </c>
      <c r="J16" s="54">
        <v>4.2277748144795897</v>
      </c>
      <c r="K16" s="52">
        <v>29163.5101</v>
      </c>
      <c r="L16" s="54">
        <v>4.9433272588035004</v>
      </c>
      <c r="M16" s="54">
        <v>7.6350000132529997E-3</v>
      </c>
      <c r="N16" s="52">
        <v>17698803.184999999</v>
      </c>
      <c r="O16" s="52">
        <v>17698803.184999999</v>
      </c>
      <c r="P16" s="52">
        <v>32930</v>
      </c>
      <c r="Q16" s="52">
        <v>28887</v>
      </c>
      <c r="R16" s="54">
        <v>13.9959151175269</v>
      </c>
      <c r="S16" s="52">
        <v>21.107629401761301</v>
      </c>
      <c r="T16" s="52">
        <v>25.164858088413499</v>
      </c>
      <c r="U16" s="55">
        <v>-19.221621762572799</v>
      </c>
    </row>
    <row r="17" spans="1:21" ht="12" thickBot="1">
      <c r="A17" s="76"/>
      <c r="B17" s="65" t="s">
        <v>15</v>
      </c>
      <c r="C17" s="66"/>
      <c r="D17" s="52">
        <v>798425.95900000003</v>
      </c>
      <c r="E17" s="53"/>
      <c r="F17" s="53"/>
      <c r="G17" s="52">
        <v>1005211.3273</v>
      </c>
      <c r="H17" s="54">
        <v>-20.571332881358</v>
      </c>
      <c r="I17" s="52">
        <v>71704.668099999995</v>
      </c>
      <c r="J17" s="54">
        <v>8.9807536054824109</v>
      </c>
      <c r="K17" s="52">
        <v>64907.820099999997</v>
      </c>
      <c r="L17" s="54">
        <v>6.4571317828602801</v>
      </c>
      <c r="M17" s="54">
        <v>0.10471539468631801</v>
      </c>
      <c r="N17" s="52">
        <v>22884916.910999998</v>
      </c>
      <c r="O17" s="52">
        <v>22884916.910999998</v>
      </c>
      <c r="P17" s="52">
        <v>10476</v>
      </c>
      <c r="Q17" s="52">
        <v>9561</v>
      </c>
      <c r="R17" s="54">
        <v>9.5701286476310106</v>
      </c>
      <c r="S17" s="52">
        <v>76.214772718594901</v>
      </c>
      <c r="T17" s="52">
        <v>66.326754931492502</v>
      </c>
      <c r="U17" s="55">
        <v>12.9738860779806</v>
      </c>
    </row>
    <row r="18" spans="1:21" ht="12" customHeight="1" thickBot="1">
      <c r="A18" s="76"/>
      <c r="B18" s="65" t="s">
        <v>16</v>
      </c>
      <c r="C18" s="66"/>
      <c r="D18" s="52">
        <v>2577381.2785</v>
      </c>
      <c r="E18" s="53"/>
      <c r="F18" s="53"/>
      <c r="G18" s="52">
        <v>1581454.6828000001</v>
      </c>
      <c r="H18" s="54">
        <v>62.975348363235398</v>
      </c>
      <c r="I18" s="52">
        <v>411309.8088</v>
      </c>
      <c r="J18" s="54">
        <v>15.958438599328099</v>
      </c>
      <c r="K18" s="52">
        <v>239242.49400000001</v>
      </c>
      <c r="L18" s="54">
        <v>15.1280018708102</v>
      </c>
      <c r="M18" s="54">
        <v>0.71921719224344804</v>
      </c>
      <c r="N18" s="52">
        <v>48164489.667099997</v>
      </c>
      <c r="O18" s="52">
        <v>48164489.667099997</v>
      </c>
      <c r="P18" s="52">
        <v>84925</v>
      </c>
      <c r="Q18" s="52">
        <v>71898</v>
      </c>
      <c r="R18" s="54">
        <v>18.118723747531199</v>
      </c>
      <c r="S18" s="52">
        <v>30.348911139240499</v>
      </c>
      <c r="T18" s="52">
        <v>28.7722532059306</v>
      </c>
      <c r="U18" s="55">
        <v>5.1951054391249496</v>
      </c>
    </row>
    <row r="19" spans="1:21" ht="12" customHeight="1" thickBot="1">
      <c r="A19" s="76"/>
      <c r="B19" s="65" t="s">
        <v>17</v>
      </c>
      <c r="C19" s="66"/>
      <c r="D19" s="52">
        <v>595592.44189999998</v>
      </c>
      <c r="E19" s="53"/>
      <c r="F19" s="53"/>
      <c r="G19" s="52">
        <v>595324.94209999999</v>
      </c>
      <c r="H19" s="54">
        <v>4.4933410492809002E-2</v>
      </c>
      <c r="I19" s="52">
        <v>54256.460700000003</v>
      </c>
      <c r="J19" s="54">
        <v>9.1096623937866692</v>
      </c>
      <c r="K19" s="52">
        <v>45789.508800000003</v>
      </c>
      <c r="L19" s="54">
        <v>7.69151526534033</v>
      </c>
      <c r="M19" s="54">
        <v>0.18491030198603101</v>
      </c>
      <c r="N19" s="52">
        <v>16794242.291700002</v>
      </c>
      <c r="O19" s="52">
        <v>16794242.291700002</v>
      </c>
      <c r="P19" s="52">
        <v>13897</v>
      </c>
      <c r="Q19" s="52">
        <v>12556</v>
      </c>
      <c r="R19" s="54">
        <v>10.6801529149411</v>
      </c>
      <c r="S19" s="52">
        <v>42.857626962653796</v>
      </c>
      <c r="T19" s="52">
        <v>47.155700899968103</v>
      </c>
      <c r="U19" s="55">
        <v>-10.028725904632299</v>
      </c>
    </row>
    <row r="20" spans="1:21" ht="12" thickBot="1">
      <c r="A20" s="76"/>
      <c r="B20" s="65" t="s">
        <v>18</v>
      </c>
      <c r="C20" s="66"/>
      <c r="D20" s="52">
        <v>1506834.5682999999</v>
      </c>
      <c r="E20" s="53"/>
      <c r="F20" s="53"/>
      <c r="G20" s="52">
        <v>923591.00970000005</v>
      </c>
      <c r="H20" s="54">
        <v>63.149549148323601</v>
      </c>
      <c r="I20" s="52">
        <v>125537.7675</v>
      </c>
      <c r="J20" s="54">
        <v>8.3312242857310395</v>
      </c>
      <c r="K20" s="52">
        <v>70679.649900000004</v>
      </c>
      <c r="L20" s="54">
        <v>7.6527000758656296</v>
      </c>
      <c r="M20" s="54">
        <v>0.77615151854338804</v>
      </c>
      <c r="N20" s="52">
        <v>31779528.2982</v>
      </c>
      <c r="O20" s="52">
        <v>31779528.2982</v>
      </c>
      <c r="P20" s="52">
        <v>51912</v>
      </c>
      <c r="Q20" s="52">
        <v>46820</v>
      </c>
      <c r="R20" s="54">
        <v>10.8756941478001</v>
      </c>
      <c r="S20" s="52">
        <v>29.026709976498701</v>
      </c>
      <c r="T20" s="52">
        <v>30.143200877830001</v>
      </c>
      <c r="U20" s="55">
        <v>-3.84642593747366</v>
      </c>
    </row>
    <row r="21" spans="1:21" ht="12" customHeight="1" thickBot="1">
      <c r="A21" s="76"/>
      <c r="B21" s="65" t="s">
        <v>19</v>
      </c>
      <c r="C21" s="66"/>
      <c r="D21" s="52">
        <v>488391.56310000003</v>
      </c>
      <c r="E21" s="53"/>
      <c r="F21" s="53"/>
      <c r="G21" s="52">
        <v>321834.78720000002</v>
      </c>
      <c r="H21" s="54">
        <v>51.752260017962399</v>
      </c>
      <c r="I21" s="52">
        <v>69657.312399999995</v>
      </c>
      <c r="J21" s="54">
        <v>14.2625953564512</v>
      </c>
      <c r="K21" s="52">
        <v>40858.287499999999</v>
      </c>
      <c r="L21" s="54">
        <v>12.695422970112</v>
      </c>
      <c r="M21" s="54">
        <v>0.70485149187909601</v>
      </c>
      <c r="N21" s="52">
        <v>8546946.8752999995</v>
      </c>
      <c r="O21" s="52">
        <v>8546946.8752999995</v>
      </c>
      <c r="P21" s="52">
        <v>36138</v>
      </c>
      <c r="Q21" s="52">
        <v>31846</v>
      </c>
      <c r="R21" s="54">
        <v>13.4773597940087</v>
      </c>
      <c r="S21" s="52">
        <v>13.5146262410759</v>
      </c>
      <c r="T21" s="52">
        <v>13.0154626923318</v>
      </c>
      <c r="U21" s="55">
        <v>3.6935061306163899</v>
      </c>
    </row>
    <row r="22" spans="1:21" ht="12" customHeight="1" thickBot="1">
      <c r="A22" s="76"/>
      <c r="B22" s="65" t="s">
        <v>20</v>
      </c>
      <c r="C22" s="66"/>
      <c r="D22" s="52">
        <v>1422575.2757000001</v>
      </c>
      <c r="E22" s="53"/>
      <c r="F22" s="53"/>
      <c r="G22" s="52">
        <v>1011498.5418</v>
      </c>
      <c r="H22" s="54">
        <v>40.640368415012603</v>
      </c>
      <c r="I22" s="52">
        <v>111013.1303</v>
      </c>
      <c r="J22" s="54">
        <v>7.8036735346306596</v>
      </c>
      <c r="K22" s="52">
        <v>117210.4837</v>
      </c>
      <c r="L22" s="54">
        <v>11.5878055040415</v>
      </c>
      <c r="M22" s="54">
        <v>-5.2873712353770003E-2</v>
      </c>
      <c r="N22" s="52">
        <v>26585338.252300002</v>
      </c>
      <c r="O22" s="52">
        <v>26585338.252300002</v>
      </c>
      <c r="P22" s="52">
        <v>74082</v>
      </c>
      <c r="Q22" s="52">
        <v>69355</v>
      </c>
      <c r="R22" s="54">
        <v>6.8156585682358903</v>
      </c>
      <c r="S22" s="52">
        <v>19.202711531816099</v>
      </c>
      <c r="T22" s="52">
        <v>18.716204972965201</v>
      </c>
      <c r="U22" s="55">
        <v>2.53353052794052</v>
      </c>
    </row>
    <row r="23" spans="1:21" ht="12" thickBot="1">
      <c r="A23" s="76"/>
      <c r="B23" s="65" t="s">
        <v>21</v>
      </c>
      <c r="C23" s="66"/>
      <c r="D23" s="52">
        <v>2738012.8867000001</v>
      </c>
      <c r="E23" s="53"/>
      <c r="F23" s="53"/>
      <c r="G23" s="52">
        <v>2256792.7059999998</v>
      </c>
      <c r="H23" s="54">
        <v>21.3231892951713</v>
      </c>
      <c r="I23" s="52">
        <v>211336.43840000001</v>
      </c>
      <c r="J23" s="54">
        <v>7.71860641805503</v>
      </c>
      <c r="K23" s="52">
        <v>225019.42619999999</v>
      </c>
      <c r="L23" s="54">
        <v>9.9707618516204093</v>
      </c>
      <c r="M23" s="54">
        <v>-6.0808029026962002E-2</v>
      </c>
      <c r="N23" s="52">
        <v>65167900.991599999</v>
      </c>
      <c r="O23" s="52">
        <v>65167900.991599999</v>
      </c>
      <c r="P23" s="52">
        <v>80605</v>
      </c>
      <c r="Q23" s="52">
        <v>71533</v>
      </c>
      <c r="R23" s="54">
        <v>12.6822585380174</v>
      </c>
      <c r="S23" s="52">
        <v>33.968275996526302</v>
      </c>
      <c r="T23" s="52">
        <v>35.037857483958497</v>
      </c>
      <c r="U23" s="55">
        <v>-3.1487658883293399</v>
      </c>
    </row>
    <row r="24" spans="1:21" ht="12" thickBot="1">
      <c r="A24" s="76"/>
      <c r="B24" s="65" t="s">
        <v>22</v>
      </c>
      <c r="C24" s="66"/>
      <c r="D24" s="52">
        <v>447651.4889</v>
      </c>
      <c r="E24" s="53"/>
      <c r="F24" s="53"/>
      <c r="G24" s="52">
        <v>226637.2194</v>
      </c>
      <c r="H24" s="54">
        <v>97.518964486554196</v>
      </c>
      <c r="I24" s="52">
        <v>57530.179700000001</v>
      </c>
      <c r="J24" s="54">
        <v>12.8515555351703</v>
      </c>
      <c r="K24" s="52">
        <v>36301.9257</v>
      </c>
      <c r="L24" s="54">
        <v>16.017636377690199</v>
      </c>
      <c r="M24" s="54">
        <v>0.584769363901816</v>
      </c>
      <c r="N24" s="52">
        <v>7048720.2049000002</v>
      </c>
      <c r="O24" s="52">
        <v>7048720.2049000002</v>
      </c>
      <c r="P24" s="52">
        <v>32455</v>
      </c>
      <c r="Q24" s="52">
        <v>28359</v>
      </c>
      <c r="R24" s="54">
        <v>14.443386579216501</v>
      </c>
      <c r="S24" s="52">
        <v>13.7929899522416</v>
      </c>
      <c r="T24" s="52">
        <v>12.5748352198597</v>
      </c>
      <c r="U24" s="55">
        <v>8.83169448103558</v>
      </c>
    </row>
    <row r="25" spans="1:21" ht="12" thickBot="1">
      <c r="A25" s="76"/>
      <c r="B25" s="65" t="s">
        <v>23</v>
      </c>
      <c r="C25" s="66"/>
      <c r="D25" s="52">
        <v>526570.41819999996</v>
      </c>
      <c r="E25" s="53"/>
      <c r="F25" s="53"/>
      <c r="G25" s="52">
        <v>249014.2506</v>
      </c>
      <c r="H25" s="54">
        <v>111.461961285841</v>
      </c>
      <c r="I25" s="52">
        <v>37579.1999</v>
      </c>
      <c r="J25" s="54">
        <v>7.1365953348573399</v>
      </c>
      <c r="K25" s="52">
        <v>25950.392400000001</v>
      </c>
      <c r="L25" s="54">
        <v>10.421247915519899</v>
      </c>
      <c r="M25" s="54">
        <v>0.44811682693476301</v>
      </c>
      <c r="N25" s="52">
        <v>14668071.021</v>
      </c>
      <c r="O25" s="52">
        <v>14668071.021</v>
      </c>
      <c r="P25" s="52">
        <v>27026</v>
      </c>
      <c r="Q25" s="52">
        <v>22649</v>
      </c>
      <c r="R25" s="54">
        <v>19.325356527882001</v>
      </c>
      <c r="S25" s="52">
        <v>19.483845859542701</v>
      </c>
      <c r="T25" s="52">
        <v>19.994831361208</v>
      </c>
      <c r="U25" s="55">
        <v>-2.62261108689211</v>
      </c>
    </row>
    <row r="26" spans="1:21" ht="12" thickBot="1">
      <c r="A26" s="76"/>
      <c r="B26" s="65" t="s">
        <v>24</v>
      </c>
      <c r="C26" s="66"/>
      <c r="D26" s="52">
        <v>1059480.22</v>
      </c>
      <c r="E26" s="53"/>
      <c r="F26" s="53"/>
      <c r="G26" s="52">
        <v>596835.84620000003</v>
      </c>
      <c r="H26" s="54">
        <v>77.516184181230898</v>
      </c>
      <c r="I26" s="52">
        <v>194699.71609999999</v>
      </c>
      <c r="J26" s="54">
        <v>18.3769090186507</v>
      </c>
      <c r="K26" s="52">
        <v>129443.3605</v>
      </c>
      <c r="L26" s="54">
        <v>21.6882684450262</v>
      </c>
      <c r="M26" s="54">
        <v>0.50413057377323001</v>
      </c>
      <c r="N26" s="52">
        <v>16827363.665800001</v>
      </c>
      <c r="O26" s="52">
        <v>16827363.665800001</v>
      </c>
      <c r="P26" s="52">
        <v>67321</v>
      </c>
      <c r="Q26" s="52">
        <v>58123</v>
      </c>
      <c r="R26" s="54">
        <v>15.825060647248099</v>
      </c>
      <c r="S26" s="52">
        <v>15.7377374073469</v>
      </c>
      <c r="T26" s="52">
        <v>15.627312077834899</v>
      </c>
      <c r="U26" s="55">
        <v>0.70165949941700601</v>
      </c>
    </row>
    <row r="27" spans="1:21" ht="12" thickBot="1">
      <c r="A27" s="76"/>
      <c r="B27" s="65" t="s">
        <v>25</v>
      </c>
      <c r="C27" s="66"/>
      <c r="D27" s="52">
        <v>315642.62839999999</v>
      </c>
      <c r="E27" s="53"/>
      <c r="F27" s="53"/>
      <c r="G27" s="52">
        <v>230425.74549999999</v>
      </c>
      <c r="H27" s="54">
        <v>36.982361808177401</v>
      </c>
      <c r="I27" s="52">
        <v>78785.219599999997</v>
      </c>
      <c r="J27" s="54">
        <v>24.960259645335</v>
      </c>
      <c r="K27" s="52">
        <v>60574.376199999999</v>
      </c>
      <c r="L27" s="54">
        <v>26.288024399599902</v>
      </c>
      <c r="M27" s="54">
        <v>0.30063608645135298</v>
      </c>
      <c r="N27" s="52">
        <v>5628672.4546999997</v>
      </c>
      <c r="O27" s="52">
        <v>5628672.4546999997</v>
      </c>
      <c r="P27" s="52">
        <v>37105</v>
      </c>
      <c r="Q27" s="52">
        <v>31291</v>
      </c>
      <c r="R27" s="54">
        <v>18.580422485698801</v>
      </c>
      <c r="S27" s="52">
        <v>8.5067410968872093</v>
      </c>
      <c r="T27" s="52">
        <v>8.5193452877824303</v>
      </c>
      <c r="U27" s="55">
        <v>-0.14816709185884799</v>
      </c>
    </row>
    <row r="28" spans="1:21" ht="12" thickBot="1">
      <c r="A28" s="76"/>
      <c r="B28" s="65" t="s">
        <v>26</v>
      </c>
      <c r="C28" s="66"/>
      <c r="D28" s="52">
        <v>1445950.3615000001</v>
      </c>
      <c r="E28" s="53"/>
      <c r="F28" s="53"/>
      <c r="G28" s="52">
        <v>795278.87280000001</v>
      </c>
      <c r="H28" s="54">
        <v>81.816770312171201</v>
      </c>
      <c r="I28" s="52">
        <v>77796.8557</v>
      </c>
      <c r="J28" s="54">
        <v>5.38032686124129</v>
      </c>
      <c r="K28" s="52">
        <v>51782.884299999998</v>
      </c>
      <c r="L28" s="54">
        <v>6.5112863010787603</v>
      </c>
      <c r="M28" s="54">
        <v>0.502366211377685</v>
      </c>
      <c r="N28" s="52">
        <v>37112756.488300003</v>
      </c>
      <c r="O28" s="52">
        <v>37112756.488300003</v>
      </c>
      <c r="P28" s="52">
        <v>50232</v>
      </c>
      <c r="Q28" s="52">
        <v>50772</v>
      </c>
      <c r="R28" s="54">
        <v>-1.0635783502717999</v>
      </c>
      <c r="S28" s="52">
        <v>28.785442775521599</v>
      </c>
      <c r="T28" s="52">
        <v>28.575649009296502</v>
      </c>
      <c r="U28" s="55">
        <v>0.72881896540956403</v>
      </c>
    </row>
    <row r="29" spans="1:21" ht="12" thickBot="1">
      <c r="A29" s="76"/>
      <c r="B29" s="65" t="s">
        <v>27</v>
      </c>
      <c r="C29" s="66"/>
      <c r="D29" s="52">
        <v>1080381.9756</v>
      </c>
      <c r="E29" s="53"/>
      <c r="F29" s="53"/>
      <c r="G29" s="52">
        <v>562729.50170000002</v>
      </c>
      <c r="H29" s="54">
        <v>91.989574446723907</v>
      </c>
      <c r="I29" s="52">
        <v>274419.25339999999</v>
      </c>
      <c r="J29" s="54">
        <v>25.400206556352298</v>
      </c>
      <c r="K29" s="52">
        <v>87596.701300000001</v>
      </c>
      <c r="L29" s="54">
        <v>15.5663957612621</v>
      </c>
      <c r="M29" s="54">
        <v>2.1327578473551498</v>
      </c>
      <c r="N29" s="52">
        <v>16777001.6447</v>
      </c>
      <c r="O29" s="52">
        <v>16777001.6447</v>
      </c>
      <c r="P29" s="52">
        <v>127369</v>
      </c>
      <c r="Q29" s="52">
        <v>132228</v>
      </c>
      <c r="R29" s="54">
        <v>-3.67471337386938</v>
      </c>
      <c r="S29" s="52">
        <v>8.4822992690529109</v>
      </c>
      <c r="T29" s="52">
        <v>8.5834598753667901</v>
      </c>
      <c r="U29" s="55">
        <v>-1.1926083141508601</v>
      </c>
    </row>
    <row r="30" spans="1:21" ht="12" thickBot="1">
      <c r="A30" s="76"/>
      <c r="B30" s="65" t="s">
        <v>28</v>
      </c>
      <c r="C30" s="66"/>
      <c r="D30" s="52">
        <v>951655.09030000004</v>
      </c>
      <c r="E30" s="53"/>
      <c r="F30" s="53"/>
      <c r="G30" s="52">
        <v>839679.00470000005</v>
      </c>
      <c r="H30" s="54">
        <v>13.335582403898099</v>
      </c>
      <c r="I30" s="52">
        <v>115164.6977</v>
      </c>
      <c r="J30" s="54">
        <v>12.101516492040799</v>
      </c>
      <c r="K30" s="52">
        <v>122537.2605</v>
      </c>
      <c r="L30" s="54">
        <v>14.5933457683368</v>
      </c>
      <c r="M30" s="54">
        <v>-6.0165885624642E-2</v>
      </c>
      <c r="N30" s="52">
        <v>19560078.8796</v>
      </c>
      <c r="O30" s="52">
        <v>19560078.8796</v>
      </c>
      <c r="P30" s="52">
        <v>67965</v>
      </c>
      <c r="Q30" s="52">
        <v>55259</v>
      </c>
      <c r="R30" s="54">
        <v>22.993539513925299</v>
      </c>
      <c r="S30" s="52">
        <v>14.002134779665999</v>
      </c>
      <c r="T30" s="52">
        <v>13.738574234061399</v>
      </c>
      <c r="U30" s="55">
        <v>1.8822883064040199</v>
      </c>
    </row>
    <row r="31" spans="1:21" ht="12" thickBot="1">
      <c r="A31" s="76"/>
      <c r="B31" s="65" t="s">
        <v>29</v>
      </c>
      <c r="C31" s="66"/>
      <c r="D31" s="52">
        <v>1435909.0057999999</v>
      </c>
      <c r="E31" s="53"/>
      <c r="F31" s="53"/>
      <c r="G31" s="52">
        <v>689075.72950000002</v>
      </c>
      <c r="H31" s="54">
        <v>108.381886682021</v>
      </c>
      <c r="I31" s="52">
        <v>9267.0805999999993</v>
      </c>
      <c r="J31" s="54">
        <v>0.64538077013013495</v>
      </c>
      <c r="K31" s="52">
        <v>18083.788</v>
      </c>
      <c r="L31" s="54">
        <v>2.6243542220129799</v>
      </c>
      <c r="M31" s="54">
        <v>-0.48754759788159402</v>
      </c>
      <c r="N31" s="52">
        <v>54867682.618500002</v>
      </c>
      <c r="O31" s="52">
        <v>54867682.618500002</v>
      </c>
      <c r="P31" s="52">
        <v>36598</v>
      </c>
      <c r="Q31" s="52">
        <v>27334</v>
      </c>
      <c r="R31" s="54">
        <v>33.891856296187903</v>
      </c>
      <c r="S31" s="52">
        <v>39.234630466145703</v>
      </c>
      <c r="T31" s="52">
        <v>31.885978459061999</v>
      </c>
      <c r="U31" s="55">
        <v>18.730014580931599</v>
      </c>
    </row>
    <row r="32" spans="1:21" ht="12" thickBot="1">
      <c r="A32" s="76"/>
      <c r="B32" s="65" t="s">
        <v>30</v>
      </c>
      <c r="C32" s="66"/>
      <c r="D32" s="52">
        <v>131089.86720000001</v>
      </c>
      <c r="E32" s="53"/>
      <c r="F32" s="53"/>
      <c r="G32" s="52">
        <v>105603.92969999999</v>
      </c>
      <c r="H32" s="54">
        <v>24.133512429320099</v>
      </c>
      <c r="I32" s="52">
        <v>38106.548000000003</v>
      </c>
      <c r="J32" s="54">
        <v>29.069026320594201</v>
      </c>
      <c r="K32" s="52">
        <v>30630.9791</v>
      </c>
      <c r="L32" s="54">
        <v>29.005529611461</v>
      </c>
      <c r="M32" s="54">
        <v>0.24405256115368501</v>
      </c>
      <c r="N32" s="52">
        <v>2375617.9175</v>
      </c>
      <c r="O32" s="52">
        <v>2375617.9175</v>
      </c>
      <c r="P32" s="52">
        <v>24450</v>
      </c>
      <c r="Q32" s="52">
        <v>22902</v>
      </c>
      <c r="R32" s="54">
        <v>6.7592350013099303</v>
      </c>
      <c r="S32" s="52">
        <v>5.3615487607362002</v>
      </c>
      <c r="T32" s="52">
        <v>5.2681521963147304</v>
      </c>
      <c r="U32" s="55">
        <v>1.74196987828271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2">
        <v>4.1879999999999997</v>
      </c>
      <c r="H33" s="53"/>
      <c r="I33" s="53"/>
      <c r="J33" s="53"/>
      <c r="K33" s="52">
        <v>0.6482</v>
      </c>
      <c r="L33" s="54">
        <v>15.4775549188157</v>
      </c>
      <c r="M33" s="53"/>
      <c r="N33" s="52">
        <v>14.401300000000001</v>
      </c>
      <c r="O33" s="52">
        <v>14.401300000000001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313044.16800000001</v>
      </c>
      <c r="E34" s="53"/>
      <c r="F34" s="53"/>
      <c r="G34" s="52">
        <v>195476.96230000001</v>
      </c>
      <c r="H34" s="54">
        <v>60.143765442583799</v>
      </c>
      <c r="I34" s="52">
        <v>39410.634700000002</v>
      </c>
      <c r="J34" s="54">
        <v>12.589480568122299</v>
      </c>
      <c r="K34" s="52">
        <v>21481.578799999999</v>
      </c>
      <c r="L34" s="54">
        <v>10.9893148262822</v>
      </c>
      <c r="M34" s="54">
        <v>0.83462468317272898</v>
      </c>
      <c r="N34" s="52">
        <v>7212971.1667999998</v>
      </c>
      <c r="O34" s="52">
        <v>7212971.1667999998</v>
      </c>
      <c r="P34" s="52">
        <v>17176</v>
      </c>
      <c r="Q34" s="52">
        <v>19763</v>
      </c>
      <c r="R34" s="54">
        <v>-13.0901178970804</v>
      </c>
      <c r="S34" s="52">
        <v>18.225673497904101</v>
      </c>
      <c r="T34" s="52">
        <v>17.732128497697701</v>
      </c>
      <c r="U34" s="55">
        <v>2.7079657729141799</v>
      </c>
    </row>
    <row r="35" spans="1:21" ht="12" customHeight="1" thickBot="1">
      <c r="A35" s="76"/>
      <c r="B35" s="65" t="s">
        <v>68</v>
      </c>
      <c r="C35" s="66"/>
      <c r="D35" s="52">
        <v>52997.49</v>
      </c>
      <c r="E35" s="53"/>
      <c r="F35" s="53"/>
      <c r="G35" s="52">
        <v>42034.19</v>
      </c>
      <c r="H35" s="54">
        <v>26.081863359327301</v>
      </c>
      <c r="I35" s="52">
        <v>2384.41</v>
      </c>
      <c r="J35" s="54">
        <v>4.4990998630312502</v>
      </c>
      <c r="K35" s="52">
        <v>-6646.15</v>
      </c>
      <c r="L35" s="54">
        <v>-15.8112955191952</v>
      </c>
      <c r="M35" s="54">
        <v>-1.3587656011375</v>
      </c>
      <c r="N35" s="52">
        <v>2981462.17</v>
      </c>
      <c r="O35" s="52">
        <v>2981462.17</v>
      </c>
      <c r="P35" s="52">
        <v>46</v>
      </c>
      <c r="Q35" s="52">
        <v>32</v>
      </c>
      <c r="R35" s="54">
        <v>43.75</v>
      </c>
      <c r="S35" s="52">
        <v>1152.11934782609</v>
      </c>
      <c r="T35" s="52">
        <v>1345.7534375</v>
      </c>
      <c r="U35" s="55">
        <v>-16.8067735377657</v>
      </c>
    </row>
    <row r="36" spans="1:21" ht="12" thickBot="1">
      <c r="A36" s="76"/>
      <c r="B36" s="65" t="s">
        <v>35</v>
      </c>
      <c r="C36" s="66"/>
      <c r="D36" s="52">
        <v>260752.4</v>
      </c>
      <c r="E36" s="53"/>
      <c r="F36" s="53"/>
      <c r="G36" s="52">
        <v>330450.57</v>
      </c>
      <c r="H36" s="54">
        <v>-21.091859517748698</v>
      </c>
      <c r="I36" s="52">
        <v>-23420.720000000001</v>
      </c>
      <c r="J36" s="54">
        <v>-8.9819767718341197</v>
      </c>
      <c r="K36" s="52">
        <v>-34499.4</v>
      </c>
      <c r="L36" s="54">
        <v>-10.440109091050999</v>
      </c>
      <c r="M36" s="54">
        <v>-0.32112674423323301</v>
      </c>
      <c r="N36" s="52">
        <v>18155748.989999998</v>
      </c>
      <c r="O36" s="52">
        <v>18155748.989999998</v>
      </c>
      <c r="P36" s="52">
        <v>120</v>
      </c>
      <c r="Q36" s="52">
        <v>137</v>
      </c>
      <c r="R36" s="54">
        <v>-12.408759124087601</v>
      </c>
      <c r="S36" s="52">
        <v>2172.9366666666701</v>
      </c>
      <c r="T36" s="52">
        <v>2298.5218248175202</v>
      </c>
      <c r="U36" s="55">
        <v>-5.7795130468989599</v>
      </c>
    </row>
    <row r="37" spans="1:21" ht="12" thickBot="1">
      <c r="A37" s="76"/>
      <c r="B37" s="65" t="s">
        <v>36</v>
      </c>
      <c r="C37" s="66"/>
      <c r="D37" s="52">
        <v>21511.99</v>
      </c>
      <c r="E37" s="53"/>
      <c r="F37" s="53"/>
      <c r="G37" s="52">
        <v>42924.76</v>
      </c>
      <c r="H37" s="54">
        <v>-49.884425678792397</v>
      </c>
      <c r="I37" s="52">
        <v>1079.46</v>
      </c>
      <c r="J37" s="54">
        <v>5.0179458060365398</v>
      </c>
      <c r="K37" s="52">
        <v>-4023.98</v>
      </c>
      <c r="L37" s="54">
        <v>-9.3744962115105608</v>
      </c>
      <c r="M37" s="54">
        <v>-1.2682568004811201</v>
      </c>
      <c r="N37" s="52">
        <v>6740542.4299999997</v>
      </c>
      <c r="O37" s="52">
        <v>6740542.4299999997</v>
      </c>
      <c r="P37" s="52">
        <v>14</v>
      </c>
      <c r="Q37" s="52">
        <v>32</v>
      </c>
      <c r="R37" s="54">
        <v>-56.25</v>
      </c>
      <c r="S37" s="52">
        <v>1536.57071428571</v>
      </c>
      <c r="T37" s="52">
        <v>2531.2243749999998</v>
      </c>
      <c r="U37" s="55">
        <v>-64.732045942751</v>
      </c>
    </row>
    <row r="38" spans="1:21" ht="12" thickBot="1">
      <c r="A38" s="76"/>
      <c r="B38" s="65" t="s">
        <v>37</v>
      </c>
      <c r="C38" s="66"/>
      <c r="D38" s="52">
        <v>87518.86</v>
      </c>
      <c r="E38" s="53"/>
      <c r="F38" s="53"/>
      <c r="G38" s="52">
        <v>172847.07</v>
      </c>
      <c r="H38" s="54">
        <v>-49.366303981895697</v>
      </c>
      <c r="I38" s="52">
        <v>-10953.01</v>
      </c>
      <c r="J38" s="54">
        <v>-12.5150281893526</v>
      </c>
      <c r="K38" s="52">
        <v>-21957.91</v>
      </c>
      <c r="L38" s="54">
        <v>-12.703663417609601</v>
      </c>
      <c r="M38" s="54">
        <v>-0.50118157875681302</v>
      </c>
      <c r="N38" s="52">
        <v>7771540.0899999999</v>
      </c>
      <c r="O38" s="52">
        <v>7771540.0899999999</v>
      </c>
      <c r="P38" s="52">
        <v>49</v>
      </c>
      <c r="Q38" s="52">
        <v>86</v>
      </c>
      <c r="R38" s="54">
        <v>-43.023255813953497</v>
      </c>
      <c r="S38" s="52">
        <v>1786.09918367347</v>
      </c>
      <c r="T38" s="52">
        <v>1638.9397674418601</v>
      </c>
      <c r="U38" s="55">
        <v>8.2391514187328703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2">
        <v>338.36</v>
      </c>
      <c r="O39" s="52">
        <v>338.36</v>
      </c>
      <c r="P39" s="53"/>
      <c r="Q39" s="52">
        <v>1</v>
      </c>
      <c r="R39" s="53"/>
      <c r="S39" s="53"/>
      <c r="T39" s="52">
        <v>0.85</v>
      </c>
      <c r="U39" s="56"/>
    </row>
    <row r="40" spans="1:21" ht="12" customHeight="1" thickBot="1">
      <c r="A40" s="76"/>
      <c r="B40" s="65" t="s">
        <v>32</v>
      </c>
      <c r="C40" s="66"/>
      <c r="D40" s="52">
        <v>83930.768599999996</v>
      </c>
      <c r="E40" s="53"/>
      <c r="F40" s="53"/>
      <c r="G40" s="52">
        <v>119051.28230000001</v>
      </c>
      <c r="H40" s="54">
        <v>-29.500323744098001</v>
      </c>
      <c r="I40" s="52">
        <v>6447.1286</v>
      </c>
      <c r="J40" s="54">
        <v>7.6814840463643801</v>
      </c>
      <c r="K40" s="52">
        <v>6100.1071000000002</v>
      </c>
      <c r="L40" s="54">
        <v>5.1239322938397303</v>
      </c>
      <c r="M40" s="54">
        <v>5.6887771691745997E-2</v>
      </c>
      <c r="N40" s="52">
        <v>1597423.064</v>
      </c>
      <c r="O40" s="52">
        <v>1597423.064</v>
      </c>
      <c r="P40" s="52">
        <v>167</v>
      </c>
      <c r="Q40" s="52">
        <v>132</v>
      </c>
      <c r="R40" s="54">
        <v>26.515151515151501</v>
      </c>
      <c r="S40" s="52">
        <v>502.57945269461101</v>
      </c>
      <c r="T40" s="52">
        <v>453.82672651515202</v>
      </c>
      <c r="U40" s="55">
        <v>9.7005012676241602</v>
      </c>
    </row>
    <row r="41" spans="1:21" ht="12" thickBot="1">
      <c r="A41" s="76"/>
      <c r="B41" s="65" t="s">
        <v>33</v>
      </c>
      <c r="C41" s="66"/>
      <c r="D41" s="52">
        <v>547804.91350000002</v>
      </c>
      <c r="E41" s="53"/>
      <c r="F41" s="53"/>
      <c r="G41" s="52">
        <v>428242.83470000001</v>
      </c>
      <c r="H41" s="54">
        <v>27.919224587553899</v>
      </c>
      <c r="I41" s="52">
        <v>25014.157299999999</v>
      </c>
      <c r="J41" s="54">
        <v>4.5662528180299002</v>
      </c>
      <c r="K41" s="52">
        <v>29044.005300000001</v>
      </c>
      <c r="L41" s="54">
        <v>6.7821345616550497</v>
      </c>
      <c r="M41" s="54">
        <v>-0.138749733667071</v>
      </c>
      <c r="N41" s="52">
        <v>12325647.5009</v>
      </c>
      <c r="O41" s="52">
        <v>12325647.5009</v>
      </c>
      <c r="P41" s="52">
        <v>2613</v>
      </c>
      <c r="Q41" s="52">
        <v>2298</v>
      </c>
      <c r="R41" s="54">
        <v>13.707571801566599</v>
      </c>
      <c r="S41" s="52">
        <v>209.645967661692</v>
      </c>
      <c r="T41" s="52">
        <v>203.42553172323801</v>
      </c>
      <c r="U41" s="55">
        <v>2.9671145158832499</v>
      </c>
    </row>
    <row r="42" spans="1:21" ht="12" thickBot="1">
      <c r="A42" s="76"/>
      <c r="B42" s="65" t="s">
        <v>38</v>
      </c>
      <c r="C42" s="66"/>
      <c r="D42" s="52">
        <v>113800.89</v>
      </c>
      <c r="E42" s="53"/>
      <c r="F42" s="53"/>
      <c r="G42" s="52">
        <v>126894.72</v>
      </c>
      <c r="H42" s="54">
        <v>-10.3186562845168</v>
      </c>
      <c r="I42" s="52">
        <v>-13426.47</v>
      </c>
      <c r="J42" s="54">
        <v>-11.798211771454501</v>
      </c>
      <c r="K42" s="52">
        <v>-11277.18</v>
      </c>
      <c r="L42" s="54">
        <v>-8.8870364346128792</v>
      </c>
      <c r="M42" s="54">
        <v>0.19058754050214699</v>
      </c>
      <c r="N42" s="52">
        <v>6875489.2999999998</v>
      </c>
      <c r="O42" s="52">
        <v>6875489.2999999998</v>
      </c>
      <c r="P42" s="52">
        <v>84</v>
      </c>
      <c r="Q42" s="52">
        <v>89</v>
      </c>
      <c r="R42" s="54">
        <v>-5.6179775280898898</v>
      </c>
      <c r="S42" s="52">
        <v>1354.7725</v>
      </c>
      <c r="T42" s="52">
        <v>1409.2193258427001</v>
      </c>
      <c r="U42" s="55">
        <v>-4.0188906877499102</v>
      </c>
    </row>
    <row r="43" spans="1:21" ht="12" thickBot="1">
      <c r="A43" s="76"/>
      <c r="B43" s="65" t="s">
        <v>39</v>
      </c>
      <c r="C43" s="66"/>
      <c r="D43" s="52">
        <v>66232.56</v>
      </c>
      <c r="E43" s="53"/>
      <c r="F43" s="53"/>
      <c r="G43" s="52">
        <v>65514.559999999998</v>
      </c>
      <c r="H43" s="54">
        <v>1.09593958961183</v>
      </c>
      <c r="I43" s="52">
        <v>9135.84</v>
      </c>
      <c r="J43" s="54">
        <v>13.7935782642253</v>
      </c>
      <c r="K43" s="52">
        <v>9106.3700000000008</v>
      </c>
      <c r="L43" s="54">
        <v>13.8997651819687</v>
      </c>
      <c r="M43" s="54">
        <v>3.2361962011209998E-3</v>
      </c>
      <c r="N43" s="52">
        <v>2655834.6800000002</v>
      </c>
      <c r="O43" s="52">
        <v>2655834.6800000002</v>
      </c>
      <c r="P43" s="52">
        <v>76</v>
      </c>
      <c r="Q43" s="52">
        <v>68</v>
      </c>
      <c r="R43" s="54">
        <v>11.764705882352899</v>
      </c>
      <c r="S43" s="52">
        <v>871.48105263157902</v>
      </c>
      <c r="T43" s="52">
        <v>955.01602941176498</v>
      </c>
      <c r="U43" s="55">
        <v>-9.5854036674622201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29920.5278</v>
      </c>
      <c r="E45" s="58"/>
      <c r="F45" s="58"/>
      <c r="G45" s="57">
        <v>25407.886399999999</v>
      </c>
      <c r="H45" s="59">
        <v>17.760790208822701</v>
      </c>
      <c r="I45" s="57">
        <v>3965.7597000000001</v>
      </c>
      <c r="J45" s="59">
        <v>13.254310640870401</v>
      </c>
      <c r="K45" s="57">
        <v>3684.0178000000001</v>
      </c>
      <c r="L45" s="59">
        <v>14.499505161515501</v>
      </c>
      <c r="M45" s="59">
        <v>7.6476802039339001E-2</v>
      </c>
      <c r="N45" s="57">
        <v>385008.19929999998</v>
      </c>
      <c r="O45" s="57">
        <v>385008.19929999998</v>
      </c>
      <c r="P45" s="57">
        <v>25</v>
      </c>
      <c r="Q45" s="57">
        <v>22</v>
      </c>
      <c r="R45" s="59">
        <v>13.636363636363599</v>
      </c>
      <c r="S45" s="57">
        <v>1196.8211120000001</v>
      </c>
      <c r="T45" s="57">
        <v>397.53089999999997</v>
      </c>
      <c r="U45" s="60">
        <v>66.784434531265205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4:C44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5:C45"/>
    <mergeCell ref="B37:C37"/>
    <mergeCell ref="B38:C38"/>
    <mergeCell ref="B39:C39"/>
    <mergeCell ref="B40:C40"/>
    <mergeCell ref="B41:C41"/>
    <mergeCell ref="B42:C42"/>
    <mergeCell ref="B43:C43"/>
    <mergeCell ref="B13:C13"/>
    <mergeCell ref="B14:C14"/>
    <mergeCell ref="B15:C15"/>
    <mergeCell ref="B16:C16"/>
    <mergeCell ref="B17:C17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G34" sqref="G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103644</v>
      </c>
      <c r="D2" s="37">
        <v>957347.08826666698</v>
      </c>
      <c r="E2" s="37">
        <v>784164.48073247902</v>
      </c>
      <c r="F2" s="37">
        <v>173182.60753418799</v>
      </c>
      <c r="G2" s="37">
        <v>784164.48073247902</v>
      </c>
      <c r="H2" s="37">
        <v>0.180898453295288</v>
      </c>
    </row>
    <row r="3" spans="1:8">
      <c r="A3" s="37">
        <v>2</v>
      </c>
      <c r="B3" s="37">
        <v>13</v>
      </c>
      <c r="C3" s="37">
        <v>12097</v>
      </c>
      <c r="D3" s="37">
        <v>114221.52351538499</v>
      </c>
      <c r="E3" s="37">
        <v>88887.522852136797</v>
      </c>
      <c r="F3" s="37">
        <v>25334.000663247902</v>
      </c>
      <c r="G3" s="37">
        <v>88887.522852136797</v>
      </c>
      <c r="H3" s="37">
        <v>0.22179708240221099</v>
      </c>
    </row>
    <row r="4" spans="1:8">
      <c r="A4" s="37">
        <v>3</v>
      </c>
      <c r="B4" s="37">
        <v>14</v>
      </c>
      <c r="C4" s="37">
        <v>119765</v>
      </c>
      <c r="D4" s="37">
        <v>177965.117159874</v>
      </c>
      <c r="E4" s="37">
        <v>140501.64878998601</v>
      </c>
      <c r="F4" s="37">
        <v>37463.468369888396</v>
      </c>
      <c r="G4" s="37">
        <v>140501.64878998601</v>
      </c>
      <c r="H4" s="37">
        <v>0.210510177318813</v>
      </c>
    </row>
    <row r="5" spans="1:8">
      <c r="A5" s="37">
        <v>4</v>
      </c>
      <c r="B5" s="37">
        <v>15</v>
      </c>
      <c r="C5" s="37">
        <v>5653</v>
      </c>
      <c r="D5" s="37">
        <v>100461.098157341</v>
      </c>
      <c r="E5" s="37">
        <v>85149.395968436598</v>
      </c>
      <c r="F5" s="37">
        <v>15311.702188904001</v>
      </c>
      <c r="G5" s="37">
        <v>85149.395968436598</v>
      </c>
      <c r="H5" s="37">
        <v>0.15241424262477299</v>
      </c>
    </row>
    <row r="6" spans="1:8">
      <c r="A6" s="37">
        <v>5</v>
      </c>
      <c r="B6" s="37">
        <v>16</v>
      </c>
      <c r="C6" s="37">
        <v>4224</v>
      </c>
      <c r="D6" s="37">
        <v>347844.35105470102</v>
      </c>
      <c r="E6" s="37">
        <v>314452.17376666702</v>
      </c>
      <c r="F6" s="37">
        <v>33392.177288034203</v>
      </c>
      <c r="G6" s="37">
        <v>314452.17376666702</v>
      </c>
      <c r="H6" s="37">
        <v>9.5997468944904699E-2</v>
      </c>
    </row>
    <row r="7" spans="1:8">
      <c r="A7" s="37">
        <v>6</v>
      </c>
      <c r="B7" s="37">
        <v>17</v>
      </c>
      <c r="C7" s="37">
        <v>21275</v>
      </c>
      <c r="D7" s="37">
        <v>353028.712080342</v>
      </c>
      <c r="E7" s="37">
        <v>277049.76875812002</v>
      </c>
      <c r="F7" s="37">
        <v>75978.9433222222</v>
      </c>
      <c r="G7" s="37">
        <v>277049.76875812002</v>
      </c>
      <c r="H7" s="37">
        <v>0.215220294333825</v>
      </c>
    </row>
    <row r="8" spans="1:8">
      <c r="A8" s="37">
        <v>7</v>
      </c>
      <c r="B8" s="37">
        <v>18</v>
      </c>
      <c r="C8" s="37">
        <v>111523</v>
      </c>
      <c r="D8" s="37">
        <v>182560.88213333301</v>
      </c>
      <c r="E8" s="37">
        <v>150780.93525384599</v>
      </c>
      <c r="F8" s="37">
        <v>31779.946879487201</v>
      </c>
      <c r="G8" s="37">
        <v>150780.93525384599</v>
      </c>
      <c r="H8" s="37">
        <v>0.17407862247442901</v>
      </c>
    </row>
    <row r="9" spans="1:8">
      <c r="A9" s="37">
        <v>8</v>
      </c>
      <c r="B9" s="37">
        <v>19</v>
      </c>
      <c r="C9" s="37">
        <v>21947</v>
      </c>
      <c r="D9" s="37">
        <v>157824.11144615401</v>
      </c>
      <c r="E9" s="37">
        <v>134880.36216837601</v>
      </c>
      <c r="F9" s="37">
        <v>22943.749277777799</v>
      </c>
      <c r="G9" s="37">
        <v>134880.36216837601</v>
      </c>
      <c r="H9" s="37">
        <v>0.14537543767896099</v>
      </c>
    </row>
    <row r="10" spans="1:8">
      <c r="A10" s="37">
        <v>9</v>
      </c>
      <c r="B10" s="37">
        <v>21</v>
      </c>
      <c r="C10" s="37">
        <v>158584</v>
      </c>
      <c r="D10" s="37">
        <v>695074.03653931594</v>
      </c>
      <c r="E10" s="37">
        <v>665688.06262906</v>
      </c>
      <c r="F10" s="37">
        <v>29385.973910256402</v>
      </c>
      <c r="G10" s="37">
        <v>665688.06262906</v>
      </c>
      <c r="H10" s="37">
        <v>4.2277473140221698E-2</v>
      </c>
    </row>
    <row r="11" spans="1:8">
      <c r="A11" s="37">
        <v>10</v>
      </c>
      <c r="B11" s="37">
        <v>22</v>
      </c>
      <c r="C11" s="37">
        <v>28766</v>
      </c>
      <c r="D11" s="37">
        <v>798425.92264102597</v>
      </c>
      <c r="E11" s="37">
        <v>726721.29164615402</v>
      </c>
      <c r="F11" s="37">
        <v>71704.630994871797</v>
      </c>
      <c r="G11" s="37">
        <v>726721.29164615402</v>
      </c>
      <c r="H11" s="37">
        <v>8.9807493671658203E-2</v>
      </c>
    </row>
    <row r="12" spans="1:8">
      <c r="A12" s="37">
        <v>11</v>
      </c>
      <c r="B12" s="37">
        <v>23</v>
      </c>
      <c r="C12" s="37">
        <v>200298.91399999999</v>
      </c>
      <c r="D12" s="37">
        <v>2577381.5350307701</v>
      </c>
      <c r="E12" s="37">
        <v>2166071.4451111099</v>
      </c>
      <c r="F12" s="37">
        <v>411310.08991965803</v>
      </c>
      <c r="G12" s="37">
        <v>2166071.4451111099</v>
      </c>
      <c r="H12" s="37">
        <v>0.159584479181406</v>
      </c>
    </row>
    <row r="13" spans="1:8">
      <c r="A13" s="37">
        <v>12</v>
      </c>
      <c r="B13" s="37">
        <v>24</v>
      </c>
      <c r="C13" s="37">
        <v>27313</v>
      </c>
      <c r="D13" s="37">
        <v>595592.56771709397</v>
      </c>
      <c r="E13" s="37">
        <v>541335.97992649605</v>
      </c>
      <c r="F13" s="37">
        <v>54256.5877905983</v>
      </c>
      <c r="G13" s="37">
        <v>541335.97992649605</v>
      </c>
      <c r="H13" s="37">
        <v>9.1096818079117001E-2</v>
      </c>
    </row>
    <row r="14" spans="1:8">
      <c r="A14" s="37">
        <v>13</v>
      </c>
      <c r="B14" s="37">
        <v>25</v>
      </c>
      <c r="C14" s="37">
        <v>124805</v>
      </c>
      <c r="D14" s="37">
        <v>1506834.9889</v>
      </c>
      <c r="E14" s="37">
        <v>1381296.8008000001</v>
      </c>
      <c r="F14" s="37">
        <v>125538.1881</v>
      </c>
      <c r="G14" s="37">
        <v>1381296.8008000001</v>
      </c>
      <c r="H14" s="37">
        <v>8.3312498730629903E-2</v>
      </c>
    </row>
    <row r="15" spans="1:8">
      <c r="A15" s="37">
        <v>14</v>
      </c>
      <c r="B15" s="37">
        <v>26</v>
      </c>
      <c r="C15" s="37">
        <v>76283</v>
      </c>
      <c r="D15" s="37">
        <v>488391.42501792603</v>
      </c>
      <c r="E15" s="37">
        <v>418734.25086344499</v>
      </c>
      <c r="F15" s="37">
        <v>69657.174154481501</v>
      </c>
      <c r="G15" s="37">
        <v>418734.25086344499</v>
      </c>
      <c r="H15" s="37">
        <v>0.14262571082595199</v>
      </c>
    </row>
    <row r="16" spans="1:8">
      <c r="A16" s="37">
        <v>15</v>
      </c>
      <c r="B16" s="37">
        <v>27</v>
      </c>
      <c r="C16" s="37">
        <v>161858.592</v>
      </c>
      <c r="D16" s="37">
        <v>1422577.2723000001</v>
      </c>
      <c r="E16" s="37">
        <v>1311562.1391</v>
      </c>
      <c r="F16" s="37">
        <v>111015.1332</v>
      </c>
      <c r="G16" s="37">
        <v>1311562.1391</v>
      </c>
      <c r="H16" s="37">
        <v>7.8038033758625003E-2</v>
      </c>
    </row>
    <row r="17" spans="1:8">
      <c r="A17" s="37">
        <v>16</v>
      </c>
      <c r="B17" s="37">
        <v>29</v>
      </c>
      <c r="C17" s="37">
        <v>202935</v>
      </c>
      <c r="D17" s="37">
        <v>2738014.6809786302</v>
      </c>
      <c r="E17" s="37">
        <v>2526676.4747743602</v>
      </c>
      <c r="F17" s="37">
        <v>211338.206204274</v>
      </c>
      <c r="G17" s="37">
        <v>2526676.4747743602</v>
      </c>
      <c r="H17" s="37">
        <v>7.7186659250759099E-2</v>
      </c>
    </row>
    <row r="18" spans="1:8">
      <c r="A18" s="37">
        <v>17</v>
      </c>
      <c r="B18" s="37">
        <v>31</v>
      </c>
      <c r="C18" s="37">
        <v>32764.541000000001</v>
      </c>
      <c r="D18" s="37">
        <v>447651.513589804</v>
      </c>
      <c r="E18" s="37">
        <v>390121.304502049</v>
      </c>
      <c r="F18" s="37">
        <v>57530.2090877554</v>
      </c>
      <c r="G18" s="37">
        <v>390121.304502049</v>
      </c>
      <c r="H18" s="37">
        <v>0.128515613912281</v>
      </c>
    </row>
    <row r="19" spans="1:8">
      <c r="A19" s="37">
        <v>18</v>
      </c>
      <c r="B19" s="37">
        <v>32</v>
      </c>
      <c r="C19" s="37">
        <v>31492.489000000001</v>
      </c>
      <c r="D19" s="37">
        <v>526570.40596640203</v>
      </c>
      <c r="E19" s="37">
        <v>488991.21656150499</v>
      </c>
      <c r="F19" s="37">
        <v>37579.189404896999</v>
      </c>
      <c r="G19" s="37">
        <v>488991.21656150499</v>
      </c>
      <c r="H19" s="37">
        <v>7.1365935075536305E-2</v>
      </c>
    </row>
    <row r="20" spans="1:8">
      <c r="A20" s="37">
        <v>19</v>
      </c>
      <c r="B20" s="37">
        <v>33</v>
      </c>
      <c r="C20" s="37">
        <v>66045.41</v>
      </c>
      <c r="D20" s="37">
        <v>1059480.1706602999</v>
      </c>
      <c r="E20" s="37">
        <v>864780.469454473</v>
      </c>
      <c r="F20" s="37">
        <v>194699.701205825</v>
      </c>
      <c r="G20" s="37">
        <v>864780.469454473</v>
      </c>
      <c r="H20" s="37">
        <v>0.18376908468658101</v>
      </c>
    </row>
    <row r="21" spans="1:8">
      <c r="A21" s="37">
        <v>20</v>
      </c>
      <c r="B21" s="37">
        <v>34</v>
      </c>
      <c r="C21" s="37">
        <v>41434.044000000002</v>
      </c>
      <c r="D21" s="37">
        <v>315642.41325277201</v>
      </c>
      <c r="E21" s="37">
        <v>236857.43844195901</v>
      </c>
      <c r="F21" s="37">
        <v>78784.974810812797</v>
      </c>
      <c r="G21" s="37">
        <v>236857.43844195901</v>
      </c>
      <c r="H21" s="37">
        <v>0.24960199105980199</v>
      </c>
    </row>
    <row r="22" spans="1:8">
      <c r="A22" s="37">
        <v>21</v>
      </c>
      <c r="B22" s="37">
        <v>35</v>
      </c>
      <c r="C22" s="37">
        <v>47782.182000000001</v>
      </c>
      <c r="D22" s="37">
        <v>1445950.4062999999</v>
      </c>
      <c r="E22" s="37">
        <v>1368153.4815</v>
      </c>
      <c r="F22" s="37">
        <v>77796.924799999993</v>
      </c>
      <c r="G22" s="37">
        <v>1368153.4815</v>
      </c>
      <c r="H22" s="37">
        <v>5.3803314734059401E-2</v>
      </c>
    </row>
    <row r="23" spans="1:8">
      <c r="A23" s="37">
        <v>22</v>
      </c>
      <c r="B23" s="37">
        <v>36</v>
      </c>
      <c r="C23" s="37">
        <v>246565.91699999999</v>
      </c>
      <c r="D23" s="37">
        <v>1080381.9750548699</v>
      </c>
      <c r="E23" s="37">
        <v>805962.70463716704</v>
      </c>
      <c r="F23" s="37">
        <v>274419.2704177</v>
      </c>
      <c r="G23" s="37">
        <v>805962.70463716704</v>
      </c>
      <c r="H23" s="37">
        <v>0.25400208144324499</v>
      </c>
    </row>
    <row r="24" spans="1:8">
      <c r="A24" s="37">
        <v>23</v>
      </c>
      <c r="B24" s="37">
        <v>37</v>
      </c>
      <c r="C24" s="37">
        <v>116862.49099999999</v>
      </c>
      <c r="D24" s="37">
        <v>951655.08997433598</v>
      </c>
      <c r="E24" s="37">
        <v>836490.38418617705</v>
      </c>
      <c r="F24" s="37">
        <v>115164.705788159</v>
      </c>
      <c r="G24" s="37">
        <v>836490.38418617705</v>
      </c>
      <c r="H24" s="37">
        <v>0.121015173460865</v>
      </c>
    </row>
    <row r="25" spans="1:8">
      <c r="A25" s="37">
        <v>24</v>
      </c>
      <c r="B25" s="37">
        <v>38</v>
      </c>
      <c r="C25" s="37">
        <v>321291.85200000001</v>
      </c>
      <c r="D25" s="37">
        <v>1435908.95103628</v>
      </c>
      <c r="E25" s="37">
        <v>1426641.6968292</v>
      </c>
      <c r="F25" s="37">
        <v>9267.2542070796499</v>
      </c>
      <c r="G25" s="37">
        <v>1426641.6968292</v>
      </c>
      <c r="H25" s="37">
        <v>6.45392885140214E-3</v>
      </c>
    </row>
    <row r="26" spans="1:8">
      <c r="A26" s="37">
        <v>25</v>
      </c>
      <c r="B26" s="37">
        <v>39</v>
      </c>
      <c r="C26" s="37">
        <v>78552.145999999993</v>
      </c>
      <c r="D26" s="37">
        <v>131089.783736624</v>
      </c>
      <c r="E26" s="37">
        <v>92983.309916495302</v>
      </c>
      <c r="F26" s="37">
        <v>38106.473820128202</v>
      </c>
      <c r="G26" s="37">
        <v>92983.309916495302</v>
      </c>
      <c r="H26" s="37">
        <v>0.29068988241440002</v>
      </c>
    </row>
    <row r="27" spans="1:8">
      <c r="A27" s="37">
        <v>26</v>
      </c>
      <c r="B27" s="37">
        <v>42</v>
      </c>
      <c r="C27" s="37">
        <v>17169.113000000001</v>
      </c>
      <c r="D27" s="37">
        <v>313044.16729999997</v>
      </c>
      <c r="E27" s="37">
        <v>273633.53370000003</v>
      </c>
      <c r="F27" s="37">
        <v>39410.633600000001</v>
      </c>
      <c r="G27" s="37">
        <v>273633.53370000003</v>
      </c>
      <c r="H27" s="37">
        <v>0.12589480244885601</v>
      </c>
    </row>
    <row r="28" spans="1:8">
      <c r="A28" s="37">
        <v>27</v>
      </c>
      <c r="B28" s="37">
        <v>75</v>
      </c>
      <c r="C28" s="37">
        <v>232</v>
      </c>
      <c r="D28" s="37">
        <v>83930.769224786301</v>
      </c>
      <c r="E28" s="37">
        <v>77483.638376068397</v>
      </c>
      <c r="F28" s="37">
        <v>6447.1308487179504</v>
      </c>
      <c r="G28" s="37">
        <v>77483.638376068397</v>
      </c>
      <c r="H28" s="37">
        <v>7.6814866684362396E-2</v>
      </c>
    </row>
    <row r="29" spans="1:8">
      <c r="A29" s="37">
        <v>28</v>
      </c>
      <c r="B29" s="37">
        <v>76</v>
      </c>
      <c r="C29" s="37">
        <v>2984</v>
      </c>
      <c r="D29" s="37">
        <v>547804.90460769203</v>
      </c>
      <c r="E29" s="37">
        <v>522790.75397692301</v>
      </c>
      <c r="F29" s="37">
        <v>25014.1506307692</v>
      </c>
      <c r="G29" s="37">
        <v>522790.75397692301</v>
      </c>
      <c r="H29" s="37">
        <v>4.5662516747057902E-2</v>
      </c>
    </row>
    <row r="30" spans="1:8">
      <c r="A30" s="37">
        <v>29</v>
      </c>
      <c r="B30" s="37">
        <v>99</v>
      </c>
      <c r="C30" s="37">
        <v>26</v>
      </c>
      <c r="D30" s="37">
        <v>29920.5279479616</v>
      </c>
      <c r="E30" s="37">
        <v>25954.767960063498</v>
      </c>
      <c r="F30" s="37">
        <v>3965.75998789804</v>
      </c>
      <c r="G30" s="37">
        <v>25954.767960063498</v>
      </c>
      <c r="H30" s="37">
        <v>0.13254311537534899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46</v>
      </c>
      <c r="D32" s="34">
        <v>52997.49</v>
      </c>
      <c r="E32" s="34">
        <v>50613.08</v>
      </c>
      <c r="F32" s="30"/>
      <c r="G32" s="30"/>
      <c r="H32" s="30"/>
    </row>
    <row r="33" spans="1:8">
      <c r="A33" s="30"/>
      <c r="B33" s="33">
        <v>71</v>
      </c>
      <c r="C33" s="34">
        <v>108</v>
      </c>
      <c r="D33" s="34">
        <v>260752.4</v>
      </c>
      <c r="E33" s="34">
        <v>284173.12</v>
      </c>
      <c r="F33" s="30"/>
      <c r="G33" s="30"/>
      <c r="H33" s="30"/>
    </row>
    <row r="34" spans="1:8">
      <c r="A34" s="30"/>
      <c r="B34" s="33">
        <v>72</v>
      </c>
      <c r="C34" s="34">
        <v>12</v>
      </c>
      <c r="D34" s="34">
        <v>21511.99</v>
      </c>
      <c r="E34" s="34">
        <v>20432.53</v>
      </c>
      <c r="F34" s="30"/>
      <c r="G34" s="30"/>
      <c r="H34" s="30"/>
    </row>
    <row r="35" spans="1:8">
      <c r="A35" s="30"/>
      <c r="B35" s="33">
        <v>73</v>
      </c>
      <c r="C35" s="34">
        <v>47</v>
      </c>
      <c r="D35" s="34">
        <v>87518.86</v>
      </c>
      <c r="E35" s="34">
        <v>98471.87</v>
      </c>
      <c r="F35" s="30"/>
      <c r="G35" s="30"/>
      <c r="H35" s="30"/>
    </row>
    <row r="36" spans="1:8">
      <c r="A36" s="30"/>
      <c r="B36" s="33">
        <v>77</v>
      </c>
      <c r="C36" s="34">
        <v>80</v>
      </c>
      <c r="D36" s="34">
        <v>113800.89</v>
      </c>
      <c r="E36" s="34">
        <v>127227.36</v>
      </c>
      <c r="F36" s="30"/>
      <c r="G36" s="30"/>
      <c r="H36" s="30"/>
    </row>
    <row r="37" spans="1:8">
      <c r="A37" s="30"/>
      <c r="B37" s="33">
        <v>78</v>
      </c>
      <c r="C37" s="34">
        <v>58</v>
      </c>
      <c r="D37" s="34">
        <v>66232.56</v>
      </c>
      <c r="E37" s="34">
        <v>57096.72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2016-01-22T06:35:37Z</dcterms:modified>
</cp:coreProperties>
</file>