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<sst xmlns="http://schemas.openxmlformats.org/spreadsheetml/2006/main" count="117" uniqueCount="76">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</sst>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49" fontId="20" fillId="33" borderId="18" xfId="0" applyNumberFormat="1" applyFont="1" applyFill="1" applyBorder="1" applyAlignment="1">
      <alignment horizontal="left" vertical="top" wrapText="1"/>
    </xf>
    <xf numFmtId="0" fontId="20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49" fontId="20" fillId="33" borderId="13" xfId="62" applyNumberFormat="1" applyFont="1" applyFill="1" applyBorder="1" applyAlignment="1">
      <alignment horizontal="left" vertical="top" wrapText="1"/>
    </xf>
    <xf numFmtId="49" fontId="20" fillId="33" borderId="15" xfId="62" applyNumberFormat="1" applyFont="1" applyFill="1" applyBorder="1" applyAlignment="1">
      <alignment horizontal="left" vertical="top" wrapText="1"/>
    </xf>
    <xf numFmtId="0" fontId="19" fillId="0" borderId="0" xfId="62" applyFont="1" applyAlignment="1">
      <alignment wrapText="1"/>
    </xf>
    <xf numFmtId="0" fontId="19" fillId="0" borderId="19" xfId="62" applyFont="1" applyBorder="1" applyAlignment="1">
      <alignment wrapText="1"/>
    </xf>
    <xf numFmtId="0" fontId="19" fillId="0" borderId="0" xfId="62" applyFont="1" applyAlignment="1">
      <alignment horizontal="right" vertical="center" wrapText="1"/>
    </xf>
    <xf numFmtId="0" fontId="20" fillId="33" borderId="13" xfId="62" applyFont="1" applyFill="1" applyBorder="1" applyAlignment="1">
      <alignment vertical="center" wrapText="1"/>
    </xf>
    <xf numFmtId="0" fontId="20" fillId="33" borderId="15" xfId="62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4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14" fontId="20" fillId="33" borderId="12" xfId="62" applyNumberFormat="1" applyFont="1" applyFill="1" applyBorder="1" applyAlignment="1">
      <alignment vertical="center" wrapText="1"/>
    </xf>
    <xf numFmtId="14" fontId="20" fillId="33" borderId="16" xfId="62" applyNumberFormat="1" applyFont="1" applyFill="1" applyBorder="1" applyAlignment="1">
      <alignment vertical="center" wrapText="1"/>
    </xf>
    <xf numFmtId="14" fontId="20" fillId="33" borderId="17" xfId="62" applyNumberFormat="1" applyFont="1" applyFill="1" applyBorder="1" applyAlignment="1">
      <alignment vertical="center" wrapText="1"/>
    </xf>
    <xf numFmtId="0" fontId="33" fillId="0" borderId="0" xfId="62"/>
    <xf numFmtId="0" fontId="25" fillId="0" borderId="0" xfId="62" applyFont="1" applyAlignment="1">
      <alignment horizontal="left" wrapText="1"/>
    </xf>
    <xf numFmtId="0" fontId="31" fillId="0" borderId="19" xfId="62" applyFont="1" applyBorder="1" applyAlignment="1">
      <alignment horizontal="left" vertical="center" wrapText="1"/>
    </xf>
    <xf numFmtId="0" fontId="20" fillId="0" borderId="10" xfId="62" applyFont="1" applyBorder="1" applyAlignment="1">
      <alignment wrapText="1"/>
    </xf>
    <xf numFmtId="0" fontId="19" fillId="0" borderId="11" xfId="62" applyFont="1" applyBorder="1" applyAlignment="1">
      <alignment wrapText="1"/>
    </xf>
    <xf numFmtId="0" fontId="19" fillId="0" borderId="11" xfId="62" applyFont="1" applyBorder="1" applyAlignment="1">
      <alignment horizontal="right" vertical="center" wrapText="1"/>
    </xf>
    <xf numFmtId="49" fontId="20" fillId="33" borderId="10" xfId="62" applyNumberFormat="1" applyFont="1" applyFill="1" applyBorder="1" applyAlignment="1">
      <alignment vertical="center" wrapText="1"/>
    </xf>
    <xf numFmtId="49" fontId="20" fillId="33" borderId="12" xfId="62" applyNumberFormat="1" applyFont="1" applyFill="1" applyBorder="1" applyAlignment="1">
      <alignment vertical="center" wrapText="1"/>
    </xf>
    <xf numFmtId="0" fontId="20" fillId="33" borderId="10" xfId="62" applyFont="1" applyFill="1" applyBorder="1" applyAlignment="1">
      <alignment vertical="center" wrapText="1"/>
    </xf>
    <xf numFmtId="0" fontId="20" fillId="33" borderId="12" xfId="62" applyFont="1" applyFill="1" applyBorder="1" applyAlignment="1">
      <alignment vertical="center" wrapText="1"/>
    </xf>
    <xf numFmtId="4" fontId="21" fillId="34" borderId="10" xfId="62" applyNumberFormat="1" applyFont="1" applyFill="1" applyBorder="1" applyAlignment="1">
      <alignment horizontal="right" vertical="top" wrapText="1"/>
    </xf>
    <xf numFmtId="0" fontId="21" fillId="34" borderId="10" xfId="62" applyFont="1" applyFill="1" applyBorder="1" applyAlignment="1">
      <alignment horizontal="right" vertical="top" wrapText="1"/>
    </xf>
    <xf numFmtId="176" fontId="21" fillId="34" borderId="10" xfId="62" applyNumberFormat="1" applyFont="1" applyFill="1" applyBorder="1" applyAlignment="1">
      <alignment horizontal="right" vertical="top" wrapText="1"/>
    </xf>
    <xf numFmtId="176" fontId="21" fillId="34" borderId="12" xfId="62" applyNumberFormat="1" applyFont="1" applyFill="1" applyBorder="1" applyAlignment="1">
      <alignment horizontal="right" vertical="top" wrapText="1"/>
    </xf>
    <xf numFmtId="4" fontId="20" fillId="35" borderId="10" xfId="62" applyNumberFormat="1" applyFont="1" applyFill="1" applyBorder="1" applyAlignment="1">
      <alignment horizontal="right" vertical="top" wrapText="1"/>
    </xf>
    <xf numFmtId="0" fontId="20" fillId="35" borderId="10" xfId="62" applyFont="1" applyFill="1" applyBorder="1" applyAlignment="1">
      <alignment horizontal="right" vertical="top" wrapText="1"/>
    </xf>
    <xf numFmtId="176" fontId="20" fillId="35" borderId="10" xfId="62" applyNumberFormat="1" applyFont="1" applyFill="1" applyBorder="1" applyAlignment="1">
      <alignment horizontal="right" vertical="top" wrapText="1"/>
    </xf>
    <xf numFmtId="176" fontId="20" fillId="35" borderId="12" xfId="62" applyNumberFormat="1" applyFont="1" applyFill="1" applyBorder="1" applyAlignment="1">
      <alignment horizontal="right" vertical="top" wrapText="1"/>
    </xf>
    <xf numFmtId="0" fontId="20" fillId="35" borderId="12" xfId="62" applyFont="1" applyFill="1" applyBorder="1" applyAlignment="1">
      <alignment horizontal="right" vertical="top" wrapText="1"/>
    </xf>
    <xf numFmtId="4" fontId="20" fillId="35" borderId="13" xfId="62" applyNumberFormat="1" applyFont="1" applyFill="1" applyBorder="1" applyAlignment="1">
      <alignment horizontal="right" vertical="top" wrapText="1"/>
    </xf>
    <xf numFmtId="0" fontId="20" fillId="35" borderId="13" xfId="62" applyFont="1" applyFill="1" applyBorder="1" applyAlignment="1">
      <alignment horizontal="right" vertical="top" wrapText="1"/>
    </xf>
    <xf numFmtId="176" fontId="20" fillId="35" borderId="13" xfId="62" applyNumberFormat="1" applyFont="1" applyFill="1" applyBorder="1" applyAlignment="1">
      <alignment horizontal="right" vertical="top" wrapText="1"/>
    </xf>
    <xf numFmtId="176" fontId="20" fillId="35" borderId="20" xfId="62" applyNumberFormat="1" applyFont="1" applyFill="1" applyBorder="1" applyAlignment="1">
      <alignment horizontal="right" vertical="top" wrapText="1"/>
    </xf>
  </cellXfs>
  <cellStyles count="132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34202829.2126</v>
      </c>
      <c r="F3" s="25">
        <f>RA!I7</f>
        <v>1626548.4689</v>
      </c>
      <c r="G3" s="16">
        <f>SUM(G4:G40)</f>
        <v>32576280.743700005</v>
      </c>
      <c r="H3" s="27">
        <f>RA!J7</f>
        <v>4.7555962659977702</v>
      </c>
      <c r="I3" s="20">
        <f>SUM(I4:I40)</f>
        <v>34202837.658347555</v>
      </c>
      <c r="J3" s="21">
        <f>SUM(J4:J40)</f>
        <v>32576280.483507313</v>
      </c>
      <c r="K3" s="22">
        <f>E3-I3</f>
        <v>-8.4457475543022156</v>
      </c>
      <c r="L3" s="22">
        <f>G3-J3</f>
        <v>0.26019269227981567</v>
      </c>
    </row>
    <row r="4" spans="1:13" x14ac:dyDescent="0.2">
      <c r="A4" s="42">
        <f>RA!A8</f>
        <v>42392</v>
      </c>
      <c r="B4" s="12">
        <v>12</v>
      </c>
      <c r="C4" s="39" t="s">
        <v>6</v>
      </c>
      <c r="D4" s="39"/>
      <c r="E4" s="15">
        <f>VLOOKUP(C4,RA!B8:D36,3,0)</f>
        <v>1288896.1062</v>
      </c>
      <c r="F4" s="25">
        <f>VLOOKUP(C4,RA!B8:I39,8,0)</f>
        <v>241923.25339999999</v>
      </c>
      <c r="G4" s="16">
        <f t="shared" ref="G4:G40" si="0">E4-F4</f>
        <v>1046972.8528</v>
      </c>
      <c r="H4" s="27">
        <f>RA!J8</f>
        <v>18.7698024872813</v>
      </c>
      <c r="I4" s="20">
        <f>VLOOKUP(B4,RMS!B:D,3,FALSE)</f>
        <v>1288897.86402735</v>
      </c>
      <c r="J4" s="21">
        <f>VLOOKUP(B4,RMS!B:E,4,FALSE)</f>
        <v>1046972.8728786299</v>
      </c>
      <c r="K4" s="22">
        <f t="shared" ref="K4:K40" si="1">E4-I4</f>
        <v>-1.7578273499384522</v>
      </c>
      <c r="L4" s="22">
        <f t="shared" ref="L4:L40" si="2">G4-J4</f>
        <v>-2.0078629953786731E-2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145294.1728</v>
      </c>
      <c r="F5" s="25">
        <f>VLOOKUP(C5,RA!B9:I40,8,0)</f>
        <v>33943.409299999999</v>
      </c>
      <c r="G5" s="16">
        <f t="shared" si="0"/>
        <v>111350.7635</v>
      </c>
      <c r="H5" s="27">
        <f>RA!J9</f>
        <v>23.361851783776402</v>
      </c>
      <c r="I5" s="20">
        <f>VLOOKUP(B5,RMS!B:D,3,FALSE)</f>
        <v>145294.29365641001</v>
      </c>
      <c r="J5" s="21">
        <f>VLOOKUP(B5,RMS!B:E,4,FALSE)</f>
        <v>111350.77661196599</v>
      </c>
      <c r="K5" s="22">
        <f t="shared" si="1"/>
        <v>-0.12085641000885516</v>
      </c>
      <c r="L5" s="22">
        <f t="shared" si="2"/>
        <v>-1.3111965992720798E-2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241512.2604</v>
      </c>
      <c r="F6" s="25">
        <f>VLOOKUP(C6,RA!B10:I41,8,0)</f>
        <v>48508.411399999997</v>
      </c>
      <c r="G6" s="16">
        <f t="shared" si="0"/>
        <v>193003.84899999999</v>
      </c>
      <c r="H6" s="27">
        <f>RA!J10</f>
        <v>20.085279032898299</v>
      </c>
      <c r="I6" s="20">
        <f>VLOOKUP(B6,RMS!B:D,3,FALSE)</f>
        <v>241514.27079915299</v>
      </c>
      <c r="J6" s="21">
        <f>VLOOKUP(B6,RMS!B:E,4,FALSE)</f>
        <v>193003.85051020799</v>
      </c>
      <c r="K6" s="22">
        <f>E6-I6</f>
        <v>-2.0103991529904306</v>
      </c>
      <c r="L6" s="22">
        <f t="shared" si="2"/>
        <v>-1.5102080069482327E-3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140971.8744</v>
      </c>
      <c r="F7" s="25">
        <f>VLOOKUP(C7,RA!B11:I42,8,0)</f>
        <v>6403.0807999999997</v>
      </c>
      <c r="G7" s="16">
        <f t="shared" si="0"/>
        <v>134568.7936</v>
      </c>
      <c r="H7" s="27">
        <f>RA!J11</f>
        <v>4.5420980796719803</v>
      </c>
      <c r="I7" s="20">
        <f>VLOOKUP(B7,RMS!B:D,3,FALSE)</f>
        <v>140971.94068040201</v>
      </c>
      <c r="J7" s="21">
        <f>VLOOKUP(B7,RMS!B:E,4,FALSE)</f>
        <v>134568.79352586</v>
      </c>
      <c r="K7" s="22">
        <f t="shared" si="1"/>
        <v>-6.6280402010306716E-2</v>
      </c>
      <c r="L7" s="22">
        <f t="shared" si="2"/>
        <v>7.4139999924227595E-5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419956.75589999999</v>
      </c>
      <c r="F8" s="25">
        <f>VLOOKUP(C8,RA!B12:I43,8,0)</f>
        <v>45803.556799999998</v>
      </c>
      <c r="G8" s="16">
        <f t="shared" si="0"/>
        <v>374153.19909999997</v>
      </c>
      <c r="H8" s="27">
        <f>RA!J12</f>
        <v>10.9067317423765</v>
      </c>
      <c r="I8" s="20">
        <f>VLOOKUP(B8,RMS!B:D,3,FALSE)</f>
        <v>419956.72775982902</v>
      </c>
      <c r="J8" s="21">
        <f>VLOOKUP(B8,RMS!B:E,4,FALSE)</f>
        <v>374153.20149401698</v>
      </c>
      <c r="K8" s="22">
        <f t="shared" si="1"/>
        <v>2.8140170965343714E-2</v>
      </c>
      <c r="L8" s="22">
        <f t="shared" si="2"/>
        <v>-2.3940170067362487E-3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430825.58659999998</v>
      </c>
      <c r="F9" s="25">
        <f>VLOOKUP(C9,RA!B13:I44,8,0)</f>
        <v>93381.1014</v>
      </c>
      <c r="G9" s="16">
        <f t="shared" si="0"/>
        <v>337444.4852</v>
      </c>
      <c r="H9" s="27">
        <f>RA!J13</f>
        <v>21.674920038279801</v>
      </c>
      <c r="I9" s="20">
        <f>VLOOKUP(B9,RMS!B:D,3,FALSE)</f>
        <v>430825.89267179498</v>
      </c>
      <c r="J9" s="21">
        <f>VLOOKUP(B9,RMS!B:E,4,FALSE)</f>
        <v>337444.48296324798</v>
      </c>
      <c r="K9" s="22">
        <f t="shared" si="1"/>
        <v>-0.30607179499929771</v>
      </c>
      <c r="L9" s="22">
        <f t="shared" si="2"/>
        <v>2.2367520141415298E-3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222093.11069999999</v>
      </c>
      <c r="F10" s="25">
        <f>VLOOKUP(C10,RA!B14:I44,8,0)</f>
        <v>38230.067600000002</v>
      </c>
      <c r="G10" s="16">
        <f t="shared" si="0"/>
        <v>183863.04309999998</v>
      </c>
      <c r="H10" s="27">
        <f>RA!J14</f>
        <v>17.213531513654502</v>
      </c>
      <c r="I10" s="20">
        <f>VLOOKUP(B10,RMS!B:D,3,FALSE)</f>
        <v>222093.12814102601</v>
      </c>
      <c r="J10" s="21">
        <f>VLOOKUP(B10,RMS!B:E,4,FALSE)</f>
        <v>183863.044581197</v>
      </c>
      <c r="K10" s="22">
        <f t="shared" si="1"/>
        <v>-1.7441026022424921E-2</v>
      </c>
      <c r="L10" s="22">
        <f t="shared" si="2"/>
        <v>-1.4811970177106559E-3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222220.5588</v>
      </c>
      <c r="F11" s="25">
        <f>VLOOKUP(C11,RA!B15:I45,8,0)</f>
        <v>-5760.9193999999998</v>
      </c>
      <c r="G11" s="16">
        <f t="shared" si="0"/>
        <v>227981.47820000001</v>
      </c>
      <c r="H11" s="27">
        <f>RA!J15</f>
        <v>-2.59243313539899</v>
      </c>
      <c r="I11" s="20">
        <f>VLOOKUP(B11,RMS!B:D,3,FALSE)</f>
        <v>222220.69187948701</v>
      </c>
      <c r="J11" s="21">
        <f>VLOOKUP(B11,RMS!B:E,4,FALSE)</f>
        <v>227981.47931965801</v>
      </c>
      <c r="K11" s="22">
        <f t="shared" si="1"/>
        <v>-0.13307948701549321</v>
      </c>
      <c r="L11" s="22">
        <f t="shared" si="2"/>
        <v>-1.1196580016985536E-3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950330.56270000001</v>
      </c>
      <c r="F12" s="25">
        <f>VLOOKUP(C12,RA!B16:I46,8,0)</f>
        <v>35576.3177</v>
      </c>
      <c r="G12" s="16">
        <f t="shared" si="0"/>
        <v>914754.245</v>
      </c>
      <c r="H12" s="27">
        <f>RA!J16</f>
        <v>3.74357293097294</v>
      </c>
      <c r="I12" s="20">
        <f>VLOOKUP(B12,RMS!B:D,3,FALSE)</f>
        <v>950330.40335042705</v>
      </c>
      <c r="J12" s="21">
        <f>VLOOKUP(B12,RMS!B:E,4,FALSE)</f>
        <v>914754.24540683802</v>
      </c>
      <c r="K12" s="22">
        <f t="shared" si="1"/>
        <v>0.15934957296121866</v>
      </c>
      <c r="L12" s="22">
        <f t="shared" si="2"/>
        <v>-4.0683802217245102E-4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1032820.2038</v>
      </c>
      <c r="F13" s="25">
        <f>VLOOKUP(C13,RA!B17:I47,8,0)</f>
        <v>75711.520900000003</v>
      </c>
      <c r="G13" s="16">
        <f t="shared" si="0"/>
        <v>957108.68290000001</v>
      </c>
      <c r="H13" s="27">
        <f>RA!J17</f>
        <v>7.3305615654533698</v>
      </c>
      <c r="I13" s="20">
        <f>VLOOKUP(B13,RMS!B:D,3,FALSE)</f>
        <v>1032820.17404872</v>
      </c>
      <c r="J13" s="21">
        <f>VLOOKUP(B13,RMS!B:E,4,FALSE)</f>
        <v>957108.68289230799</v>
      </c>
      <c r="K13" s="22">
        <f t="shared" si="1"/>
        <v>2.9751279973424971E-2</v>
      </c>
      <c r="L13" s="22">
        <f t="shared" si="2"/>
        <v>7.6920259743928909E-6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4874506.2949000001</v>
      </c>
      <c r="F14" s="25">
        <f>VLOOKUP(C14,RA!B18:I48,8,0)</f>
        <v>242572.35279999999</v>
      </c>
      <c r="G14" s="16">
        <f t="shared" si="0"/>
        <v>4631933.9420999996</v>
      </c>
      <c r="H14" s="27">
        <f>RA!J18</f>
        <v>4.97634710316804</v>
      </c>
      <c r="I14" s="20">
        <f>VLOOKUP(B14,RMS!B:D,3,FALSE)</f>
        <v>4874506.4201743603</v>
      </c>
      <c r="J14" s="21">
        <f>VLOOKUP(B14,RMS!B:E,4,FALSE)</f>
        <v>4631933.9216324799</v>
      </c>
      <c r="K14" s="22">
        <f t="shared" si="1"/>
        <v>-0.12527436017990112</v>
      </c>
      <c r="L14" s="22">
        <f t="shared" si="2"/>
        <v>2.0467519760131836E-2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773356.33909999998</v>
      </c>
      <c r="F15" s="25">
        <f>VLOOKUP(C15,RA!B19:I49,8,0)</f>
        <v>57074.917200000004</v>
      </c>
      <c r="G15" s="16">
        <f t="shared" si="0"/>
        <v>716281.42189999996</v>
      </c>
      <c r="H15" s="27">
        <f>RA!J19</f>
        <v>7.3801576730361402</v>
      </c>
      <c r="I15" s="20">
        <f>VLOOKUP(B15,RMS!B:D,3,FALSE)</f>
        <v>773356.46090341895</v>
      </c>
      <c r="J15" s="21">
        <f>VLOOKUP(B15,RMS!B:E,4,FALSE)</f>
        <v>716281.42117948702</v>
      </c>
      <c r="K15" s="22">
        <f t="shared" si="1"/>
        <v>-0.12180341896601021</v>
      </c>
      <c r="L15" s="22">
        <f t="shared" si="2"/>
        <v>7.2051293682307005E-4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1916053.4177000001</v>
      </c>
      <c r="F16" s="25">
        <f>VLOOKUP(C16,RA!B20:I50,8,0)</f>
        <v>143980.46249999999</v>
      </c>
      <c r="G16" s="16">
        <f t="shared" si="0"/>
        <v>1772072.9552000002</v>
      </c>
      <c r="H16" s="27">
        <f>RA!J20</f>
        <v>7.5144284167626099</v>
      </c>
      <c r="I16" s="20">
        <f>VLOOKUP(B16,RMS!B:D,3,FALSE)</f>
        <v>1916053.8576</v>
      </c>
      <c r="J16" s="21">
        <f>VLOOKUP(B16,RMS!B:E,4,FALSE)</f>
        <v>1772072.9552</v>
      </c>
      <c r="K16" s="22">
        <f t="shared" si="1"/>
        <v>-0.43989999988116324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579616.76540000003</v>
      </c>
      <c r="F17" s="25">
        <f>VLOOKUP(C17,RA!B21:I51,8,0)</f>
        <v>84388.973100000003</v>
      </c>
      <c r="G17" s="16">
        <f t="shared" si="0"/>
        <v>495227.79230000003</v>
      </c>
      <c r="H17" s="27">
        <f>RA!J21</f>
        <v>14.559443090256799</v>
      </c>
      <c r="I17" s="20">
        <f>VLOOKUP(B17,RMS!B:D,3,FALSE)</f>
        <v>579616.57148076501</v>
      </c>
      <c r="J17" s="21">
        <f>VLOOKUP(B17,RMS!B:E,4,FALSE)</f>
        <v>495227.79221057403</v>
      </c>
      <c r="K17" s="22">
        <f t="shared" si="1"/>
        <v>0.19391923502553254</v>
      </c>
      <c r="L17" s="22">
        <f t="shared" si="2"/>
        <v>8.9426001068204641E-5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1737123.4110000001</v>
      </c>
      <c r="F18" s="25">
        <f>VLOOKUP(C18,RA!B22:I52,8,0)</f>
        <v>123962.9794</v>
      </c>
      <c r="G18" s="16">
        <f t="shared" si="0"/>
        <v>1613160.4316</v>
      </c>
      <c r="H18" s="27">
        <f>RA!J22</f>
        <v>7.1361066585729196</v>
      </c>
      <c r="I18" s="20">
        <f>VLOOKUP(B18,RMS!B:D,3,FALSE)</f>
        <v>1737126.0131999999</v>
      </c>
      <c r="J18" s="21">
        <f>VLOOKUP(B18,RMS!B:E,4,FALSE)</f>
        <v>1613160.4347999999</v>
      </c>
      <c r="K18" s="22">
        <f t="shared" si="1"/>
        <v>-2.6021999998483807</v>
      </c>
      <c r="L18" s="22">
        <f t="shared" si="2"/>
        <v>-3.1999999191612005E-3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4277990.4013</v>
      </c>
      <c r="F19" s="25">
        <f>VLOOKUP(C19,RA!B23:I53,8,0)</f>
        <v>-123380.47900000001</v>
      </c>
      <c r="G19" s="16">
        <f t="shared" si="0"/>
        <v>4401370.8803000003</v>
      </c>
      <c r="H19" s="27">
        <f>RA!J23</f>
        <v>-2.88407563893802</v>
      </c>
      <c r="I19" s="20">
        <f>VLOOKUP(B19,RMS!B:D,3,FALSE)</f>
        <v>4277991.91458889</v>
      </c>
      <c r="J19" s="21">
        <f>VLOOKUP(B19,RMS!B:E,4,FALSE)</f>
        <v>4401370.8797247903</v>
      </c>
      <c r="K19" s="22">
        <f t="shared" si="1"/>
        <v>-1.5132888900116086</v>
      </c>
      <c r="L19" s="22">
        <f t="shared" si="2"/>
        <v>5.7520996779203415E-4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472358.3566</v>
      </c>
      <c r="F20" s="25">
        <f>VLOOKUP(C20,RA!B24:I54,8,0)</f>
        <v>64572.141600000003</v>
      </c>
      <c r="G20" s="16">
        <f t="shared" si="0"/>
        <v>407786.21499999997</v>
      </c>
      <c r="H20" s="27">
        <f>RA!J24</f>
        <v>13.670159678085399</v>
      </c>
      <c r="I20" s="20">
        <f>VLOOKUP(B20,RMS!B:D,3,FALSE)</f>
        <v>472358.36706118297</v>
      </c>
      <c r="J20" s="21">
        <f>VLOOKUP(B20,RMS!B:E,4,FALSE)</f>
        <v>407786.20138234302</v>
      </c>
      <c r="K20" s="22">
        <f t="shared" si="1"/>
        <v>-1.0461182973813266E-2</v>
      </c>
      <c r="L20" s="22">
        <f t="shared" si="2"/>
        <v>1.3617656950373203E-2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621966.20779999997</v>
      </c>
      <c r="F21" s="25">
        <f>VLOOKUP(C21,RA!B25:I55,8,0)</f>
        <v>46284.985699999997</v>
      </c>
      <c r="G21" s="16">
        <f t="shared" si="0"/>
        <v>575681.22210000001</v>
      </c>
      <c r="H21" s="27">
        <f>RA!J25</f>
        <v>7.4417203249221302</v>
      </c>
      <c r="I21" s="20">
        <f>VLOOKUP(B21,RMS!B:D,3,FALSE)</f>
        <v>621966.19892132201</v>
      </c>
      <c r="J21" s="21">
        <f>VLOOKUP(B21,RMS!B:E,4,FALSE)</f>
        <v>575681.22286514402</v>
      </c>
      <c r="K21" s="22">
        <f t="shared" si="1"/>
        <v>8.878677967004478E-3</v>
      </c>
      <c r="L21" s="22">
        <f t="shared" si="2"/>
        <v>-7.6514401007443666E-4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1258446.5928</v>
      </c>
      <c r="F22" s="25">
        <f>VLOOKUP(C22,RA!B26:I56,8,0)</f>
        <v>245395.9859</v>
      </c>
      <c r="G22" s="16">
        <f t="shared" si="0"/>
        <v>1013050.6069</v>
      </c>
      <c r="H22" s="27">
        <f>RA!J26</f>
        <v>19.499912614805702</v>
      </c>
      <c r="I22" s="20">
        <f>VLOOKUP(B22,RMS!B:D,3,FALSE)</f>
        <v>1258446.53162332</v>
      </c>
      <c r="J22" s="21">
        <f>VLOOKUP(B22,RMS!B:E,4,FALSE)</f>
        <v>1013050.56243337</v>
      </c>
      <c r="K22" s="22">
        <f t="shared" si="1"/>
        <v>6.1176680028438568E-2</v>
      </c>
      <c r="L22" s="22">
        <f t="shared" si="2"/>
        <v>4.4466629973612726E-2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351621.81060000003</v>
      </c>
      <c r="F23" s="25">
        <f>VLOOKUP(C23,RA!B27:I57,8,0)</f>
        <v>86808.650899999993</v>
      </c>
      <c r="G23" s="16">
        <f t="shared" si="0"/>
        <v>264813.15970000002</v>
      </c>
      <c r="H23" s="27">
        <f>RA!J27</f>
        <v>24.688073459342998</v>
      </c>
      <c r="I23" s="20">
        <f>VLOOKUP(B23,RMS!B:D,3,FALSE)</f>
        <v>351621.615951963</v>
      </c>
      <c r="J23" s="21">
        <f>VLOOKUP(B23,RMS!B:E,4,FALSE)</f>
        <v>264813.17653153802</v>
      </c>
      <c r="K23" s="22">
        <f t="shared" si="1"/>
        <v>0.194648037024308</v>
      </c>
      <c r="L23" s="22">
        <f t="shared" si="2"/>
        <v>-1.6831537999678403E-2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1654199.1876999999</v>
      </c>
      <c r="F24" s="25">
        <f>VLOOKUP(C24,RA!B28:I58,8,0)</f>
        <v>82191.153999999995</v>
      </c>
      <c r="G24" s="16">
        <f t="shared" si="0"/>
        <v>1572008.0336999998</v>
      </c>
      <c r="H24" s="27">
        <f>RA!J28</f>
        <v>4.9686370668745603</v>
      </c>
      <c r="I24" s="20">
        <f>VLOOKUP(B24,RMS!B:D,3,FALSE)</f>
        <v>1654199.21069469</v>
      </c>
      <c r="J24" s="21">
        <f>VLOOKUP(B24,RMS!B:E,4,FALSE)</f>
        <v>1572008.0182858401</v>
      </c>
      <c r="K24" s="22">
        <f t="shared" si="1"/>
        <v>-2.2994690109044313E-2</v>
      </c>
      <c r="L24" s="22">
        <f t="shared" si="2"/>
        <v>1.5414159744977951E-2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838283.68839999998</v>
      </c>
      <c r="F25" s="25">
        <f>VLOOKUP(C25,RA!B29:I59,8,0)</f>
        <v>177328.52059999999</v>
      </c>
      <c r="G25" s="16">
        <f t="shared" si="0"/>
        <v>660955.16779999994</v>
      </c>
      <c r="H25" s="27">
        <f>RA!J29</f>
        <v>21.153760123671301</v>
      </c>
      <c r="I25" s="20">
        <f>VLOOKUP(B25,RMS!B:D,3,FALSE)</f>
        <v>838283.68555309705</v>
      </c>
      <c r="J25" s="21">
        <f>VLOOKUP(B25,RMS!B:E,4,FALSE)</f>
        <v>660955.13145230897</v>
      </c>
      <c r="K25" s="22">
        <f t="shared" si="1"/>
        <v>2.8469029348343611E-3</v>
      </c>
      <c r="L25" s="22">
        <f t="shared" si="2"/>
        <v>3.6347690969705582E-2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1166328.6444000001</v>
      </c>
      <c r="F26" s="25">
        <f>VLOOKUP(C26,RA!B30:I60,8,0)</f>
        <v>146980.1594</v>
      </c>
      <c r="G26" s="16">
        <f t="shared" si="0"/>
        <v>1019348.4850000001</v>
      </c>
      <c r="H26" s="27">
        <f>RA!J30</f>
        <v>12.601950582771799</v>
      </c>
      <c r="I26" s="20">
        <f>VLOOKUP(B26,RMS!B:D,3,FALSE)</f>
        <v>1166328.6568477899</v>
      </c>
      <c r="J26" s="21">
        <f>VLOOKUP(B26,RMS!B:E,4,FALSE)</f>
        <v>1019348.4936109</v>
      </c>
      <c r="K26" s="22">
        <f t="shared" si="1"/>
        <v>-1.2447789777070284E-2</v>
      </c>
      <c r="L26" s="22">
        <f t="shared" si="2"/>
        <v>-8.6108999093994498E-3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1871437.3391</v>
      </c>
      <c r="F27" s="25">
        <f>VLOOKUP(C27,RA!B31:I61,8,0)</f>
        <v>-23071.455099999999</v>
      </c>
      <c r="G27" s="16">
        <f t="shared" si="0"/>
        <v>1894508.7941999999</v>
      </c>
      <c r="H27" s="27">
        <f>RA!J31</f>
        <v>-1.2328200692573199</v>
      </c>
      <c r="I27" s="20">
        <f>VLOOKUP(B27,RMS!B:D,3,FALSE)</f>
        <v>1871437.31145044</v>
      </c>
      <c r="J27" s="21">
        <f>VLOOKUP(B27,RMS!B:E,4,FALSE)</f>
        <v>1894508.6075946901</v>
      </c>
      <c r="K27" s="22">
        <f t="shared" si="1"/>
        <v>2.7649560011923313E-2</v>
      </c>
      <c r="L27" s="22">
        <f t="shared" si="2"/>
        <v>0.1866053098347038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139273.12289999999</v>
      </c>
      <c r="F28" s="25">
        <f>VLOOKUP(C28,RA!B32:I62,8,0)</f>
        <v>36705.043400000002</v>
      </c>
      <c r="G28" s="16">
        <f t="shared" si="0"/>
        <v>102568.07949999999</v>
      </c>
      <c r="H28" s="27">
        <f>RA!J32</f>
        <v>26.354721309979301</v>
      </c>
      <c r="I28" s="20">
        <f>VLOOKUP(B28,RMS!B:D,3,FALSE)</f>
        <v>139273.03258114401</v>
      </c>
      <c r="J28" s="21">
        <f>VLOOKUP(B28,RMS!B:E,4,FALSE)</f>
        <v>102568.059246483</v>
      </c>
      <c r="K28" s="22">
        <f t="shared" si="1"/>
        <v>9.0318855975056067E-2</v>
      </c>
      <c r="L28" s="22">
        <f t="shared" si="2"/>
        <v>2.0253516995580867E-2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-7.0800000000000002E-2</v>
      </c>
      <c r="F29" s="25">
        <f>VLOOKUP(C29,RA!B33:I63,8,0)</f>
        <v>-2.7300000000000001E-2</v>
      </c>
      <c r="G29" s="16">
        <f t="shared" si="0"/>
        <v>-4.3499999999999997E-2</v>
      </c>
      <c r="H29" s="27">
        <f>RA!J33</f>
        <v>38.559322033898297</v>
      </c>
      <c r="I29" s="20">
        <f>VLOOKUP(B29,RMS!B:D,3,FALSE)</f>
        <v>-7.0800000000000002E-2</v>
      </c>
      <c r="J29" s="21">
        <f>VLOOKUP(B29,RMS!B:E,4,FALSE)</f>
        <v>-4.3499999999999997E-2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365638.45500000002</v>
      </c>
      <c r="F30" s="25">
        <f>VLOOKUP(C30,RA!B34:I65,8,0)</f>
        <v>42753.924299999999</v>
      </c>
      <c r="G30" s="16">
        <f t="shared" si="0"/>
        <v>322884.5307</v>
      </c>
      <c r="H30" s="27">
        <f>RA!J34</f>
        <v>11.6929507045423</v>
      </c>
      <c r="I30" s="20">
        <f>VLOOKUP(B30,RMS!B:D,3,FALSE)</f>
        <v>365638.45280000003</v>
      </c>
      <c r="J30" s="21">
        <f>VLOOKUP(B30,RMS!B:E,4,FALSE)</f>
        <v>322884.53379999998</v>
      </c>
      <c r="K30" s="22">
        <f t="shared" si="1"/>
        <v>2.199999988079071E-3</v>
      </c>
      <c r="L30" s="22">
        <f t="shared" si="2"/>
        <v>-3.0999999726191163E-3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1369546.08</v>
      </c>
      <c r="F31" s="25">
        <f>VLOOKUP(C31,RA!B35:I66,8,0)</f>
        <v>-46268.09</v>
      </c>
      <c r="G31" s="16">
        <f t="shared" si="0"/>
        <v>1415814.1700000002</v>
      </c>
      <c r="H31" s="27">
        <f>RA!J35</f>
        <v>-3.3783521909682701</v>
      </c>
      <c r="I31" s="20">
        <f>VLOOKUP(B31,RMS!B:D,3,FALSE)</f>
        <v>1369546.08</v>
      </c>
      <c r="J31" s="21">
        <f>VLOOKUP(B31,RMS!B:E,4,FALSE)</f>
        <v>1415814.17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1474956.93</v>
      </c>
      <c r="F32" s="25">
        <f>VLOOKUP(C32,RA!B34:I66,8,0)</f>
        <v>-194397.36</v>
      </c>
      <c r="G32" s="16">
        <f t="shared" si="0"/>
        <v>1669354.29</v>
      </c>
      <c r="H32" s="27">
        <f>RA!J35</f>
        <v>-3.3783521909682701</v>
      </c>
      <c r="I32" s="20">
        <f>VLOOKUP(B32,RMS!B:D,3,FALSE)</f>
        <v>1474956.93</v>
      </c>
      <c r="J32" s="21">
        <f>VLOOKUP(B32,RMS!B:E,4,FALSE)</f>
        <v>1669354.29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481723.95</v>
      </c>
      <c r="F33" s="25">
        <f>VLOOKUP(C33,RA!B34:I67,8,0)</f>
        <v>-8498.51</v>
      </c>
      <c r="G33" s="16">
        <f t="shared" si="0"/>
        <v>490222.46</v>
      </c>
      <c r="H33" s="27">
        <f>RA!J34</f>
        <v>11.6929507045423</v>
      </c>
      <c r="I33" s="20">
        <f>VLOOKUP(B33,RMS!B:D,3,FALSE)</f>
        <v>481723.95</v>
      </c>
      <c r="J33" s="21">
        <f>VLOOKUP(B33,RMS!B:E,4,FALSE)</f>
        <v>490222.46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801366.05</v>
      </c>
      <c r="F34" s="25">
        <f>VLOOKUP(C34,RA!B35:I68,8,0)</f>
        <v>-146920.89000000001</v>
      </c>
      <c r="G34" s="16">
        <f t="shared" si="0"/>
        <v>948286.94000000006</v>
      </c>
      <c r="H34" s="27">
        <f>RA!J35</f>
        <v>-3.3783521909682701</v>
      </c>
      <c r="I34" s="20">
        <f>VLOOKUP(B34,RMS!B:D,3,FALSE)</f>
        <v>801366.05</v>
      </c>
      <c r="J34" s="21">
        <f>VLOOKUP(B34,RMS!B:E,4,FALSE)</f>
        <v>948286.94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0</v>
      </c>
      <c r="F35" s="25">
        <f>VLOOKUP(C35,RA!B36:I69,8,0)</f>
        <v>-777.77</v>
      </c>
      <c r="G35" s="16">
        <f t="shared" si="0"/>
        <v>777.77</v>
      </c>
      <c r="H35" s="27">
        <f>RA!J36</f>
        <v>-13.1798668860114</v>
      </c>
      <c r="I35" s="20">
        <f>VLOOKUP(B35,RMS!B:D,3,FALSE)</f>
        <v>0</v>
      </c>
      <c r="J35" s="21">
        <f>VLOOKUP(B35,RMS!B:E,4,FALSE)</f>
        <v>777.77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119346.1525</v>
      </c>
      <c r="F36" s="25">
        <f>VLOOKUP(C36,RA!B8:I69,8,0)</f>
        <v>8357.8678999999993</v>
      </c>
      <c r="G36" s="16">
        <f t="shared" si="0"/>
        <v>110988.2846</v>
      </c>
      <c r="H36" s="27">
        <f>RA!J36</f>
        <v>-13.1798668860114</v>
      </c>
      <c r="I36" s="20">
        <f>VLOOKUP(B36,RMS!B:D,3,FALSE)</f>
        <v>119346.153846154</v>
      </c>
      <c r="J36" s="21">
        <f>VLOOKUP(B36,RMS!B:E,4,FALSE)</f>
        <v>110988.28632478599</v>
      </c>
      <c r="K36" s="22">
        <f t="shared" si="1"/>
        <v>-1.3461540074786171E-3</v>
      </c>
      <c r="L36" s="22">
        <f t="shared" si="2"/>
        <v>-1.7247859941562638E-3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956892.56180000002</v>
      </c>
      <c r="F37" s="25">
        <f>VLOOKUP(C37,RA!B8:I70,8,0)</f>
        <v>35468.5576</v>
      </c>
      <c r="G37" s="16">
        <f t="shared" si="0"/>
        <v>921424.00420000008</v>
      </c>
      <c r="H37" s="27">
        <f>RA!J37</f>
        <v>-1.76418672976504</v>
      </c>
      <c r="I37" s="20">
        <f>VLOOKUP(B37,RMS!B:D,3,FALSE)</f>
        <v>956892.54459059797</v>
      </c>
      <c r="J37" s="21">
        <f>VLOOKUP(B37,RMS!B:E,4,FALSE)</f>
        <v>921424.01071111101</v>
      </c>
      <c r="K37" s="22">
        <f t="shared" si="1"/>
        <v>1.7209402052685618E-2</v>
      </c>
      <c r="L37" s="22">
        <f t="shared" si="2"/>
        <v>-6.5111109288409352E-3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721161.75</v>
      </c>
      <c r="F38" s="25">
        <f>VLOOKUP(C38,RA!B9:I71,8,0)</f>
        <v>-106409.26</v>
      </c>
      <c r="G38" s="16">
        <f t="shared" si="0"/>
        <v>827571.01</v>
      </c>
      <c r="H38" s="27">
        <f>RA!J38</f>
        <v>-18.333805131874499</v>
      </c>
      <c r="I38" s="20">
        <f>VLOOKUP(B38,RMS!B:D,3,FALSE)</f>
        <v>721161.75</v>
      </c>
      <c r="J38" s="21">
        <f>VLOOKUP(B38,RMS!B:E,4,FALSE)</f>
        <v>827571.01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258141.91</v>
      </c>
      <c r="F39" s="25">
        <f>VLOOKUP(C39,RA!B10:I72,8,0)</f>
        <v>35244.550000000003</v>
      </c>
      <c r="G39" s="16">
        <f t="shared" si="0"/>
        <v>222897.36</v>
      </c>
      <c r="H39" s="27">
        <f>RA!J39</f>
        <v>0</v>
      </c>
      <c r="I39" s="20">
        <f>VLOOKUP(B39,RMS!B:D,3,FALSE)</f>
        <v>258141.91</v>
      </c>
      <c r="J39" s="21">
        <f>VLOOKUP(B39,RMS!B:E,4,FALSE)</f>
        <v>222897.36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26572.6721</v>
      </c>
      <c r="F40" s="25">
        <f>VLOOKUP(C40,RA!B8:I73,8,0)</f>
        <v>2481.2840999999999</v>
      </c>
      <c r="G40" s="16">
        <f t="shared" si="0"/>
        <v>24091.387999999999</v>
      </c>
      <c r="H40" s="27">
        <f>RA!J40</f>
        <v>7.0030476265248698</v>
      </c>
      <c r="I40" s="20">
        <f>VLOOKUP(B40,RMS!B:D,3,FALSE)</f>
        <v>26572.6722638227</v>
      </c>
      <c r="J40" s="21">
        <f>VLOOKUP(B40,RMS!B:E,4,FALSE)</f>
        <v>24091.387837531202</v>
      </c>
      <c r="K40" s="22">
        <f t="shared" si="1"/>
        <v>-1.6382270041503944E-4</v>
      </c>
      <c r="L40" s="22">
        <f t="shared" si="2"/>
        <v>1.624687974981498E-4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45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46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2" t="s">
        <v>5</v>
      </c>
      <c r="B7" s="53"/>
      <c r="C7" s="54"/>
      <c r="D7" s="68">
        <v>34202829.2126</v>
      </c>
      <c r="E7" s="69"/>
      <c r="F7" s="69"/>
      <c r="G7" s="68">
        <v>21306101.917399999</v>
      </c>
      <c r="H7" s="70">
        <v>60.530674945601703</v>
      </c>
      <c r="I7" s="68">
        <v>1626548.4689</v>
      </c>
      <c r="J7" s="70">
        <v>4.7555962659977702</v>
      </c>
      <c r="K7" s="68">
        <v>1215654.9924000001</v>
      </c>
      <c r="L7" s="70">
        <v>5.7056659031899901</v>
      </c>
      <c r="M7" s="70">
        <v>0.33800171847178101</v>
      </c>
      <c r="N7" s="68">
        <v>591954015.65750003</v>
      </c>
      <c r="O7" s="68">
        <v>591954015.65750003</v>
      </c>
      <c r="P7" s="68">
        <v>1158011</v>
      </c>
      <c r="Q7" s="68">
        <v>980354</v>
      </c>
      <c r="R7" s="70">
        <v>18.121719297315099</v>
      </c>
      <c r="S7" s="68">
        <v>29.5358413802632</v>
      </c>
      <c r="T7" s="68">
        <v>31.2931293290995</v>
      </c>
      <c r="U7" s="71">
        <v>-5.9496796661784899</v>
      </c>
      <c r="V7" s="58"/>
      <c r="W7" s="58"/>
    </row>
    <row r="8" spans="1:23" ht="12" customHeight="1" thickBot="1" x14ac:dyDescent="0.25">
      <c r="A8" s="55">
        <v>42392</v>
      </c>
      <c r="B8" s="45" t="s">
        <v>6</v>
      </c>
      <c r="C8" s="46"/>
      <c r="D8" s="72">
        <v>1288896.1062</v>
      </c>
      <c r="E8" s="73"/>
      <c r="F8" s="73"/>
      <c r="G8" s="72">
        <v>754800.04310000001</v>
      </c>
      <c r="H8" s="74">
        <v>70.759940726346798</v>
      </c>
      <c r="I8" s="72">
        <v>241923.25339999999</v>
      </c>
      <c r="J8" s="74">
        <v>18.7698024872813</v>
      </c>
      <c r="K8" s="72">
        <v>170587.91560000001</v>
      </c>
      <c r="L8" s="74">
        <v>22.600411481084102</v>
      </c>
      <c r="M8" s="74">
        <v>0.41817345354795998</v>
      </c>
      <c r="N8" s="72">
        <v>21338921.304400001</v>
      </c>
      <c r="O8" s="72">
        <v>21338921.304400001</v>
      </c>
      <c r="P8" s="72">
        <v>38825</v>
      </c>
      <c r="Q8" s="72">
        <v>29612</v>
      </c>
      <c r="R8" s="74">
        <v>31.112386870187802</v>
      </c>
      <c r="S8" s="72">
        <v>33.197581614938798</v>
      </c>
      <c r="T8" s="72">
        <v>32.645549098338499</v>
      </c>
      <c r="U8" s="75">
        <v>1.6628696722652201</v>
      </c>
      <c r="V8" s="58"/>
      <c r="W8" s="58"/>
    </row>
    <row r="9" spans="1:23" ht="12" customHeight="1" thickBot="1" x14ac:dyDescent="0.25">
      <c r="A9" s="56"/>
      <c r="B9" s="45" t="s">
        <v>7</v>
      </c>
      <c r="C9" s="46"/>
      <c r="D9" s="72">
        <v>145294.1728</v>
      </c>
      <c r="E9" s="73"/>
      <c r="F9" s="73"/>
      <c r="G9" s="72">
        <v>95211.906499999997</v>
      </c>
      <c r="H9" s="74">
        <v>52.600843887103501</v>
      </c>
      <c r="I9" s="72">
        <v>33943.409299999999</v>
      </c>
      <c r="J9" s="74">
        <v>23.361851783776402</v>
      </c>
      <c r="K9" s="72">
        <v>21719.429899999999</v>
      </c>
      <c r="L9" s="74">
        <v>22.811674189088901</v>
      </c>
      <c r="M9" s="74">
        <v>0.56281308746506298</v>
      </c>
      <c r="N9" s="72">
        <v>2175579.0372000001</v>
      </c>
      <c r="O9" s="72">
        <v>2175579.0372000001</v>
      </c>
      <c r="P9" s="72">
        <v>7620</v>
      </c>
      <c r="Q9" s="72">
        <v>5811</v>
      </c>
      <c r="R9" s="74">
        <v>31.130614352090902</v>
      </c>
      <c r="S9" s="72">
        <v>19.0674767454068</v>
      </c>
      <c r="T9" s="72">
        <v>18.8201901393908</v>
      </c>
      <c r="U9" s="75">
        <v>1.2969026228160201</v>
      </c>
      <c r="V9" s="58"/>
      <c r="W9" s="58"/>
    </row>
    <row r="10" spans="1:23" ht="12" customHeight="1" thickBot="1" x14ac:dyDescent="0.25">
      <c r="A10" s="56"/>
      <c r="B10" s="45" t="s">
        <v>8</v>
      </c>
      <c r="C10" s="46"/>
      <c r="D10" s="72">
        <v>241512.2604</v>
      </c>
      <c r="E10" s="73"/>
      <c r="F10" s="73"/>
      <c r="G10" s="72">
        <v>137565.6967</v>
      </c>
      <c r="H10" s="74">
        <v>75.561398076356298</v>
      </c>
      <c r="I10" s="72">
        <v>48508.411399999997</v>
      </c>
      <c r="J10" s="74">
        <v>20.085279032898299</v>
      </c>
      <c r="K10" s="72">
        <v>29830.717700000001</v>
      </c>
      <c r="L10" s="74">
        <v>21.6847065915379</v>
      </c>
      <c r="M10" s="74">
        <v>0.62612284048398903</v>
      </c>
      <c r="N10" s="72">
        <v>4061293.5321999998</v>
      </c>
      <c r="O10" s="72">
        <v>4061293.5321999998</v>
      </c>
      <c r="P10" s="72">
        <v>112400</v>
      </c>
      <c r="Q10" s="72">
        <v>94468</v>
      </c>
      <c r="R10" s="74">
        <v>18.9820891730533</v>
      </c>
      <c r="S10" s="72">
        <v>2.1486855907473301</v>
      </c>
      <c r="T10" s="72">
        <v>1.88580107337935</v>
      </c>
      <c r="U10" s="75">
        <v>12.234666556150399</v>
      </c>
      <c r="V10" s="58"/>
      <c r="W10" s="58"/>
    </row>
    <row r="11" spans="1:23" ht="13.5" thickBot="1" x14ac:dyDescent="0.25">
      <c r="A11" s="56"/>
      <c r="B11" s="45" t="s">
        <v>9</v>
      </c>
      <c r="C11" s="46"/>
      <c r="D11" s="72">
        <v>140971.8744</v>
      </c>
      <c r="E11" s="73"/>
      <c r="F11" s="73"/>
      <c r="G11" s="72">
        <v>52880.907399999996</v>
      </c>
      <c r="H11" s="74">
        <v>166.58369027911201</v>
      </c>
      <c r="I11" s="72">
        <v>6403.0807999999997</v>
      </c>
      <c r="J11" s="74">
        <v>4.5420980796719803</v>
      </c>
      <c r="K11" s="72">
        <v>10492.178</v>
      </c>
      <c r="L11" s="74">
        <v>19.841145918006699</v>
      </c>
      <c r="M11" s="74">
        <v>-0.38972815749027501</v>
      </c>
      <c r="N11" s="72">
        <v>1847834.0083999999</v>
      </c>
      <c r="O11" s="72">
        <v>1847834.0083999999</v>
      </c>
      <c r="P11" s="72">
        <v>6405</v>
      </c>
      <c r="Q11" s="72">
        <v>4549</v>
      </c>
      <c r="R11" s="74">
        <v>40.800175862826997</v>
      </c>
      <c r="S11" s="72">
        <v>22.0096603278689</v>
      </c>
      <c r="T11" s="72">
        <v>24.562140536381602</v>
      </c>
      <c r="U11" s="75">
        <v>-11.5970904161605</v>
      </c>
      <c r="V11" s="58"/>
      <c r="W11" s="58"/>
    </row>
    <row r="12" spans="1:23" ht="12" customHeight="1" thickBot="1" x14ac:dyDescent="0.25">
      <c r="A12" s="56"/>
      <c r="B12" s="45" t="s">
        <v>10</v>
      </c>
      <c r="C12" s="46"/>
      <c r="D12" s="72">
        <v>419956.75589999999</v>
      </c>
      <c r="E12" s="73"/>
      <c r="F12" s="73"/>
      <c r="G12" s="72">
        <v>190945.16070000001</v>
      </c>
      <c r="H12" s="74">
        <v>119.9357943194</v>
      </c>
      <c r="I12" s="72">
        <v>45803.556799999998</v>
      </c>
      <c r="J12" s="74">
        <v>10.9067317423765</v>
      </c>
      <c r="K12" s="72">
        <v>21644.145199999999</v>
      </c>
      <c r="L12" s="74">
        <v>11.3352677389954</v>
      </c>
      <c r="M12" s="74">
        <v>1.11621001322797</v>
      </c>
      <c r="N12" s="72">
        <v>7588083.0257999999</v>
      </c>
      <c r="O12" s="72">
        <v>7588083.0257999999</v>
      </c>
      <c r="P12" s="72">
        <v>3198</v>
      </c>
      <c r="Q12" s="72">
        <v>2912</v>
      </c>
      <c r="R12" s="74">
        <v>9.8214285714285801</v>
      </c>
      <c r="S12" s="72">
        <v>131.31856031894901</v>
      </c>
      <c r="T12" s="72">
        <v>127.96108049450601</v>
      </c>
      <c r="U12" s="75">
        <v>2.55674431419986</v>
      </c>
      <c r="V12" s="58"/>
      <c r="W12" s="58"/>
    </row>
    <row r="13" spans="1:23" ht="13.5" thickBot="1" x14ac:dyDescent="0.25">
      <c r="A13" s="56"/>
      <c r="B13" s="45" t="s">
        <v>11</v>
      </c>
      <c r="C13" s="46"/>
      <c r="D13" s="72">
        <v>430825.58659999998</v>
      </c>
      <c r="E13" s="73"/>
      <c r="F13" s="73"/>
      <c r="G13" s="72">
        <v>284811.21590000001</v>
      </c>
      <c r="H13" s="74">
        <v>51.267071852699502</v>
      </c>
      <c r="I13" s="72">
        <v>93381.1014</v>
      </c>
      <c r="J13" s="74">
        <v>21.674920038279801</v>
      </c>
      <c r="K13" s="72">
        <v>41394.350100000003</v>
      </c>
      <c r="L13" s="74">
        <v>14.5339606690679</v>
      </c>
      <c r="M13" s="74">
        <v>1.25589002302032</v>
      </c>
      <c r="N13" s="72">
        <v>8258798.2714999998</v>
      </c>
      <c r="O13" s="72">
        <v>8258798.2714999998</v>
      </c>
      <c r="P13" s="72">
        <v>12466</v>
      </c>
      <c r="Q13" s="72">
        <v>10333</v>
      </c>
      <c r="R13" s="74">
        <v>20.642601374237898</v>
      </c>
      <c r="S13" s="72">
        <v>34.560050264719997</v>
      </c>
      <c r="T13" s="72">
        <v>34.246590506145402</v>
      </c>
      <c r="U13" s="75">
        <v>0.907000297087732</v>
      </c>
      <c r="V13" s="58"/>
      <c r="W13" s="58"/>
    </row>
    <row r="14" spans="1:23" ht="13.5" thickBot="1" x14ac:dyDescent="0.25">
      <c r="A14" s="56"/>
      <c r="B14" s="45" t="s">
        <v>12</v>
      </c>
      <c r="C14" s="46"/>
      <c r="D14" s="72">
        <v>222093.11069999999</v>
      </c>
      <c r="E14" s="73"/>
      <c r="F14" s="73"/>
      <c r="G14" s="72">
        <v>227289.80220000001</v>
      </c>
      <c r="H14" s="74">
        <v>-2.2863724855668002</v>
      </c>
      <c r="I14" s="72">
        <v>38230.067600000002</v>
      </c>
      <c r="J14" s="74">
        <v>17.213531513654502</v>
      </c>
      <c r="K14" s="72">
        <v>26249.441699999999</v>
      </c>
      <c r="L14" s="74">
        <v>11.5488866838391</v>
      </c>
      <c r="M14" s="74">
        <v>0.456414503474945</v>
      </c>
      <c r="N14" s="72">
        <v>4773877.9177999999</v>
      </c>
      <c r="O14" s="72">
        <v>4773877.9177999999</v>
      </c>
      <c r="P14" s="72">
        <v>3999</v>
      </c>
      <c r="Q14" s="72">
        <v>3540</v>
      </c>
      <c r="R14" s="74">
        <v>12.966101694915301</v>
      </c>
      <c r="S14" s="72">
        <v>55.5371619654914</v>
      </c>
      <c r="T14" s="72">
        <v>56.369252937853098</v>
      </c>
      <c r="U14" s="75">
        <v>-1.4982598010297199</v>
      </c>
      <c r="V14" s="58"/>
      <c r="W14" s="58"/>
    </row>
    <row r="15" spans="1:23" ht="13.5" thickBot="1" x14ac:dyDescent="0.25">
      <c r="A15" s="56"/>
      <c r="B15" s="45" t="s">
        <v>13</v>
      </c>
      <c r="C15" s="46"/>
      <c r="D15" s="72">
        <v>222220.5588</v>
      </c>
      <c r="E15" s="73"/>
      <c r="F15" s="73"/>
      <c r="G15" s="72">
        <v>137822.33679999999</v>
      </c>
      <c r="H15" s="74">
        <v>61.236969245757201</v>
      </c>
      <c r="I15" s="72">
        <v>-5760.9193999999998</v>
      </c>
      <c r="J15" s="74">
        <v>-2.59243313539899</v>
      </c>
      <c r="K15" s="72">
        <v>-6643.0708999999997</v>
      </c>
      <c r="L15" s="74">
        <v>-4.8200248626171902</v>
      </c>
      <c r="M15" s="74">
        <v>-0.13279272692995001</v>
      </c>
      <c r="N15" s="72">
        <v>3399352.2958999998</v>
      </c>
      <c r="O15" s="72">
        <v>3399352.2958999998</v>
      </c>
      <c r="P15" s="72">
        <v>7570</v>
      </c>
      <c r="Q15" s="72">
        <v>4942</v>
      </c>
      <c r="R15" s="74">
        <v>53.176851477134797</v>
      </c>
      <c r="S15" s="72">
        <v>29.355423883751701</v>
      </c>
      <c r="T15" s="72">
        <v>31.519591521651201</v>
      </c>
      <c r="U15" s="75">
        <v>-7.3722922430610103</v>
      </c>
      <c r="V15" s="58"/>
      <c r="W15" s="58"/>
    </row>
    <row r="16" spans="1:23" ht="13.5" thickBot="1" x14ac:dyDescent="0.25">
      <c r="A16" s="56"/>
      <c r="B16" s="45" t="s">
        <v>14</v>
      </c>
      <c r="C16" s="46"/>
      <c r="D16" s="72">
        <v>950330.56270000001</v>
      </c>
      <c r="E16" s="73"/>
      <c r="F16" s="73"/>
      <c r="G16" s="72">
        <v>685152.18599999999</v>
      </c>
      <c r="H16" s="74">
        <v>38.703573033626697</v>
      </c>
      <c r="I16" s="72">
        <v>35576.3177</v>
      </c>
      <c r="J16" s="74">
        <v>3.74357293097294</v>
      </c>
      <c r="K16" s="72">
        <v>26575.018400000001</v>
      </c>
      <c r="L16" s="74">
        <v>3.87870300102932</v>
      </c>
      <c r="M16" s="74">
        <v>0.33871281534089198</v>
      </c>
      <c r="N16" s="72">
        <v>19373449.559700001</v>
      </c>
      <c r="O16" s="72">
        <v>19373449.559700001</v>
      </c>
      <c r="P16" s="72">
        <v>41907</v>
      </c>
      <c r="Q16" s="72">
        <v>32023</v>
      </c>
      <c r="R16" s="74">
        <v>30.865315554445299</v>
      </c>
      <c r="S16" s="72">
        <v>22.677131808528401</v>
      </c>
      <c r="T16" s="72">
        <v>22.618611997626701</v>
      </c>
      <c r="U16" s="75">
        <v>0.258056492310409</v>
      </c>
      <c r="V16" s="58"/>
      <c r="W16" s="58"/>
    </row>
    <row r="17" spans="1:21" ht="12" thickBot="1" x14ac:dyDescent="0.25">
      <c r="A17" s="56"/>
      <c r="B17" s="45" t="s">
        <v>15</v>
      </c>
      <c r="C17" s="46"/>
      <c r="D17" s="72">
        <v>1032820.2038</v>
      </c>
      <c r="E17" s="73"/>
      <c r="F17" s="73"/>
      <c r="G17" s="72">
        <v>648923.34199999995</v>
      </c>
      <c r="H17" s="74">
        <v>59.159046524173299</v>
      </c>
      <c r="I17" s="72">
        <v>75711.520900000003</v>
      </c>
      <c r="J17" s="74">
        <v>7.3305615654533698</v>
      </c>
      <c r="K17" s="72">
        <v>55125.351000000002</v>
      </c>
      <c r="L17" s="74">
        <v>8.4948941472966801</v>
      </c>
      <c r="M17" s="74">
        <v>0.37344288111653001</v>
      </c>
      <c r="N17" s="72">
        <v>24684962.035</v>
      </c>
      <c r="O17" s="72">
        <v>24684962.035</v>
      </c>
      <c r="P17" s="72">
        <v>12706</v>
      </c>
      <c r="Q17" s="72">
        <v>10879</v>
      </c>
      <c r="R17" s="74">
        <v>16.793822961669299</v>
      </c>
      <c r="S17" s="72">
        <v>81.286022650716205</v>
      </c>
      <c r="T17" s="72">
        <v>70.523478279253595</v>
      </c>
      <c r="U17" s="75">
        <v>13.240338277724501</v>
      </c>
    </row>
    <row r="18" spans="1:21" ht="12" customHeight="1" thickBot="1" x14ac:dyDescent="0.25">
      <c r="A18" s="56"/>
      <c r="B18" s="45" t="s">
        <v>16</v>
      </c>
      <c r="C18" s="46"/>
      <c r="D18" s="72">
        <v>4874506.2949000001</v>
      </c>
      <c r="E18" s="73"/>
      <c r="F18" s="73"/>
      <c r="G18" s="72">
        <v>1828473.808</v>
      </c>
      <c r="H18" s="74">
        <v>166.58879517841001</v>
      </c>
      <c r="I18" s="72">
        <v>242572.35279999999</v>
      </c>
      <c r="J18" s="74">
        <v>4.97634710316804</v>
      </c>
      <c r="K18" s="72">
        <v>258617.3848</v>
      </c>
      <c r="L18" s="74">
        <v>14.143893320674801</v>
      </c>
      <c r="M18" s="74">
        <v>-6.2041583215329002E-2</v>
      </c>
      <c r="N18" s="72">
        <v>57069128.2601</v>
      </c>
      <c r="O18" s="72">
        <v>57069128.2601</v>
      </c>
      <c r="P18" s="72">
        <v>111041</v>
      </c>
      <c r="Q18" s="72">
        <v>86202</v>
      </c>
      <c r="R18" s="74">
        <v>28.814876684995699</v>
      </c>
      <c r="S18" s="72">
        <v>43.8982564539224</v>
      </c>
      <c r="T18" s="72">
        <v>46.752190182362398</v>
      </c>
      <c r="U18" s="75">
        <v>-6.5012461974100102</v>
      </c>
    </row>
    <row r="19" spans="1:21" ht="12" customHeight="1" thickBot="1" x14ac:dyDescent="0.25">
      <c r="A19" s="56"/>
      <c r="B19" s="45" t="s">
        <v>17</v>
      </c>
      <c r="C19" s="46"/>
      <c r="D19" s="72">
        <v>773356.33909999998</v>
      </c>
      <c r="E19" s="73"/>
      <c r="F19" s="73"/>
      <c r="G19" s="72">
        <v>642077.14210000006</v>
      </c>
      <c r="H19" s="74">
        <v>20.4460162793888</v>
      </c>
      <c r="I19" s="72">
        <v>57074.917200000004</v>
      </c>
      <c r="J19" s="74">
        <v>7.3801576730361402</v>
      </c>
      <c r="K19" s="72">
        <v>45054.010300000002</v>
      </c>
      <c r="L19" s="74">
        <v>7.0169154679209997</v>
      </c>
      <c r="M19" s="74">
        <v>0.26681103013819901</v>
      </c>
      <c r="N19" s="72">
        <v>18151785.255100001</v>
      </c>
      <c r="O19" s="72">
        <v>18151785.255100001</v>
      </c>
      <c r="P19" s="72">
        <v>16599</v>
      </c>
      <c r="Q19" s="72">
        <v>13184</v>
      </c>
      <c r="R19" s="74">
        <v>25.902609223300999</v>
      </c>
      <c r="S19" s="72">
        <v>46.590537929995797</v>
      </c>
      <c r="T19" s="72">
        <v>44.310271867415103</v>
      </c>
      <c r="U19" s="75">
        <v>4.8942685873404796</v>
      </c>
    </row>
    <row r="20" spans="1:21" ht="12" thickBot="1" x14ac:dyDescent="0.25">
      <c r="A20" s="56"/>
      <c r="B20" s="45" t="s">
        <v>18</v>
      </c>
      <c r="C20" s="46"/>
      <c r="D20" s="72">
        <v>1916053.4177000001</v>
      </c>
      <c r="E20" s="73"/>
      <c r="F20" s="73"/>
      <c r="G20" s="72">
        <v>1229946.6013</v>
      </c>
      <c r="H20" s="74">
        <v>55.783463743451598</v>
      </c>
      <c r="I20" s="72">
        <v>143980.46249999999</v>
      </c>
      <c r="J20" s="74">
        <v>7.5144284167626099</v>
      </c>
      <c r="K20" s="72">
        <v>60572.136599999998</v>
      </c>
      <c r="L20" s="74">
        <v>4.9247777534388799</v>
      </c>
      <c r="M20" s="74">
        <v>1.3770081522929101</v>
      </c>
      <c r="N20" s="72">
        <v>35109467.288699999</v>
      </c>
      <c r="O20" s="72">
        <v>35109467.288699999</v>
      </c>
      <c r="P20" s="72">
        <v>58141</v>
      </c>
      <c r="Q20" s="72">
        <v>47007</v>
      </c>
      <c r="R20" s="74">
        <v>23.6858340247197</v>
      </c>
      <c r="S20" s="72">
        <v>32.955288311174598</v>
      </c>
      <c r="T20" s="72">
        <v>30.078192030974101</v>
      </c>
      <c r="U20" s="75">
        <v>8.7303022599407303</v>
      </c>
    </row>
    <row r="21" spans="1:21" ht="12" customHeight="1" thickBot="1" x14ac:dyDescent="0.25">
      <c r="A21" s="56"/>
      <c r="B21" s="45" t="s">
        <v>19</v>
      </c>
      <c r="C21" s="46"/>
      <c r="D21" s="72">
        <v>579616.76540000003</v>
      </c>
      <c r="E21" s="73"/>
      <c r="F21" s="73"/>
      <c r="G21" s="72">
        <v>364669.24300000002</v>
      </c>
      <c r="H21" s="74">
        <v>58.943145473883597</v>
      </c>
      <c r="I21" s="72">
        <v>84388.973100000003</v>
      </c>
      <c r="J21" s="74">
        <v>14.559443090256799</v>
      </c>
      <c r="K21" s="72">
        <v>41395.370300000002</v>
      </c>
      <c r="L21" s="74">
        <v>11.351483870549499</v>
      </c>
      <c r="M21" s="74">
        <v>1.03860896734145</v>
      </c>
      <c r="N21" s="72">
        <v>9580864.1675000004</v>
      </c>
      <c r="O21" s="72">
        <v>9580864.1675000004</v>
      </c>
      <c r="P21" s="72">
        <v>38156</v>
      </c>
      <c r="Q21" s="72">
        <v>32470</v>
      </c>
      <c r="R21" s="74">
        <v>17.5115491222667</v>
      </c>
      <c r="S21" s="72">
        <v>15.190710907852001</v>
      </c>
      <c r="T21" s="72">
        <v>13.9913928795812</v>
      </c>
      <c r="U21" s="75">
        <v>7.8950750596596704</v>
      </c>
    </row>
    <row r="22" spans="1:21" ht="12" customHeight="1" thickBot="1" x14ac:dyDescent="0.25">
      <c r="A22" s="56"/>
      <c r="B22" s="45" t="s">
        <v>20</v>
      </c>
      <c r="C22" s="46"/>
      <c r="D22" s="72">
        <v>1737123.4110000001</v>
      </c>
      <c r="E22" s="73"/>
      <c r="F22" s="73"/>
      <c r="G22" s="72">
        <v>1159043.9913000001</v>
      </c>
      <c r="H22" s="74">
        <v>49.875537429051199</v>
      </c>
      <c r="I22" s="72">
        <v>123962.9794</v>
      </c>
      <c r="J22" s="74">
        <v>7.1361066585729196</v>
      </c>
      <c r="K22" s="72">
        <v>134992.28090000001</v>
      </c>
      <c r="L22" s="74">
        <v>11.6468643048303</v>
      </c>
      <c r="M22" s="74">
        <v>-8.1703201297638001E-2</v>
      </c>
      <c r="N22" s="72">
        <v>29683942.389899999</v>
      </c>
      <c r="O22" s="72">
        <v>29683942.389899999</v>
      </c>
      <c r="P22" s="72">
        <v>85264</v>
      </c>
      <c r="Q22" s="72">
        <v>67960</v>
      </c>
      <c r="R22" s="74">
        <v>25.4620364920541</v>
      </c>
      <c r="S22" s="72">
        <v>20.373468415744</v>
      </c>
      <c r="T22" s="72">
        <v>20.0335598381401</v>
      </c>
      <c r="U22" s="75">
        <v>1.6683883699512101</v>
      </c>
    </row>
    <row r="23" spans="1:21" ht="12" thickBot="1" x14ac:dyDescent="0.25">
      <c r="A23" s="56"/>
      <c r="B23" s="45" t="s">
        <v>21</v>
      </c>
      <c r="C23" s="46"/>
      <c r="D23" s="72">
        <v>4277990.4013</v>
      </c>
      <c r="E23" s="73"/>
      <c r="F23" s="73"/>
      <c r="G23" s="72">
        <v>2406419.6304000001</v>
      </c>
      <c r="H23" s="74">
        <v>77.774081762660202</v>
      </c>
      <c r="I23" s="72">
        <v>-123380.47900000001</v>
      </c>
      <c r="J23" s="74">
        <v>-2.88407563893802</v>
      </c>
      <c r="K23" s="72">
        <v>233789.93729999999</v>
      </c>
      <c r="L23" s="74">
        <v>9.7152605616477192</v>
      </c>
      <c r="M23" s="74">
        <v>-1.5277407591828001</v>
      </c>
      <c r="N23" s="72">
        <v>72685279.135299996</v>
      </c>
      <c r="O23" s="72">
        <v>72685279.135299996</v>
      </c>
      <c r="P23" s="72">
        <v>108193</v>
      </c>
      <c r="Q23" s="72">
        <v>84899</v>
      </c>
      <c r="R23" s="74">
        <v>27.437307859927699</v>
      </c>
      <c r="S23" s="72">
        <v>39.540362142652498</v>
      </c>
      <c r="T23" s="72">
        <v>38.1557820751717</v>
      </c>
      <c r="U23" s="75">
        <v>3.5016878765185999</v>
      </c>
    </row>
    <row r="24" spans="1:21" ht="12" thickBot="1" x14ac:dyDescent="0.25">
      <c r="A24" s="56"/>
      <c r="B24" s="45" t="s">
        <v>22</v>
      </c>
      <c r="C24" s="46"/>
      <c r="D24" s="72">
        <v>472358.3566</v>
      </c>
      <c r="E24" s="73"/>
      <c r="F24" s="73"/>
      <c r="G24" s="72">
        <v>330235.63589999999</v>
      </c>
      <c r="H24" s="74">
        <v>43.036760800411201</v>
      </c>
      <c r="I24" s="72">
        <v>64572.141600000003</v>
      </c>
      <c r="J24" s="74">
        <v>13.670159678085399</v>
      </c>
      <c r="K24" s="72">
        <v>52540.277699999999</v>
      </c>
      <c r="L24" s="74">
        <v>15.9099358119879</v>
      </c>
      <c r="M24" s="74">
        <v>0.22900267045980999</v>
      </c>
      <c r="N24" s="72">
        <v>7922150.1223999998</v>
      </c>
      <c r="O24" s="72">
        <v>7922150.1223999998</v>
      </c>
      <c r="P24" s="72">
        <v>33324</v>
      </c>
      <c r="Q24" s="72">
        <v>29850</v>
      </c>
      <c r="R24" s="74">
        <v>11.638190954773901</v>
      </c>
      <c r="S24" s="72">
        <v>14.1747196194935</v>
      </c>
      <c r="T24" s="72">
        <v>13.4362331959799</v>
      </c>
      <c r="U24" s="75">
        <v>5.2098838166645001</v>
      </c>
    </row>
    <row r="25" spans="1:21" ht="12" thickBot="1" x14ac:dyDescent="0.25">
      <c r="A25" s="56"/>
      <c r="B25" s="45" t="s">
        <v>23</v>
      </c>
      <c r="C25" s="46"/>
      <c r="D25" s="72">
        <v>621966.20779999997</v>
      </c>
      <c r="E25" s="73"/>
      <c r="F25" s="73"/>
      <c r="G25" s="72">
        <v>912045.06940000004</v>
      </c>
      <c r="H25" s="74">
        <v>-31.805320957530299</v>
      </c>
      <c r="I25" s="72">
        <v>46284.985699999997</v>
      </c>
      <c r="J25" s="74">
        <v>7.4417203249221302</v>
      </c>
      <c r="K25" s="72">
        <v>-43437.986900000004</v>
      </c>
      <c r="L25" s="74">
        <v>-4.7627017959294697</v>
      </c>
      <c r="M25" s="74">
        <v>-2.0655416837468601</v>
      </c>
      <c r="N25" s="72">
        <v>15785284.844699999</v>
      </c>
      <c r="O25" s="72">
        <v>15785284.844699999</v>
      </c>
      <c r="P25" s="72">
        <v>29017</v>
      </c>
      <c r="Q25" s="72">
        <v>24687</v>
      </c>
      <c r="R25" s="74">
        <v>17.5395957386479</v>
      </c>
      <c r="S25" s="72">
        <v>21.434545535375801</v>
      </c>
      <c r="T25" s="72">
        <v>20.0610692226678</v>
      </c>
      <c r="U25" s="75">
        <v>6.4077696932795396</v>
      </c>
    </row>
    <row r="26" spans="1:21" ht="12" thickBot="1" x14ac:dyDescent="0.25">
      <c r="A26" s="56"/>
      <c r="B26" s="45" t="s">
        <v>24</v>
      </c>
      <c r="C26" s="46"/>
      <c r="D26" s="72">
        <v>1258446.5928</v>
      </c>
      <c r="E26" s="73"/>
      <c r="F26" s="73"/>
      <c r="G26" s="72">
        <v>619691.06839999999</v>
      </c>
      <c r="H26" s="74">
        <v>103.076445179244</v>
      </c>
      <c r="I26" s="72">
        <v>245395.9859</v>
      </c>
      <c r="J26" s="74">
        <v>19.499912614805702</v>
      </c>
      <c r="K26" s="72">
        <v>142047.6923</v>
      </c>
      <c r="L26" s="74">
        <v>22.922339782426999</v>
      </c>
      <c r="M26" s="74">
        <v>0.72756052510682001</v>
      </c>
      <c r="N26" s="72">
        <v>19057600.262200002</v>
      </c>
      <c r="O26" s="72">
        <v>19057600.262200002</v>
      </c>
      <c r="P26" s="72">
        <v>70533</v>
      </c>
      <c r="Q26" s="72">
        <v>59618</v>
      </c>
      <c r="R26" s="74">
        <v>18.3082290583381</v>
      </c>
      <c r="S26" s="72">
        <v>17.841954727574301</v>
      </c>
      <c r="T26" s="72">
        <v>16.3002784997819</v>
      </c>
      <c r="U26" s="75">
        <v>8.6407361263492</v>
      </c>
    </row>
    <row r="27" spans="1:21" ht="12" thickBot="1" x14ac:dyDescent="0.25">
      <c r="A27" s="56"/>
      <c r="B27" s="45" t="s">
        <v>25</v>
      </c>
      <c r="C27" s="46"/>
      <c r="D27" s="72">
        <v>351621.81060000003</v>
      </c>
      <c r="E27" s="73"/>
      <c r="F27" s="73"/>
      <c r="G27" s="72">
        <v>257153.0582</v>
      </c>
      <c r="H27" s="74">
        <v>36.736390794359998</v>
      </c>
      <c r="I27" s="72">
        <v>86808.650899999993</v>
      </c>
      <c r="J27" s="74">
        <v>24.688073459342998</v>
      </c>
      <c r="K27" s="72">
        <v>70159.168900000004</v>
      </c>
      <c r="L27" s="74">
        <v>27.283038899515599</v>
      </c>
      <c r="M27" s="74">
        <v>0.23731013723567701</v>
      </c>
      <c r="N27" s="72">
        <v>6267453.4182000002</v>
      </c>
      <c r="O27" s="72">
        <v>6267453.4182000002</v>
      </c>
      <c r="P27" s="72">
        <v>39148</v>
      </c>
      <c r="Q27" s="72">
        <v>33002</v>
      </c>
      <c r="R27" s="74">
        <v>18.623113750681799</v>
      </c>
      <c r="S27" s="72">
        <v>8.9818588586900994</v>
      </c>
      <c r="T27" s="72">
        <v>8.7012651627174105</v>
      </c>
      <c r="U27" s="75">
        <v>3.1240047342895898</v>
      </c>
    </row>
    <row r="28" spans="1:21" ht="12" thickBot="1" x14ac:dyDescent="0.25">
      <c r="A28" s="56"/>
      <c r="B28" s="45" t="s">
        <v>26</v>
      </c>
      <c r="C28" s="46"/>
      <c r="D28" s="72">
        <v>1654199.1876999999</v>
      </c>
      <c r="E28" s="73"/>
      <c r="F28" s="73"/>
      <c r="G28" s="72">
        <v>2307329.8180999998</v>
      </c>
      <c r="H28" s="74">
        <v>-28.3067737120404</v>
      </c>
      <c r="I28" s="72">
        <v>82191.153999999995</v>
      </c>
      <c r="J28" s="74">
        <v>4.9686370668745603</v>
      </c>
      <c r="K28" s="72">
        <v>-202995.06140000001</v>
      </c>
      <c r="L28" s="74">
        <v>-8.7978346141757395</v>
      </c>
      <c r="M28" s="74">
        <v>-1.40489238227349</v>
      </c>
      <c r="N28" s="72">
        <v>40224811.970700003</v>
      </c>
      <c r="O28" s="72">
        <v>40224811.970700003</v>
      </c>
      <c r="P28" s="72">
        <v>51607</v>
      </c>
      <c r="Q28" s="72">
        <v>48904</v>
      </c>
      <c r="R28" s="74">
        <v>5.52715524292491</v>
      </c>
      <c r="S28" s="72">
        <v>32.053775412250303</v>
      </c>
      <c r="T28" s="72">
        <v>29.810573668820499</v>
      </c>
      <c r="U28" s="75">
        <v>6.9982450259897497</v>
      </c>
    </row>
    <row r="29" spans="1:21" ht="12" thickBot="1" x14ac:dyDescent="0.25">
      <c r="A29" s="56"/>
      <c r="B29" s="45" t="s">
        <v>27</v>
      </c>
      <c r="C29" s="46"/>
      <c r="D29" s="72">
        <v>838283.68839999998</v>
      </c>
      <c r="E29" s="73"/>
      <c r="F29" s="73"/>
      <c r="G29" s="72">
        <v>631742.53819999995</v>
      </c>
      <c r="H29" s="74">
        <v>32.693880451439902</v>
      </c>
      <c r="I29" s="72">
        <v>177328.52059999999</v>
      </c>
      <c r="J29" s="74">
        <v>21.153760123671301</v>
      </c>
      <c r="K29" s="72">
        <v>92483.887799999997</v>
      </c>
      <c r="L29" s="74">
        <v>14.639490331537701</v>
      </c>
      <c r="M29" s="74">
        <v>0.91739907153859901</v>
      </c>
      <c r="N29" s="72">
        <v>18550695.794500001</v>
      </c>
      <c r="O29" s="72">
        <v>18550695.794500001</v>
      </c>
      <c r="P29" s="72">
        <v>107094</v>
      </c>
      <c r="Q29" s="72">
        <v>111634</v>
      </c>
      <c r="R29" s="74">
        <v>-4.0668613504846203</v>
      </c>
      <c r="S29" s="72">
        <v>7.8275504547406998</v>
      </c>
      <c r="T29" s="72">
        <v>8.3792613486930492</v>
      </c>
      <c r="U29" s="75">
        <v>-7.04832114647329</v>
      </c>
    </row>
    <row r="30" spans="1:21" ht="12" thickBot="1" x14ac:dyDescent="0.25">
      <c r="A30" s="56"/>
      <c r="B30" s="45" t="s">
        <v>28</v>
      </c>
      <c r="C30" s="46"/>
      <c r="D30" s="72">
        <v>1166328.6444000001</v>
      </c>
      <c r="E30" s="73"/>
      <c r="F30" s="73"/>
      <c r="G30" s="72">
        <v>983007.9852</v>
      </c>
      <c r="H30" s="74">
        <v>18.6489491397877</v>
      </c>
      <c r="I30" s="72">
        <v>146980.1594</v>
      </c>
      <c r="J30" s="74">
        <v>12.601950582771799</v>
      </c>
      <c r="K30" s="72">
        <v>125686.1501</v>
      </c>
      <c r="L30" s="74">
        <v>12.7858727489816</v>
      </c>
      <c r="M30" s="74">
        <v>0.16942208256882599</v>
      </c>
      <c r="N30" s="72">
        <v>21708415.263900001</v>
      </c>
      <c r="O30" s="72">
        <v>21708415.263900001</v>
      </c>
      <c r="P30" s="72">
        <v>75142</v>
      </c>
      <c r="Q30" s="72">
        <v>64342</v>
      </c>
      <c r="R30" s="74">
        <v>16.785303534238899</v>
      </c>
      <c r="S30" s="72">
        <v>15.521660914002799</v>
      </c>
      <c r="T30" s="72">
        <v>15.262312951105001</v>
      </c>
      <c r="U30" s="75">
        <v>1.6708776485628301</v>
      </c>
    </row>
    <row r="31" spans="1:21" ht="12" thickBot="1" x14ac:dyDescent="0.25">
      <c r="A31" s="56"/>
      <c r="B31" s="45" t="s">
        <v>29</v>
      </c>
      <c r="C31" s="46"/>
      <c r="D31" s="72">
        <v>1871437.3391</v>
      </c>
      <c r="E31" s="73"/>
      <c r="F31" s="73"/>
      <c r="G31" s="72">
        <v>686877.82530000003</v>
      </c>
      <c r="H31" s="74">
        <v>172.455634782304</v>
      </c>
      <c r="I31" s="72">
        <v>-23071.455099999999</v>
      </c>
      <c r="J31" s="74">
        <v>-1.2328200692573199</v>
      </c>
      <c r="K31" s="72">
        <v>25082.5422</v>
      </c>
      <c r="L31" s="74">
        <v>3.6516744719550398</v>
      </c>
      <c r="M31" s="74">
        <v>-1.9198212412456299</v>
      </c>
      <c r="N31" s="72">
        <v>58099683.256399997</v>
      </c>
      <c r="O31" s="72">
        <v>58099683.256399997</v>
      </c>
      <c r="P31" s="72">
        <v>39288</v>
      </c>
      <c r="Q31" s="72">
        <v>32855</v>
      </c>
      <c r="R31" s="74">
        <v>19.579972606909202</v>
      </c>
      <c r="S31" s="72">
        <v>47.633815391468097</v>
      </c>
      <c r="T31" s="72">
        <v>41.411148951453399</v>
      </c>
      <c r="U31" s="75">
        <v>13.063548214383299</v>
      </c>
    </row>
    <row r="32" spans="1:21" ht="12" thickBot="1" x14ac:dyDescent="0.25">
      <c r="A32" s="56"/>
      <c r="B32" s="45" t="s">
        <v>30</v>
      </c>
      <c r="C32" s="46"/>
      <c r="D32" s="72">
        <v>139273.12289999999</v>
      </c>
      <c r="E32" s="73"/>
      <c r="F32" s="73"/>
      <c r="G32" s="72">
        <v>114001.93700000001</v>
      </c>
      <c r="H32" s="74">
        <v>22.167330279660099</v>
      </c>
      <c r="I32" s="72">
        <v>36705.043400000002</v>
      </c>
      <c r="J32" s="74">
        <v>26.354721309979301</v>
      </c>
      <c r="K32" s="72">
        <v>32346.382699999998</v>
      </c>
      <c r="L32" s="74">
        <v>28.373537811028601</v>
      </c>
      <c r="M32" s="74">
        <v>0.13474955578263201</v>
      </c>
      <c r="N32" s="72">
        <v>2639096.7672000001</v>
      </c>
      <c r="O32" s="72">
        <v>2639096.7672000001</v>
      </c>
      <c r="P32" s="72">
        <v>24849</v>
      </c>
      <c r="Q32" s="72">
        <v>22855</v>
      </c>
      <c r="R32" s="74">
        <v>8.72456792824328</v>
      </c>
      <c r="S32" s="72">
        <v>5.6047777737534696</v>
      </c>
      <c r="T32" s="72">
        <v>5.43451003281558</v>
      </c>
      <c r="U32" s="75">
        <v>3.0379035139491002</v>
      </c>
    </row>
    <row r="33" spans="1:21" ht="12" thickBot="1" x14ac:dyDescent="0.25">
      <c r="A33" s="56"/>
      <c r="B33" s="45" t="s">
        <v>75</v>
      </c>
      <c r="C33" s="46"/>
      <c r="D33" s="72">
        <v>-7.0800000000000002E-2</v>
      </c>
      <c r="E33" s="73"/>
      <c r="F33" s="73"/>
      <c r="G33" s="73"/>
      <c r="H33" s="73"/>
      <c r="I33" s="72">
        <v>-2.7300000000000001E-2</v>
      </c>
      <c r="J33" s="74">
        <v>38.559322033898297</v>
      </c>
      <c r="K33" s="73"/>
      <c r="L33" s="73"/>
      <c r="M33" s="73"/>
      <c r="N33" s="72">
        <v>29.433</v>
      </c>
      <c r="O33" s="72">
        <v>29.433</v>
      </c>
      <c r="P33" s="72">
        <v>2</v>
      </c>
      <c r="Q33" s="72">
        <v>2</v>
      </c>
      <c r="R33" s="74">
        <v>0</v>
      </c>
      <c r="S33" s="72">
        <v>-3.5400000000000001E-2</v>
      </c>
      <c r="T33" s="72">
        <v>7.5512499999999996</v>
      </c>
      <c r="U33" s="75">
        <v>21431.2146892655</v>
      </c>
    </row>
    <row r="34" spans="1:21" ht="12" thickBot="1" x14ac:dyDescent="0.25">
      <c r="A34" s="56"/>
      <c r="B34" s="45" t="s">
        <v>31</v>
      </c>
      <c r="C34" s="46"/>
      <c r="D34" s="72">
        <v>365638.45500000002</v>
      </c>
      <c r="E34" s="73"/>
      <c r="F34" s="73"/>
      <c r="G34" s="72">
        <v>271477.82140000002</v>
      </c>
      <c r="H34" s="74">
        <v>34.684466345875897</v>
      </c>
      <c r="I34" s="72">
        <v>42753.924299999999</v>
      </c>
      <c r="J34" s="74">
        <v>11.6929507045423</v>
      </c>
      <c r="K34" s="72">
        <v>24345.308199999999</v>
      </c>
      <c r="L34" s="74">
        <v>8.9676969096231307</v>
      </c>
      <c r="M34" s="74">
        <v>0.75614635677522501</v>
      </c>
      <c r="N34" s="72">
        <v>7882791.1588000003</v>
      </c>
      <c r="O34" s="72">
        <v>7882791.1588000003</v>
      </c>
      <c r="P34" s="72">
        <v>17183</v>
      </c>
      <c r="Q34" s="72">
        <v>15441</v>
      </c>
      <c r="R34" s="74">
        <v>11.281652742698</v>
      </c>
      <c r="S34" s="72">
        <v>21.2790813594832</v>
      </c>
      <c r="T34" s="72">
        <v>19.699600867819399</v>
      </c>
      <c r="U34" s="75">
        <v>7.4226911631213799</v>
      </c>
    </row>
    <row r="35" spans="1:21" ht="12" customHeight="1" thickBot="1" x14ac:dyDescent="0.25">
      <c r="A35" s="56"/>
      <c r="B35" s="45" t="s">
        <v>68</v>
      </c>
      <c r="C35" s="46"/>
      <c r="D35" s="72">
        <v>1369546.08</v>
      </c>
      <c r="E35" s="73"/>
      <c r="F35" s="73"/>
      <c r="G35" s="72">
        <v>3066.67</v>
      </c>
      <c r="H35" s="74">
        <v>44559.062761888301</v>
      </c>
      <c r="I35" s="72">
        <v>-46268.09</v>
      </c>
      <c r="J35" s="74">
        <v>-3.3783521909682701</v>
      </c>
      <c r="K35" s="72">
        <v>203.42</v>
      </c>
      <c r="L35" s="74">
        <v>6.6332536595068898</v>
      </c>
      <c r="M35" s="74">
        <v>-228.45103726280601</v>
      </c>
      <c r="N35" s="72">
        <v>5291842.66</v>
      </c>
      <c r="O35" s="72">
        <v>5291842.66</v>
      </c>
      <c r="P35" s="72">
        <v>403</v>
      </c>
      <c r="Q35" s="72">
        <v>303</v>
      </c>
      <c r="R35" s="74">
        <v>33.003300330032999</v>
      </c>
      <c r="S35" s="72">
        <v>3398.3773697270499</v>
      </c>
      <c r="T35" s="72">
        <v>3105.06405940594</v>
      </c>
      <c r="U35" s="75">
        <v>8.6309811539459798</v>
      </c>
    </row>
    <row r="36" spans="1:21" ht="12" thickBot="1" x14ac:dyDescent="0.25">
      <c r="A36" s="56"/>
      <c r="B36" s="45" t="s">
        <v>35</v>
      </c>
      <c r="C36" s="46"/>
      <c r="D36" s="72">
        <v>1474956.93</v>
      </c>
      <c r="E36" s="73"/>
      <c r="F36" s="73"/>
      <c r="G36" s="72">
        <v>1253741.72</v>
      </c>
      <c r="H36" s="74">
        <v>17.644400475083501</v>
      </c>
      <c r="I36" s="72">
        <v>-194397.36</v>
      </c>
      <c r="J36" s="74">
        <v>-13.1798668860114</v>
      </c>
      <c r="K36" s="72">
        <v>-202526.36</v>
      </c>
      <c r="L36" s="74">
        <v>-16.153754538853502</v>
      </c>
      <c r="M36" s="74">
        <v>-4.0137985001063997E-2</v>
      </c>
      <c r="N36" s="72">
        <v>22097244.98</v>
      </c>
      <c r="O36" s="72">
        <v>22097244.98</v>
      </c>
      <c r="P36" s="72">
        <v>538</v>
      </c>
      <c r="Q36" s="72">
        <v>889</v>
      </c>
      <c r="R36" s="74">
        <v>-39.482564679415098</v>
      </c>
      <c r="S36" s="72">
        <v>2741.55563197026</v>
      </c>
      <c r="T36" s="72">
        <v>2774.5096287964002</v>
      </c>
      <c r="U36" s="75">
        <v>-1.2020181696060399</v>
      </c>
    </row>
    <row r="37" spans="1:21" ht="12" thickBot="1" x14ac:dyDescent="0.25">
      <c r="A37" s="56"/>
      <c r="B37" s="45" t="s">
        <v>36</v>
      </c>
      <c r="C37" s="46"/>
      <c r="D37" s="72">
        <v>481723.95</v>
      </c>
      <c r="E37" s="73"/>
      <c r="F37" s="73"/>
      <c r="G37" s="72">
        <v>234171.81</v>
      </c>
      <c r="H37" s="74">
        <v>105.71389442649</v>
      </c>
      <c r="I37" s="72">
        <v>-8498.51</v>
      </c>
      <c r="J37" s="74">
        <v>-1.76418672976504</v>
      </c>
      <c r="K37" s="72">
        <v>-7550.41</v>
      </c>
      <c r="L37" s="74">
        <v>-3.22430355728984</v>
      </c>
      <c r="M37" s="74">
        <v>0.12556933994312899</v>
      </c>
      <c r="N37" s="72">
        <v>8252516</v>
      </c>
      <c r="O37" s="72">
        <v>8252516</v>
      </c>
      <c r="P37" s="72">
        <v>153</v>
      </c>
      <c r="Q37" s="72">
        <v>354</v>
      </c>
      <c r="R37" s="74">
        <v>-56.779661016949198</v>
      </c>
      <c r="S37" s="72">
        <v>3148.5225490196099</v>
      </c>
      <c r="T37" s="72">
        <v>2910.30966101695</v>
      </c>
      <c r="U37" s="75">
        <v>7.5658625369170096</v>
      </c>
    </row>
    <row r="38" spans="1:21" ht="12" thickBot="1" x14ac:dyDescent="0.25">
      <c r="A38" s="56"/>
      <c r="B38" s="45" t="s">
        <v>37</v>
      </c>
      <c r="C38" s="46"/>
      <c r="D38" s="72">
        <v>801366.05</v>
      </c>
      <c r="E38" s="73"/>
      <c r="F38" s="73"/>
      <c r="G38" s="72">
        <v>472201.04</v>
      </c>
      <c r="H38" s="74">
        <v>69.708658413797707</v>
      </c>
      <c r="I38" s="72">
        <v>-146920.89000000001</v>
      </c>
      <c r="J38" s="74">
        <v>-18.333805131874499</v>
      </c>
      <c r="K38" s="72">
        <v>-69157.37</v>
      </c>
      <c r="L38" s="74">
        <v>-14.645747074169901</v>
      </c>
      <c r="M38" s="74">
        <v>1.1244429913977401</v>
      </c>
      <c r="N38" s="72">
        <v>9966606.4600000009</v>
      </c>
      <c r="O38" s="72">
        <v>9966606.4600000009</v>
      </c>
      <c r="P38" s="72">
        <v>359</v>
      </c>
      <c r="Q38" s="72">
        <v>529</v>
      </c>
      <c r="R38" s="74">
        <v>-32.136105860113403</v>
      </c>
      <c r="S38" s="72">
        <v>2232.2174094707502</v>
      </c>
      <c r="T38" s="72">
        <v>2634.5941776937598</v>
      </c>
      <c r="U38" s="75">
        <v>-18.025877162135899</v>
      </c>
    </row>
    <row r="39" spans="1:21" ht="12" thickBot="1" x14ac:dyDescent="0.25">
      <c r="A39" s="56"/>
      <c r="B39" s="45" t="s">
        <v>70</v>
      </c>
      <c r="C39" s="46"/>
      <c r="D39" s="72">
        <v>0</v>
      </c>
      <c r="E39" s="73"/>
      <c r="F39" s="73"/>
      <c r="G39" s="72">
        <v>0.36</v>
      </c>
      <c r="H39" s="74">
        <v>-100</v>
      </c>
      <c r="I39" s="72">
        <v>-777.77</v>
      </c>
      <c r="J39" s="73"/>
      <c r="K39" s="72">
        <v>-5.61</v>
      </c>
      <c r="L39" s="74">
        <v>-1558.3333333333301</v>
      </c>
      <c r="M39" s="74">
        <v>137.63992869875199</v>
      </c>
      <c r="N39" s="72">
        <v>341.76</v>
      </c>
      <c r="O39" s="72">
        <v>341.76</v>
      </c>
      <c r="P39" s="72">
        <v>2</v>
      </c>
      <c r="Q39" s="72">
        <v>4</v>
      </c>
      <c r="R39" s="74">
        <v>-50</v>
      </c>
      <c r="S39" s="72">
        <v>0</v>
      </c>
      <c r="T39" s="72">
        <v>0.85</v>
      </c>
      <c r="U39" s="76"/>
    </row>
    <row r="40" spans="1:21" ht="12" customHeight="1" thickBot="1" x14ac:dyDescent="0.25">
      <c r="A40" s="56"/>
      <c r="B40" s="45" t="s">
        <v>32</v>
      </c>
      <c r="C40" s="46"/>
      <c r="D40" s="72">
        <v>119346.1525</v>
      </c>
      <c r="E40" s="73"/>
      <c r="F40" s="73"/>
      <c r="G40" s="72">
        <v>199977.7775</v>
      </c>
      <c r="H40" s="74">
        <v>-40.320292588510199</v>
      </c>
      <c r="I40" s="72">
        <v>8357.8678999999993</v>
      </c>
      <c r="J40" s="74">
        <v>7.0030476265248698</v>
      </c>
      <c r="K40" s="72">
        <v>10750.1389</v>
      </c>
      <c r="L40" s="74">
        <v>5.3756667537721796</v>
      </c>
      <c r="M40" s="74">
        <v>-0.22253396186350699</v>
      </c>
      <c r="N40" s="72">
        <v>1817955.5407</v>
      </c>
      <c r="O40" s="72">
        <v>1817955.5407</v>
      </c>
      <c r="P40" s="72">
        <v>238</v>
      </c>
      <c r="Q40" s="72">
        <v>179</v>
      </c>
      <c r="R40" s="74">
        <v>32.960893854748598</v>
      </c>
      <c r="S40" s="72">
        <v>501.45442226890799</v>
      </c>
      <c r="T40" s="72">
        <v>565.28672737430202</v>
      </c>
      <c r="U40" s="75">
        <v>-12.7294330791969</v>
      </c>
    </row>
    <row r="41" spans="1:21" ht="12" thickBot="1" x14ac:dyDescent="0.25">
      <c r="A41" s="56"/>
      <c r="B41" s="45" t="s">
        <v>33</v>
      </c>
      <c r="C41" s="46"/>
      <c r="D41" s="72">
        <v>956892.56180000002</v>
      </c>
      <c r="E41" s="73"/>
      <c r="F41" s="73"/>
      <c r="G41" s="72">
        <v>533106.00650000002</v>
      </c>
      <c r="H41" s="74">
        <v>79.493862408770298</v>
      </c>
      <c r="I41" s="72">
        <v>35468.5576</v>
      </c>
      <c r="J41" s="74">
        <v>3.70663949286851</v>
      </c>
      <c r="K41" s="72">
        <v>35312.058599999997</v>
      </c>
      <c r="L41" s="74">
        <v>6.6238343161492796</v>
      </c>
      <c r="M41" s="74">
        <v>4.4318854862799998E-3</v>
      </c>
      <c r="N41" s="72">
        <v>14176415.4899</v>
      </c>
      <c r="O41" s="72">
        <v>14176415.4899</v>
      </c>
      <c r="P41" s="72">
        <v>4017</v>
      </c>
      <c r="Q41" s="72">
        <v>3260</v>
      </c>
      <c r="R41" s="74">
        <v>23.220858895705501</v>
      </c>
      <c r="S41" s="72">
        <v>238.210744784665</v>
      </c>
      <c r="T41" s="72">
        <v>274.19491631901798</v>
      </c>
      <c r="U41" s="75">
        <v>-15.106023687924701</v>
      </c>
    </row>
    <row r="42" spans="1:21" ht="12" thickBot="1" x14ac:dyDescent="0.25">
      <c r="A42" s="56"/>
      <c r="B42" s="45" t="s">
        <v>38</v>
      </c>
      <c r="C42" s="46"/>
      <c r="D42" s="72">
        <v>721161.75</v>
      </c>
      <c r="E42" s="73"/>
      <c r="F42" s="73"/>
      <c r="G42" s="72">
        <v>443234.17</v>
      </c>
      <c r="H42" s="74">
        <v>62.704457104469199</v>
      </c>
      <c r="I42" s="72">
        <v>-106409.26</v>
      </c>
      <c r="J42" s="74">
        <v>-14.7552556690645</v>
      </c>
      <c r="K42" s="72">
        <v>-68301.83</v>
      </c>
      <c r="L42" s="74">
        <v>-15.4098746493304</v>
      </c>
      <c r="M42" s="74">
        <v>0.55792692523758203</v>
      </c>
      <c r="N42" s="72">
        <v>8731468.3499999996</v>
      </c>
      <c r="O42" s="72">
        <v>8731468.3499999996</v>
      </c>
      <c r="P42" s="72">
        <v>411</v>
      </c>
      <c r="Q42" s="72">
        <v>598</v>
      </c>
      <c r="R42" s="74">
        <v>-31.2709030100334</v>
      </c>
      <c r="S42" s="72">
        <v>1754.65145985401</v>
      </c>
      <c r="T42" s="72">
        <v>1897.68779264214</v>
      </c>
      <c r="U42" s="75">
        <v>-8.1518373341236892</v>
      </c>
    </row>
    <row r="43" spans="1:21" ht="12" thickBot="1" x14ac:dyDescent="0.25">
      <c r="A43" s="56"/>
      <c r="B43" s="45" t="s">
        <v>39</v>
      </c>
      <c r="C43" s="46"/>
      <c r="D43" s="72">
        <v>258141.91</v>
      </c>
      <c r="E43" s="73"/>
      <c r="F43" s="73"/>
      <c r="G43" s="72">
        <v>173459.9</v>
      </c>
      <c r="H43" s="74">
        <v>48.819358249370602</v>
      </c>
      <c r="I43" s="72">
        <v>35244.550000000003</v>
      </c>
      <c r="J43" s="74">
        <v>13.653168522693599</v>
      </c>
      <c r="K43" s="72">
        <v>23167.57</v>
      </c>
      <c r="L43" s="74">
        <v>13.3561532088973</v>
      </c>
      <c r="M43" s="74">
        <v>0.521288162720562</v>
      </c>
      <c r="N43" s="72">
        <v>3260009.99</v>
      </c>
      <c r="O43" s="72">
        <v>3260009.99</v>
      </c>
      <c r="P43" s="72">
        <v>189</v>
      </c>
      <c r="Q43" s="72">
        <v>229</v>
      </c>
      <c r="R43" s="74">
        <v>-17.467248908296899</v>
      </c>
      <c r="S43" s="72">
        <v>1365.8302116402101</v>
      </c>
      <c r="T43" s="72">
        <v>1511.0628820960701</v>
      </c>
      <c r="U43" s="75">
        <v>-10.633288765918399</v>
      </c>
    </row>
    <row r="44" spans="1:21" ht="12" thickBot="1" x14ac:dyDescent="0.25">
      <c r="A44" s="56"/>
      <c r="B44" s="45" t="s">
        <v>73</v>
      </c>
      <c r="C44" s="46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-3233.3332999999998</v>
      </c>
      <c r="O44" s="72">
        <v>-3233.3332999999998</v>
      </c>
      <c r="P44" s="73"/>
      <c r="Q44" s="72">
        <v>2</v>
      </c>
      <c r="R44" s="73"/>
      <c r="S44" s="73"/>
      <c r="T44" s="72">
        <v>-854.70084999999995</v>
      </c>
      <c r="U44" s="76"/>
    </row>
    <row r="45" spans="1:21" ht="12" thickBot="1" x14ac:dyDescent="0.25">
      <c r="A45" s="57"/>
      <c r="B45" s="45" t="s">
        <v>34</v>
      </c>
      <c r="C45" s="46"/>
      <c r="D45" s="77">
        <v>26572.6721</v>
      </c>
      <c r="E45" s="78"/>
      <c r="F45" s="78"/>
      <c r="G45" s="77">
        <v>33546.692900000002</v>
      </c>
      <c r="H45" s="79">
        <v>-20.788996461704901</v>
      </c>
      <c r="I45" s="77">
        <v>2481.2840999999999</v>
      </c>
      <c r="J45" s="79">
        <v>9.3377289670465604</v>
      </c>
      <c r="K45" s="77">
        <v>4108.4264000000003</v>
      </c>
      <c r="L45" s="79">
        <v>12.2468894690958</v>
      </c>
      <c r="M45" s="79">
        <v>-0.39605000590980499</v>
      </c>
      <c r="N45" s="77">
        <v>442217.98369999998</v>
      </c>
      <c r="O45" s="77">
        <v>442217.98369999998</v>
      </c>
      <c r="P45" s="77">
        <v>24</v>
      </c>
      <c r="Q45" s="77">
        <v>26</v>
      </c>
      <c r="R45" s="79">
        <v>-7.6923076923076898</v>
      </c>
      <c r="S45" s="77">
        <v>1107.1946708333301</v>
      </c>
      <c r="T45" s="77">
        <v>1178.35047307692</v>
      </c>
      <c r="U45" s="80">
        <v>-6.4266749215866801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G34" sqref="G34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127774</v>
      </c>
      <c r="D2" s="37">
        <v>1288897.86402735</v>
      </c>
      <c r="E2" s="37">
        <v>1046972.8728786299</v>
      </c>
      <c r="F2" s="37">
        <v>241924.99114871799</v>
      </c>
      <c r="G2" s="37">
        <v>1046972.8728786299</v>
      </c>
      <c r="H2" s="37">
        <v>0.18769911713003201</v>
      </c>
    </row>
    <row r="3" spans="1:8" x14ac:dyDescent="0.2">
      <c r="A3" s="37">
        <v>2</v>
      </c>
      <c r="B3" s="37">
        <v>13</v>
      </c>
      <c r="C3" s="37">
        <v>14941</v>
      </c>
      <c r="D3" s="37">
        <v>145294.29365641001</v>
      </c>
      <c r="E3" s="37">
        <v>111350.77661196599</v>
      </c>
      <c r="F3" s="37">
        <v>33943.517044444401</v>
      </c>
      <c r="G3" s="37">
        <v>111350.77661196599</v>
      </c>
      <c r="H3" s="37">
        <v>0.233619065072945</v>
      </c>
    </row>
    <row r="4" spans="1:8" x14ac:dyDescent="0.2">
      <c r="A4" s="37">
        <v>3</v>
      </c>
      <c r="B4" s="37">
        <v>14</v>
      </c>
      <c r="C4" s="37">
        <v>150794</v>
      </c>
      <c r="D4" s="37">
        <v>241514.27079915299</v>
      </c>
      <c r="E4" s="37">
        <v>193003.85051020799</v>
      </c>
      <c r="F4" s="37">
        <v>48510.420288945199</v>
      </c>
      <c r="G4" s="37">
        <v>193003.85051020799</v>
      </c>
      <c r="H4" s="37">
        <v>0.20085943629098099</v>
      </c>
    </row>
    <row r="5" spans="1:8" x14ac:dyDescent="0.2">
      <c r="A5" s="37">
        <v>4</v>
      </c>
      <c r="B5" s="37">
        <v>15</v>
      </c>
      <c r="C5" s="37">
        <v>8213</v>
      </c>
      <c r="D5" s="37">
        <v>140971.94068040201</v>
      </c>
      <c r="E5" s="37">
        <v>134568.79352586</v>
      </c>
      <c r="F5" s="37">
        <v>6403.14715454202</v>
      </c>
      <c r="G5" s="37">
        <v>134568.79352586</v>
      </c>
      <c r="H5" s="37">
        <v>4.5421430134515897E-2</v>
      </c>
    </row>
    <row r="6" spans="1:8" x14ac:dyDescent="0.2">
      <c r="A6" s="37">
        <v>5</v>
      </c>
      <c r="B6" s="37">
        <v>16</v>
      </c>
      <c r="C6" s="37">
        <v>4700</v>
      </c>
      <c r="D6" s="37">
        <v>419956.72775982902</v>
      </c>
      <c r="E6" s="37">
        <v>374153.20149401698</v>
      </c>
      <c r="F6" s="37">
        <v>45803.526265811997</v>
      </c>
      <c r="G6" s="37">
        <v>374153.20149401698</v>
      </c>
      <c r="H6" s="37">
        <v>0.109067252024134</v>
      </c>
    </row>
    <row r="7" spans="1:8" x14ac:dyDescent="0.2">
      <c r="A7" s="37">
        <v>6</v>
      </c>
      <c r="B7" s="37">
        <v>17</v>
      </c>
      <c r="C7" s="37">
        <v>28214</v>
      </c>
      <c r="D7" s="37">
        <v>430825.89267179498</v>
      </c>
      <c r="E7" s="37">
        <v>337444.48296324798</v>
      </c>
      <c r="F7" s="37">
        <v>93381.409708546998</v>
      </c>
      <c r="G7" s="37">
        <v>337444.48296324798</v>
      </c>
      <c r="H7" s="37">
        <v>0.21674976201972501</v>
      </c>
    </row>
    <row r="8" spans="1:8" x14ac:dyDescent="0.2">
      <c r="A8" s="37">
        <v>7</v>
      </c>
      <c r="B8" s="37">
        <v>18</v>
      </c>
      <c r="C8" s="37">
        <v>130772</v>
      </c>
      <c r="D8" s="37">
        <v>222093.12814102601</v>
      </c>
      <c r="E8" s="37">
        <v>183863.044581197</v>
      </c>
      <c r="F8" s="37">
        <v>38230.083559829101</v>
      </c>
      <c r="G8" s="37">
        <v>183863.044581197</v>
      </c>
      <c r="H8" s="37">
        <v>0.17213537347969399</v>
      </c>
    </row>
    <row r="9" spans="1:8" x14ac:dyDescent="0.2">
      <c r="A9" s="37">
        <v>8</v>
      </c>
      <c r="B9" s="37">
        <v>19</v>
      </c>
      <c r="C9" s="37">
        <v>27679</v>
      </c>
      <c r="D9" s="37">
        <v>222220.69187948701</v>
      </c>
      <c r="E9" s="37">
        <v>227981.47931965801</v>
      </c>
      <c r="F9" s="37">
        <v>-5760.7874401709396</v>
      </c>
      <c r="G9" s="37">
        <v>227981.47931965801</v>
      </c>
      <c r="H9" s="37">
        <v>-2.5923722005577601E-2</v>
      </c>
    </row>
    <row r="10" spans="1:8" x14ac:dyDescent="0.2">
      <c r="A10" s="37">
        <v>9</v>
      </c>
      <c r="B10" s="37">
        <v>21</v>
      </c>
      <c r="C10" s="37">
        <v>220302</v>
      </c>
      <c r="D10" s="37">
        <v>950330.40335042705</v>
      </c>
      <c r="E10" s="37">
        <v>914754.24540683802</v>
      </c>
      <c r="F10" s="37">
        <v>35576.1579435897</v>
      </c>
      <c r="G10" s="37">
        <v>914754.24540683802</v>
      </c>
      <c r="H10" s="37">
        <v>3.7435567480704202E-2</v>
      </c>
    </row>
    <row r="11" spans="1:8" x14ac:dyDescent="0.2">
      <c r="A11" s="37">
        <v>10</v>
      </c>
      <c r="B11" s="37">
        <v>22</v>
      </c>
      <c r="C11" s="37">
        <v>62710</v>
      </c>
      <c r="D11" s="37">
        <v>1032820.17404872</v>
      </c>
      <c r="E11" s="37">
        <v>957108.68289230799</v>
      </c>
      <c r="F11" s="37">
        <v>75711.491156410295</v>
      </c>
      <c r="G11" s="37">
        <v>957108.68289230799</v>
      </c>
      <c r="H11" s="37">
        <v>7.3305588967745097E-2</v>
      </c>
    </row>
    <row r="12" spans="1:8" x14ac:dyDescent="0.2">
      <c r="A12" s="37">
        <v>11</v>
      </c>
      <c r="B12" s="37">
        <v>23</v>
      </c>
      <c r="C12" s="37">
        <v>349403.95899999997</v>
      </c>
      <c r="D12" s="37">
        <v>4874506.4201743603</v>
      </c>
      <c r="E12" s="37">
        <v>4631933.9216324799</v>
      </c>
      <c r="F12" s="37">
        <v>242572.49854187999</v>
      </c>
      <c r="G12" s="37">
        <v>4631933.9216324799</v>
      </c>
      <c r="H12" s="37">
        <v>4.9763499651561398E-2</v>
      </c>
    </row>
    <row r="13" spans="1:8" x14ac:dyDescent="0.2">
      <c r="A13" s="37">
        <v>12</v>
      </c>
      <c r="B13" s="37">
        <v>24</v>
      </c>
      <c r="C13" s="37">
        <v>39559</v>
      </c>
      <c r="D13" s="37">
        <v>773356.46090341895</v>
      </c>
      <c r="E13" s="37">
        <v>716281.42117948702</v>
      </c>
      <c r="F13" s="37">
        <v>57075.039723931601</v>
      </c>
      <c r="G13" s="37">
        <v>716281.42117948702</v>
      </c>
      <c r="H13" s="37">
        <v>7.3801723538014702E-2</v>
      </c>
    </row>
    <row r="14" spans="1:8" x14ac:dyDescent="0.2">
      <c r="A14" s="37">
        <v>13</v>
      </c>
      <c r="B14" s="37">
        <v>25</v>
      </c>
      <c r="C14" s="37">
        <v>143861</v>
      </c>
      <c r="D14" s="37">
        <v>1916053.8576</v>
      </c>
      <c r="E14" s="37">
        <v>1772072.9552</v>
      </c>
      <c r="F14" s="37">
        <v>143980.90239999999</v>
      </c>
      <c r="G14" s="37">
        <v>1772072.9552</v>
      </c>
      <c r="H14" s="37">
        <v>7.51444965019651E-2</v>
      </c>
    </row>
    <row r="15" spans="1:8" x14ac:dyDescent="0.2">
      <c r="A15" s="37">
        <v>14</v>
      </c>
      <c r="B15" s="37">
        <v>26</v>
      </c>
      <c r="C15" s="37">
        <v>82609</v>
      </c>
      <c r="D15" s="37">
        <v>579616.57148076501</v>
      </c>
      <c r="E15" s="37">
        <v>495227.79221057403</v>
      </c>
      <c r="F15" s="37">
        <v>84388.7792701914</v>
      </c>
      <c r="G15" s="37">
        <v>495227.79221057403</v>
      </c>
      <c r="H15" s="37">
        <v>0.14559414520292399</v>
      </c>
    </row>
    <row r="16" spans="1:8" x14ac:dyDescent="0.2">
      <c r="A16" s="37">
        <v>15</v>
      </c>
      <c r="B16" s="37">
        <v>27</v>
      </c>
      <c r="C16" s="37">
        <v>189969.62100000001</v>
      </c>
      <c r="D16" s="37">
        <v>1737126.0131999999</v>
      </c>
      <c r="E16" s="37">
        <v>1613160.4347999999</v>
      </c>
      <c r="F16" s="37">
        <v>123965.5784</v>
      </c>
      <c r="G16" s="37">
        <v>1613160.4347999999</v>
      </c>
      <c r="H16" s="37">
        <v>7.1362455836833705E-2</v>
      </c>
    </row>
    <row r="17" spans="1:8" x14ac:dyDescent="0.2">
      <c r="A17" s="37">
        <v>16</v>
      </c>
      <c r="B17" s="37">
        <v>29</v>
      </c>
      <c r="C17" s="37">
        <v>340665</v>
      </c>
      <c r="D17" s="37">
        <v>4277991.91458889</v>
      </c>
      <c r="E17" s="37">
        <v>4401370.8797247903</v>
      </c>
      <c r="F17" s="37">
        <v>-123378.965135897</v>
      </c>
      <c r="G17" s="37">
        <v>4401370.8797247903</v>
      </c>
      <c r="H17" s="37">
        <v>-2.8840392314709199E-2</v>
      </c>
    </row>
    <row r="18" spans="1:8" x14ac:dyDescent="0.2">
      <c r="A18" s="37">
        <v>17</v>
      </c>
      <c r="B18" s="37">
        <v>31</v>
      </c>
      <c r="C18" s="37">
        <v>35406.487000000001</v>
      </c>
      <c r="D18" s="37">
        <v>472358.36706118297</v>
      </c>
      <c r="E18" s="37">
        <v>407786.20138234302</v>
      </c>
      <c r="F18" s="37">
        <v>64572.165678839498</v>
      </c>
      <c r="G18" s="37">
        <v>407786.20138234302</v>
      </c>
      <c r="H18" s="37">
        <v>0.13670164472915</v>
      </c>
    </row>
    <row r="19" spans="1:8" x14ac:dyDescent="0.2">
      <c r="A19" s="37">
        <v>18</v>
      </c>
      <c r="B19" s="37">
        <v>32</v>
      </c>
      <c r="C19" s="37">
        <v>34609.186000000002</v>
      </c>
      <c r="D19" s="37">
        <v>621966.19892132201</v>
      </c>
      <c r="E19" s="37">
        <v>575681.22286514402</v>
      </c>
      <c r="F19" s="37">
        <v>46284.976056178501</v>
      </c>
      <c r="G19" s="37">
        <v>575681.22286514402</v>
      </c>
      <c r="H19" s="37">
        <v>7.44171888061613E-2</v>
      </c>
    </row>
    <row r="20" spans="1:8" x14ac:dyDescent="0.2">
      <c r="A20" s="37">
        <v>19</v>
      </c>
      <c r="B20" s="37">
        <v>33</v>
      </c>
      <c r="C20" s="37">
        <v>72163.519</v>
      </c>
      <c r="D20" s="37">
        <v>1258446.53162332</v>
      </c>
      <c r="E20" s="37">
        <v>1013050.56243337</v>
      </c>
      <c r="F20" s="37">
        <v>245395.96918995201</v>
      </c>
      <c r="G20" s="37">
        <v>1013050.56243337</v>
      </c>
      <c r="H20" s="37">
        <v>0.19499912234920799</v>
      </c>
    </row>
    <row r="21" spans="1:8" x14ac:dyDescent="0.2">
      <c r="A21" s="37">
        <v>20</v>
      </c>
      <c r="B21" s="37">
        <v>34</v>
      </c>
      <c r="C21" s="37">
        <v>45591.527000000002</v>
      </c>
      <c r="D21" s="37">
        <v>351621.615951963</v>
      </c>
      <c r="E21" s="37">
        <v>264813.17653153802</v>
      </c>
      <c r="F21" s="37">
        <v>86808.439420424897</v>
      </c>
      <c r="G21" s="37">
        <v>264813.17653153802</v>
      </c>
      <c r="H21" s="37">
        <v>0.24688026981903299</v>
      </c>
    </row>
    <row r="22" spans="1:8" x14ac:dyDescent="0.2">
      <c r="A22" s="37">
        <v>21</v>
      </c>
      <c r="B22" s="37">
        <v>35</v>
      </c>
      <c r="C22" s="37">
        <v>53506.3</v>
      </c>
      <c r="D22" s="37">
        <v>1654199.21069469</v>
      </c>
      <c r="E22" s="37">
        <v>1572008.0182858401</v>
      </c>
      <c r="F22" s="37">
        <v>82191.192408849602</v>
      </c>
      <c r="G22" s="37">
        <v>1572008.0182858401</v>
      </c>
      <c r="H22" s="37">
        <v>4.9686393197064201E-2</v>
      </c>
    </row>
    <row r="23" spans="1:8" x14ac:dyDescent="0.2">
      <c r="A23" s="37">
        <v>22</v>
      </c>
      <c r="B23" s="37">
        <v>36</v>
      </c>
      <c r="C23" s="37">
        <v>184258.08199999999</v>
      </c>
      <c r="D23" s="37">
        <v>838283.68555309705</v>
      </c>
      <c r="E23" s="37">
        <v>660955.13145230897</v>
      </c>
      <c r="F23" s="37">
        <v>177328.55410078799</v>
      </c>
      <c r="G23" s="37">
        <v>660955.13145230897</v>
      </c>
      <c r="H23" s="37">
        <v>0.21153764191866301</v>
      </c>
    </row>
    <row r="24" spans="1:8" x14ac:dyDescent="0.2">
      <c r="A24" s="37">
        <v>23</v>
      </c>
      <c r="B24" s="37">
        <v>37</v>
      </c>
      <c r="C24" s="37">
        <v>137709.40700000001</v>
      </c>
      <c r="D24" s="37">
        <v>1166328.6568477899</v>
      </c>
      <c r="E24" s="37">
        <v>1019348.4936109</v>
      </c>
      <c r="F24" s="37">
        <v>146980.16323688999</v>
      </c>
      <c r="G24" s="37">
        <v>1019348.4936109</v>
      </c>
      <c r="H24" s="37">
        <v>0.126019507772475</v>
      </c>
    </row>
    <row r="25" spans="1:8" x14ac:dyDescent="0.2">
      <c r="A25" s="37">
        <v>24</v>
      </c>
      <c r="B25" s="37">
        <v>38</v>
      </c>
      <c r="C25" s="37">
        <v>427652.78600000002</v>
      </c>
      <c r="D25" s="37">
        <v>1871437.31145044</v>
      </c>
      <c r="E25" s="37">
        <v>1894508.6075946901</v>
      </c>
      <c r="F25" s="37">
        <v>-23071.296144247801</v>
      </c>
      <c r="G25" s="37">
        <v>1894508.6075946901</v>
      </c>
      <c r="H25" s="37">
        <v>-1.23281159369247E-2</v>
      </c>
    </row>
    <row r="26" spans="1:8" x14ac:dyDescent="0.2">
      <c r="A26" s="37">
        <v>25</v>
      </c>
      <c r="B26" s="37">
        <v>39</v>
      </c>
      <c r="C26" s="37">
        <v>80810.491999999998</v>
      </c>
      <c r="D26" s="37">
        <v>139273.03258114401</v>
      </c>
      <c r="E26" s="37">
        <v>102568.059246483</v>
      </c>
      <c r="F26" s="37">
        <v>36704.973334660703</v>
      </c>
      <c r="G26" s="37">
        <v>102568.059246483</v>
      </c>
      <c r="H26" s="37">
        <v>0.26354688093170903</v>
      </c>
    </row>
    <row r="27" spans="1:8" x14ac:dyDescent="0.2">
      <c r="A27" s="37">
        <v>26</v>
      </c>
      <c r="B27" s="37">
        <v>40</v>
      </c>
      <c r="C27" s="37">
        <v>-2E-3</v>
      </c>
      <c r="D27" s="37">
        <v>-7.0800000000000002E-2</v>
      </c>
      <c r="E27" s="37">
        <v>-4.3499999999999997E-2</v>
      </c>
      <c r="F27" s="37">
        <v>-2.7300000000000001E-2</v>
      </c>
      <c r="G27" s="37">
        <v>-4.3499999999999997E-2</v>
      </c>
      <c r="H27" s="37">
        <v>0.38559322033898302</v>
      </c>
    </row>
    <row r="28" spans="1:8" x14ac:dyDescent="0.2">
      <c r="A28" s="37">
        <v>27</v>
      </c>
      <c r="B28" s="37">
        <v>42</v>
      </c>
      <c r="C28" s="37">
        <v>18196.132000000001</v>
      </c>
      <c r="D28" s="37">
        <v>365638.45280000003</v>
      </c>
      <c r="E28" s="37">
        <v>322884.53379999998</v>
      </c>
      <c r="F28" s="37">
        <v>42753.919000000002</v>
      </c>
      <c r="G28" s="37">
        <v>322884.53379999998</v>
      </c>
      <c r="H28" s="37">
        <v>0.11692949325378001</v>
      </c>
    </row>
    <row r="29" spans="1:8" x14ac:dyDescent="0.2">
      <c r="A29" s="37">
        <v>28</v>
      </c>
      <c r="B29" s="37">
        <v>75</v>
      </c>
      <c r="C29" s="37">
        <v>240</v>
      </c>
      <c r="D29" s="37">
        <v>119346.153846154</v>
      </c>
      <c r="E29" s="37">
        <v>110988.28632478599</v>
      </c>
      <c r="F29" s="37">
        <v>8357.8675213675197</v>
      </c>
      <c r="G29" s="37">
        <v>110988.28632478599</v>
      </c>
      <c r="H29" s="37">
        <v>7.0030472302789401E-2</v>
      </c>
    </row>
    <row r="30" spans="1:8" x14ac:dyDescent="0.2">
      <c r="A30" s="37">
        <v>29</v>
      </c>
      <c r="B30" s="37">
        <v>76</v>
      </c>
      <c r="C30" s="37">
        <v>4504</v>
      </c>
      <c r="D30" s="37">
        <v>956892.54459059797</v>
      </c>
      <c r="E30" s="37">
        <v>921424.01071111101</v>
      </c>
      <c r="F30" s="37">
        <v>35468.5338794872</v>
      </c>
      <c r="G30" s="37">
        <v>921424.01071111101</v>
      </c>
      <c r="H30" s="37">
        <v>3.7066370806204001E-2</v>
      </c>
    </row>
    <row r="31" spans="1:8" x14ac:dyDescent="0.2">
      <c r="A31" s="30">
        <v>30</v>
      </c>
      <c r="B31" s="31">
        <v>99</v>
      </c>
      <c r="C31" s="30">
        <v>24</v>
      </c>
      <c r="D31" s="30">
        <v>26572.6722638227</v>
      </c>
      <c r="E31" s="30">
        <v>24091.387837531202</v>
      </c>
      <c r="F31" s="30">
        <v>2481.28442629151</v>
      </c>
      <c r="G31" s="30">
        <v>24091.387837531202</v>
      </c>
      <c r="H31" s="30">
        <v>9.3377301374000105E-2</v>
      </c>
    </row>
    <row r="32" spans="1:8" x14ac:dyDescent="0.2">
      <c r="A32" s="30"/>
      <c r="B32" s="33">
        <v>70</v>
      </c>
      <c r="C32" s="34">
        <v>428</v>
      </c>
      <c r="D32" s="34">
        <v>1369546.08</v>
      </c>
      <c r="E32" s="34">
        <v>1415814.17</v>
      </c>
      <c r="F32" s="30"/>
      <c r="G32" s="30"/>
      <c r="H32" s="30"/>
    </row>
    <row r="33" spans="1:8" x14ac:dyDescent="0.2">
      <c r="A33" s="30"/>
      <c r="B33" s="33">
        <v>71</v>
      </c>
      <c r="C33" s="34">
        <v>508</v>
      </c>
      <c r="D33" s="34">
        <v>1474956.93</v>
      </c>
      <c r="E33" s="34">
        <v>1669354.29</v>
      </c>
      <c r="F33" s="30"/>
      <c r="G33" s="30"/>
      <c r="H33" s="30"/>
    </row>
    <row r="34" spans="1:8" x14ac:dyDescent="0.2">
      <c r="A34" s="30"/>
      <c r="B34" s="33">
        <v>72</v>
      </c>
      <c r="C34" s="34">
        <v>149</v>
      </c>
      <c r="D34" s="34">
        <v>481723.95</v>
      </c>
      <c r="E34" s="34">
        <v>490222.46</v>
      </c>
      <c r="F34" s="30"/>
      <c r="G34" s="30"/>
      <c r="H34" s="30"/>
    </row>
    <row r="35" spans="1:8" x14ac:dyDescent="0.2">
      <c r="A35" s="30"/>
      <c r="B35" s="33">
        <v>73</v>
      </c>
      <c r="C35" s="34">
        <v>341</v>
      </c>
      <c r="D35" s="34">
        <v>801366.05</v>
      </c>
      <c r="E35" s="34">
        <v>948286.94</v>
      </c>
      <c r="F35" s="30"/>
      <c r="G35" s="30"/>
      <c r="H35" s="30"/>
    </row>
    <row r="36" spans="1:8" x14ac:dyDescent="0.2">
      <c r="A36" s="30"/>
      <c r="B36" s="33">
        <v>74</v>
      </c>
      <c r="C36" s="34">
        <v>14</v>
      </c>
      <c r="D36" s="34">
        <v>0</v>
      </c>
      <c r="E36" s="34">
        <v>777.77</v>
      </c>
      <c r="F36" s="30"/>
      <c r="G36" s="30"/>
      <c r="H36" s="30"/>
    </row>
    <row r="37" spans="1:8" x14ac:dyDescent="0.2">
      <c r="A37" s="30"/>
      <c r="B37" s="33">
        <v>77</v>
      </c>
      <c r="C37" s="34">
        <v>395</v>
      </c>
      <c r="D37" s="34">
        <v>721161.75</v>
      </c>
      <c r="E37" s="34">
        <v>827571.01</v>
      </c>
      <c r="F37" s="30"/>
      <c r="G37" s="30"/>
      <c r="H37" s="30"/>
    </row>
    <row r="38" spans="1:8" x14ac:dyDescent="0.2">
      <c r="A38" s="30"/>
      <c r="B38" s="33">
        <v>78</v>
      </c>
      <c r="C38" s="34">
        <v>181</v>
      </c>
      <c r="D38" s="34">
        <v>258141.91</v>
      </c>
      <c r="E38" s="34">
        <v>222897.36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2016-01-24T01:34:13Z</dcterms:modified>
</cp:coreProperties>
</file>