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<sst xmlns="http://schemas.openxmlformats.org/spreadsheetml/2006/main" count="117" uniqueCount="76">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</sst>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0" fontId="20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25" fillId="0" borderId="0" xfId="0" applyFont="1" applyAlignment="1">
      <alignment horizontal="left" wrapText="1"/>
    </xf>
    <xf numFmtId="0" fontId="19" fillId="0" borderId="0" xfId="0" applyFont="1" applyAlignment="1">
      <alignment horizontal="right" vertical="center" wrapText="1"/>
    </xf>
    <xf numFmtId="0" fontId="31" fillId="0" borderId="19" xfId="0" applyFont="1" applyBorder="1" applyAlignment="1">
      <alignment horizontal="left" vertical="center" wrapText="1"/>
    </xf>
    <xf numFmtId="0" fontId="19" fillId="0" borderId="1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vertical="center" wrapText="1"/>
    </xf>
    <xf numFmtId="49" fontId="20" fillId="33" borderId="10" xfId="0" applyNumberFormat="1" applyFont="1" applyFill="1" applyBorder="1" applyAlignment="1">
      <alignment vertical="center" wrapText="1"/>
    </xf>
    <xf numFmtId="49" fontId="20" fillId="33" borderId="12" xfId="0" applyNumberFormat="1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4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right" vertical="top" wrapText="1"/>
    </xf>
    <xf numFmtId="176" fontId="21" fillId="34" borderId="10" xfId="0" applyNumberFormat="1" applyFont="1" applyFill="1" applyBorder="1" applyAlignment="1">
      <alignment horizontal="right" vertical="top" wrapText="1"/>
    </xf>
    <xf numFmtId="176" fontId="21" fillId="34" borderId="12" xfId="0" applyNumberFormat="1" applyFont="1" applyFill="1" applyBorder="1" applyAlignment="1">
      <alignment horizontal="right" vertical="top" wrapText="1"/>
    </xf>
    <xf numFmtId="14" fontId="20" fillId="33" borderId="12" xfId="0" applyNumberFormat="1" applyFont="1" applyFill="1" applyBorder="1" applyAlignment="1">
      <alignment vertical="center" wrapText="1"/>
    </xf>
    <xf numFmtId="4" fontId="20" fillId="35" borderId="10" xfId="0" applyNumberFormat="1" applyFont="1" applyFill="1" applyBorder="1" applyAlignment="1">
      <alignment horizontal="right" vertical="top" wrapText="1"/>
    </xf>
    <xf numFmtId="0" fontId="20" fillId="35" borderId="10" xfId="0" applyFont="1" applyFill="1" applyBorder="1" applyAlignment="1">
      <alignment horizontal="right" vertical="top" wrapText="1"/>
    </xf>
    <xf numFmtId="176" fontId="20" fillId="35" borderId="10" xfId="0" applyNumberFormat="1" applyFont="1" applyFill="1" applyBorder="1" applyAlignment="1">
      <alignment horizontal="right" vertical="top" wrapText="1"/>
    </xf>
    <xf numFmtId="176" fontId="20" fillId="35" borderId="12" xfId="0" applyNumberFormat="1" applyFont="1" applyFill="1" applyBorder="1" applyAlignment="1">
      <alignment horizontal="right" vertical="top" wrapText="1"/>
    </xf>
    <xf numFmtId="14" fontId="20" fillId="33" borderId="16" xfId="0" applyNumberFormat="1" applyFont="1" applyFill="1" applyBorder="1" applyAlignment="1">
      <alignment vertical="center" wrapText="1"/>
    </xf>
    <xf numFmtId="0" fontId="20" fillId="35" borderId="12" xfId="0" applyFont="1" applyFill="1" applyBorder="1" applyAlignment="1">
      <alignment horizontal="right" vertical="top" wrapText="1"/>
    </xf>
    <xf numFmtId="14" fontId="20" fillId="33" borderId="17" xfId="0" applyNumberFormat="1" applyFont="1" applyFill="1" applyBorder="1" applyAlignment="1">
      <alignment vertical="center" wrapText="1"/>
    </xf>
    <xf numFmtId="4" fontId="20" fillId="35" borderId="13" xfId="0" applyNumberFormat="1" applyFont="1" applyFill="1" applyBorder="1" applyAlignment="1">
      <alignment horizontal="right" vertical="top" wrapText="1"/>
    </xf>
    <xf numFmtId="0" fontId="20" fillId="35" borderId="13" xfId="0" applyFont="1" applyFill="1" applyBorder="1" applyAlignment="1">
      <alignment horizontal="right" vertical="top" wrapText="1"/>
    </xf>
    <xf numFmtId="176" fontId="20" fillId="35" borderId="13" xfId="0" applyNumberFormat="1" applyFont="1" applyFill="1" applyBorder="1" applyAlignment="1">
      <alignment horizontal="right" vertical="top" wrapText="1"/>
    </xf>
    <xf numFmtId="176" fontId="20" fillId="35" borderId="20" xfId="0" applyNumberFormat="1" applyFont="1" applyFill="1" applyBorder="1" applyAlignment="1">
      <alignment horizontal="right" vertical="top" wrapText="1"/>
    </xf>
  </cellXfs>
  <cellStyles count="13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34714337.127199993</v>
      </c>
      <c r="F3" s="25">
        <f>RA!I7</f>
        <v>1415782.6006</v>
      </c>
      <c r="G3" s="16">
        <f>SUM(G4:G40)</f>
        <v>33298554.5266</v>
      </c>
      <c r="H3" s="27">
        <f>RA!J7</f>
        <v>4.0783800520583204</v>
      </c>
      <c r="I3" s="20">
        <f>SUM(I4:I40)</f>
        <v>34714345.425344765</v>
      </c>
      <c r="J3" s="21">
        <f>SUM(J4:J40)</f>
        <v>33298554.302228153</v>
      </c>
      <c r="K3" s="22">
        <f>E3-I3</f>
        <v>-8.2981447726488113</v>
      </c>
      <c r="L3" s="22">
        <f>G3-J3</f>
        <v>0.22437184676527977</v>
      </c>
    </row>
    <row r="4" spans="1:13">
      <c r="A4" s="42">
        <f>RA!A8</f>
        <v>42393</v>
      </c>
      <c r="B4" s="12">
        <v>12</v>
      </c>
      <c r="C4" s="40" t="s">
        <v>6</v>
      </c>
      <c r="D4" s="40"/>
      <c r="E4" s="15">
        <f>VLOOKUP(C4,RA!B8:D36,3,0)</f>
        <v>1245988.4912</v>
      </c>
      <c r="F4" s="25">
        <f>VLOOKUP(C4,RA!B8:I39,8,0)</f>
        <v>236953.0466</v>
      </c>
      <c r="G4" s="16">
        <f t="shared" ref="G4:G40" si="0">E4-F4</f>
        <v>1009035.4446</v>
      </c>
      <c r="H4" s="27">
        <f>RA!J8</f>
        <v>19.017274097916602</v>
      </c>
      <c r="I4" s="20">
        <f>VLOOKUP(B4,RMS!B:D,3,FALSE)</f>
        <v>1245990.2374042701</v>
      </c>
      <c r="J4" s="21">
        <f>VLOOKUP(B4,RMS!B:E,4,FALSE)</f>
        <v>1009035.46623846</v>
      </c>
      <c r="K4" s="22">
        <f t="shared" ref="K4:K40" si="1">E4-I4</f>
        <v>-1.7462042700499296</v>
      </c>
      <c r="L4" s="22">
        <f t="shared" ref="L4:L40" si="2">G4-J4</f>
        <v>-2.1638459991663694E-2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149139.31280000001</v>
      </c>
      <c r="F5" s="25">
        <f>VLOOKUP(C5,RA!B9:I40,8,0)</f>
        <v>34565.751499999998</v>
      </c>
      <c r="G5" s="16">
        <f t="shared" si="0"/>
        <v>114573.56130000002</v>
      </c>
      <c r="H5" s="27">
        <f>RA!J9</f>
        <v>23.176820954213198</v>
      </c>
      <c r="I5" s="20">
        <f>VLOOKUP(B5,RMS!B:D,3,FALSE)</f>
        <v>149139.43315555601</v>
      </c>
      <c r="J5" s="21">
        <f>VLOOKUP(B5,RMS!B:E,4,FALSE)</f>
        <v>114573.571912821</v>
      </c>
      <c r="K5" s="22">
        <f t="shared" si="1"/>
        <v>-0.12035555599140935</v>
      </c>
      <c r="L5" s="22">
        <f t="shared" si="2"/>
        <v>-1.0612820988171734E-2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257680.4179</v>
      </c>
      <c r="F6" s="25">
        <f>VLOOKUP(C6,RA!B10:I41,8,0)</f>
        <v>54420.191299999999</v>
      </c>
      <c r="G6" s="16">
        <f t="shared" si="0"/>
        <v>203260.22659999999</v>
      </c>
      <c r="H6" s="27">
        <f>RA!J10</f>
        <v>21.119257622874301</v>
      </c>
      <c r="I6" s="20">
        <f>VLOOKUP(B6,RMS!B:D,3,FALSE)</f>
        <v>257682.38298206599</v>
      </c>
      <c r="J6" s="21">
        <f>VLOOKUP(B6,RMS!B:E,4,FALSE)</f>
        <v>203260.22665840501</v>
      </c>
      <c r="K6" s="22">
        <f>E6-I6</f>
        <v>-1.9650820659880992</v>
      </c>
      <c r="L6" s="22">
        <f t="shared" si="2"/>
        <v>-5.8405013987794518E-5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139538.77359999999</v>
      </c>
      <c r="F7" s="25">
        <f>VLOOKUP(C7,RA!B11:I42,8,0)</f>
        <v>7005.0429000000004</v>
      </c>
      <c r="G7" s="16">
        <f t="shared" si="0"/>
        <v>132533.73069999999</v>
      </c>
      <c r="H7" s="27">
        <f>RA!J11</f>
        <v>5.0201407961922904</v>
      </c>
      <c r="I7" s="20">
        <f>VLOOKUP(B7,RMS!B:D,3,FALSE)</f>
        <v>139538.844223833</v>
      </c>
      <c r="J7" s="21">
        <f>VLOOKUP(B7,RMS!B:E,4,FALSE)</f>
        <v>132533.73070487901</v>
      </c>
      <c r="K7" s="22">
        <f t="shared" si="1"/>
        <v>-7.0623833016725257E-2</v>
      </c>
      <c r="L7" s="22">
        <f t="shared" si="2"/>
        <v>-4.8790243454277515E-6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440871.39409999998</v>
      </c>
      <c r="F8" s="25">
        <f>VLOOKUP(C8,RA!B12:I43,8,0)</f>
        <v>46998.090900000003</v>
      </c>
      <c r="G8" s="16">
        <f t="shared" si="0"/>
        <v>393873.30319999997</v>
      </c>
      <c r="H8" s="27">
        <f>RA!J12</f>
        <v>10.6602722537584</v>
      </c>
      <c r="I8" s="20">
        <f>VLOOKUP(B8,RMS!B:D,3,FALSE)</f>
        <v>440871.36022136803</v>
      </c>
      <c r="J8" s="21">
        <f>VLOOKUP(B8,RMS!B:E,4,FALSE)</f>
        <v>393873.30559743597</v>
      </c>
      <c r="K8" s="22">
        <f t="shared" si="1"/>
        <v>3.387863194802776E-2</v>
      </c>
      <c r="L8" s="22">
        <f t="shared" si="2"/>
        <v>-2.397436008322984E-3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424781.50089999998</v>
      </c>
      <c r="F9" s="25">
        <f>VLOOKUP(C9,RA!B13:I44,8,0)</f>
        <v>94725.879799999995</v>
      </c>
      <c r="G9" s="16">
        <f t="shared" si="0"/>
        <v>330055.62109999999</v>
      </c>
      <c r="H9" s="27">
        <f>RA!J13</f>
        <v>22.2999070343932</v>
      </c>
      <c r="I9" s="20">
        <f>VLOOKUP(B9,RMS!B:D,3,FALSE)</f>
        <v>424781.80379316199</v>
      </c>
      <c r="J9" s="21">
        <f>VLOOKUP(B9,RMS!B:E,4,FALSE)</f>
        <v>330055.62057350401</v>
      </c>
      <c r="K9" s="22">
        <f t="shared" si="1"/>
        <v>-0.30289316200651228</v>
      </c>
      <c r="L9" s="22">
        <f t="shared" si="2"/>
        <v>5.2649597637355328E-4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221737.36439999999</v>
      </c>
      <c r="F10" s="25">
        <f>VLOOKUP(C10,RA!B14:I44,8,0)</f>
        <v>38261.367299999998</v>
      </c>
      <c r="G10" s="16">
        <f t="shared" si="0"/>
        <v>183475.99709999998</v>
      </c>
      <c r="H10" s="27">
        <f>RA!J14</f>
        <v>17.255263858453301</v>
      </c>
      <c r="I10" s="20">
        <f>VLOOKUP(B10,RMS!B:D,3,FALSE)</f>
        <v>221737.385219658</v>
      </c>
      <c r="J10" s="21">
        <f>VLOOKUP(B10,RMS!B:E,4,FALSE)</f>
        <v>183476.002901709</v>
      </c>
      <c r="K10" s="22">
        <f t="shared" si="1"/>
        <v>-2.081965800607577E-2</v>
      </c>
      <c r="L10" s="22">
        <f t="shared" si="2"/>
        <v>-5.8017090195789933E-3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222867.47940000001</v>
      </c>
      <c r="F11" s="25">
        <f>VLOOKUP(C11,RA!B15:I45,8,0)</f>
        <v>-5675.9947000000002</v>
      </c>
      <c r="G11" s="16">
        <f t="shared" si="0"/>
        <v>228543.47410000002</v>
      </c>
      <c r="H11" s="27">
        <f>RA!J15</f>
        <v>-2.5468025731169099</v>
      </c>
      <c r="I11" s="20">
        <f>VLOOKUP(B11,RMS!B:D,3,FALSE)</f>
        <v>222867.62111282101</v>
      </c>
      <c r="J11" s="21">
        <f>VLOOKUP(B11,RMS!B:E,4,FALSE)</f>
        <v>228543.47617948701</v>
      </c>
      <c r="K11" s="22">
        <f t="shared" si="1"/>
        <v>-0.1417128210014198</v>
      </c>
      <c r="L11" s="22">
        <f t="shared" si="2"/>
        <v>-2.0794869924429804E-3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1047320.095</v>
      </c>
      <c r="F12" s="25">
        <f>VLOOKUP(C12,RA!B16:I46,8,0)</f>
        <v>20349.275799999999</v>
      </c>
      <c r="G12" s="16">
        <f t="shared" si="0"/>
        <v>1026970.8192</v>
      </c>
      <c r="H12" s="27">
        <f>RA!J16</f>
        <v>1.94298532961883</v>
      </c>
      <c r="I12" s="20">
        <f>VLOOKUP(B12,RMS!B:D,3,FALSE)</f>
        <v>1047319.88141624</v>
      </c>
      <c r="J12" s="21">
        <f>VLOOKUP(B12,RMS!B:E,4,FALSE)</f>
        <v>1026970.81905983</v>
      </c>
      <c r="K12" s="22">
        <f t="shared" si="1"/>
        <v>0.21358375996351242</v>
      </c>
      <c r="L12" s="22">
        <f t="shared" si="2"/>
        <v>1.4016998466104269E-4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1034152.5193</v>
      </c>
      <c r="F13" s="25">
        <f>VLOOKUP(C13,RA!B17:I47,8,0)</f>
        <v>87213.589399999997</v>
      </c>
      <c r="G13" s="16">
        <f t="shared" si="0"/>
        <v>946938.9299000001</v>
      </c>
      <c r="H13" s="27">
        <f>RA!J17</f>
        <v>8.4333391615226496</v>
      </c>
      <c r="I13" s="20">
        <f>VLOOKUP(B13,RMS!B:D,3,FALSE)</f>
        <v>1034152.48389316</v>
      </c>
      <c r="J13" s="21">
        <f>VLOOKUP(B13,RMS!B:E,4,FALSE)</f>
        <v>946938.92992564104</v>
      </c>
      <c r="K13" s="22">
        <f t="shared" si="1"/>
        <v>3.5406840033829212E-2</v>
      </c>
      <c r="L13" s="22">
        <f t="shared" si="2"/>
        <v>-2.5640940293669701E-5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5224648.8770000003</v>
      </c>
      <c r="F14" s="25">
        <f>VLOOKUP(C14,RA!B18:I48,8,0)</f>
        <v>234296.07060000001</v>
      </c>
      <c r="G14" s="16">
        <f t="shared" si="0"/>
        <v>4990352.8064000001</v>
      </c>
      <c r="H14" s="27">
        <f>RA!J18</f>
        <v>4.48443667920768</v>
      </c>
      <c r="I14" s="20">
        <f>VLOOKUP(B14,RMS!B:D,3,FALSE)</f>
        <v>5224648.9999085497</v>
      </c>
      <c r="J14" s="21">
        <f>VLOOKUP(B14,RMS!B:E,4,FALSE)</f>
        <v>4990352.8128111102</v>
      </c>
      <c r="K14" s="22">
        <f t="shared" si="1"/>
        <v>-0.12290854938328266</v>
      </c>
      <c r="L14" s="22">
        <f t="shared" si="2"/>
        <v>-6.4111100509762764E-3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816277.57799999998</v>
      </c>
      <c r="F15" s="25">
        <f>VLOOKUP(C15,RA!B19:I49,8,0)</f>
        <v>55496.778299999998</v>
      </c>
      <c r="G15" s="16">
        <f t="shared" si="0"/>
        <v>760780.79969999997</v>
      </c>
      <c r="H15" s="27">
        <f>RA!J19</f>
        <v>6.7987630428334498</v>
      </c>
      <c r="I15" s="20">
        <f>VLOOKUP(B15,RMS!B:D,3,FALSE)</f>
        <v>816277.68993589701</v>
      </c>
      <c r="J15" s="21">
        <f>VLOOKUP(B15,RMS!B:E,4,FALSE)</f>
        <v>760780.80124871805</v>
      </c>
      <c r="K15" s="22">
        <f t="shared" si="1"/>
        <v>-0.11193589703179896</v>
      </c>
      <c r="L15" s="22">
        <f t="shared" si="2"/>
        <v>-1.5487180789932609E-3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1992663.4262000001</v>
      </c>
      <c r="F16" s="25">
        <f>VLOOKUP(C16,RA!B20:I50,8,0)</f>
        <v>136878.50049999999</v>
      </c>
      <c r="G16" s="16">
        <f t="shared" si="0"/>
        <v>1855784.9257</v>
      </c>
      <c r="H16" s="27">
        <f>RA!J20</f>
        <v>6.8691229386904897</v>
      </c>
      <c r="I16" s="20">
        <f>VLOOKUP(B16,RMS!B:D,3,FALSE)</f>
        <v>1992663.8885999999</v>
      </c>
      <c r="J16" s="21">
        <f>VLOOKUP(B16,RMS!B:E,4,FALSE)</f>
        <v>1855784.9257</v>
      </c>
      <c r="K16" s="22">
        <f t="shared" si="1"/>
        <v>-0.46239999984391034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566157.26269999996</v>
      </c>
      <c r="F17" s="25">
        <f>VLOOKUP(C17,RA!B21:I51,8,0)</f>
        <v>78734.311799999996</v>
      </c>
      <c r="G17" s="16">
        <f t="shared" si="0"/>
        <v>487422.95089999994</v>
      </c>
      <c r="H17" s="27">
        <f>RA!J21</f>
        <v>13.906791802778701</v>
      </c>
      <c r="I17" s="20">
        <f>VLOOKUP(B17,RMS!B:D,3,FALSE)</f>
        <v>566157.07670137601</v>
      </c>
      <c r="J17" s="21">
        <f>VLOOKUP(B17,RMS!B:E,4,FALSE)</f>
        <v>487422.95055103197</v>
      </c>
      <c r="K17" s="22">
        <f t="shared" si="1"/>
        <v>0.18599862395785749</v>
      </c>
      <c r="L17" s="22">
        <f t="shared" si="2"/>
        <v>3.4896796569228172E-4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1746618.3108000001</v>
      </c>
      <c r="F18" s="25">
        <f>VLOOKUP(C18,RA!B22:I52,8,0)</f>
        <v>122830.7895</v>
      </c>
      <c r="G18" s="16">
        <f t="shared" si="0"/>
        <v>1623787.5213000001</v>
      </c>
      <c r="H18" s="27">
        <f>RA!J22</f>
        <v>7.0324918008983897</v>
      </c>
      <c r="I18" s="20">
        <f>VLOOKUP(B18,RMS!B:D,3,FALSE)</f>
        <v>1746620.8857</v>
      </c>
      <c r="J18" s="21">
        <f>VLOOKUP(B18,RMS!B:E,4,FALSE)</f>
        <v>1623787.5127999999</v>
      </c>
      <c r="K18" s="22">
        <f t="shared" si="1"/>
        <v>-2.5748999998904765</v>
      </c>
      <c r="L18" s="22">
        <f t="shared" si="2"/>
        <v>8.5000002291053534E-3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4813577.2824999997</v>
      </c>
      <c r="F19" s="25">
        <f>VLOOKUP(C19,RA!B23:I53,8,0)</f>
        <v>-149145.49540000001</v>
      </c>
      <c r="G19" s="16">
        <f t="shared" si="0"/>
        <v>4962722.7779000001</v>
      </c>
      <c r="H19" s="27">
        <f>RA!J23</f>
        <v>-3.0984335899669899</v>
      </c>
      <c r="I19" s="20">
        <f>VLOOKUP(B19,RMS!B:D,3,FALSE)</f>
        <v>4813578.7437632503</v>
      </c>
      <c r="J19" s="21">
        <f>VLOOKUP(B19,RMS!B:E,4,FALSE)</f>
        <v>4962722.8867598297</v>
      </c>
      <c r="K19" s="22">
        <f t="shared" si="1"/>
        <v>-1.4612632505595684</v>
      </c>
      <c r="L19" s="22">
        <f t="shared" si="2"/>
        <v>-0.1088598296046257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453913.99</v>
      </c>
      <c r="F20" s="25">
        <f>VLOOKUP(C20,RA!B24:I54,8,0)</f>
        <v>59394.698900000003</v>
      </c>
      <c r="G20" s="16">
        <f t="shared" si="0"/>
        <v>394519.29109999997</v>
      </c>
      <c r="H20" s="27">
        <f>RA!J24</f>
        <v>13.0850117441853</v>
      </c>
      <c r="I20" s="20">
        <f>VLOOKUP(B20,RMS!B:D,3,FALSE)</f>
        <v>453914.02428624203</v>
      </c>
      <c r="J20" s="21">
        <f>VLOOKUP(B20,RMS!B:E,4,FALSE)</f>
        <v>394519.291746968</v>
      </c>
      <c r="K20" s="22">
        <f t="shared" si="1"/>
        <v>-3.4286242036614567E-2</v>
      </c>
      <c r="L20" s="22">
        <f t="shared" si="2"/>
        <v>-6.4696802292019129E-4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617871.00919999997</v>
      </c>
      <c r="F21" s="25">
        <f>VLOOKUP(C21,RA!B25:I55,8,0)</f>
        <v>47472.051099999997</v>
      </c>
      <c r="G21" s="16">
        <f t="shared" si="0"/>
        <v>570398.95809999993</v>
      </c>
      <c r="H21" s="27">
        <f>RA!J25</f>
        <v>7.6831653198076602</v>
      </c>
      <c r="I21" s="20">
        <f>VLOOKUP(B21,RMS!B:D,3,FALSE)</f>
        <v>617870.99593024002</v>
      </c>
      <c r="J21" s="21">
        <f>VLOOKUP(B21,RMS!B:E,4,FALSE)</f>
        <v>570398.94876699301</v>
      </c>
      <c r="K21" s="22">
        <f t="shared" si="1"/>
        <v>1.3269759947434068E-2</v>
      </c>
      <c r="L21" s="22">
        <f t="shared" si="2"/>
        <v>9.3330069212242961E-3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1259632.2302999999</v>
      </c>
      <c r="F22" s="25">
        <f>VLOOKUP(C22,RA!B26:I56,8,0)</f>
        <v>239605.8597</v>
      </c>
      <c r="G22" s="16">
        <f t="shared" si="0"/>
        <v>1020026.3705999999</v>
      </c>
      <c r="H22" s="27">
        <f>RA!J26</f>
        <v>19.0218901943256</v>
      </c>
      <c r="I22" s="20">
        <f>VLOOKUP(B22,RMS!B:D,3,FALSE)</f>
        <v>1259632.17335118</v>
      </c>
      <c r="J22" s="21">
        <f>VLOOKUP(B22,RMS!B:E,4,FALSE)</f>
        <v>1020026.3464959</v>
      </c>
      <c r="K22" s="22">
        <f t="shared" si="1"/>
        <v>5.694881989620626E-2</v>
      </c>
      <c r="L22" s="22">
        <f t="shared" si="2"/>
        <v>2.410409995354712E-2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343533.13660000003</v>
      </c>
      <c r="F23" s="25">
        <f>VLOOKUP(C23,RA!B27:I57,8,0)</f>
        <v>84890.716199999995</v>
      </c>
      <c r="G23" s="16">
        <f t="shared" si="0"/>
        <v>258642.42040000003</v>
      </c>
      <c r="H23" s="27">
        <f>RA!J27</f>
        <v>24.711070681616398</v>
      </c>
      <c r="I23" s="20">
        <f>VLOOKUP(B23,RMS!B:D,3,FALSE)</f>
        <v>343532.92638007703</v>
      </c>
      <c r="J23" s="21">
        <f>VLOOKUP(B23,RMS!B:E,4,FALSE)</f>
        <v>258642.45087601501</v>
      </c>
      <c r="K23" s="22">
        <f t="shared" si="1"/>
        <v>0.21021992299938574</v>
      </c>
      <c r="L23" s="22">
        <f t="shared" si="2"/>
        <v>-3.0476014973828569E-2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1473810.5656999999</v>
      </c>
      <c r="F24" s="25">
        <f>VLOOKUP(C24,RA!B28:I58,8,0)</f>
        <v>63083.887900000002</v>
      </c>
      <c r="G24" s="16">
        <f t="shared" si="0"/>
        <v>1410726.6777999999</v>
      </c>
      <c r="H24" s="27">
        <f>RA!J28</f>
        <v>4.2803253937888401</v>
      </c>
      <c r="I24" s="20">
        <f>VLOOKUP(B24,RMS!B:D,3,FALSE)</f>
        <v>1473810.5657309699</v>
      </c>
      <c r="J24" s="21">
        <f>VLOOKUP(B24,RMS!B:E,4,FALSE)</f>
        <v>1410726.6666530999</v>
      </c>
      <c r="K24" s="22">
        <f t="shared" si="1"/>
        <v>-3.0969968065619469E-5</v>
      </c>
      <c r="L24" s="22">
        <f t="shared" si="2"/>
        <v>1.1146900011226535E-2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727258.67949999997</v>
      </c>
      <c r="F25" s="25">
        <f>VLOOKUP(C25,RA!B29:I59,8,0)</f>
        <v>123556.79640000001</v>
      </c>
      <c r="G25" s="16">
        <f t="shared" si="0"/>
        <v>603701.88309999998</v>
      </c>
      <c r="H25" s="27">
        <f>RA!J29</f>
        <v>16.989387666702999</v>
      </c>
      <c r="I25" s="20">
        <f>VLOOKUP(B25,RMS!B:D,3,FALSE)</f>
        <v>727258.67685486702</v>
      </c>
      <c r="J25" s="21">
        <f>VLOOKUP(B25,RMS!B:E,4,FALSE)</f>
        <v>603701.86845670396</v>
      </c>
      <c r="K25" s="22">
        <f t="shared" si="1"/>
        <v>2.6451329467818141E-3</v>
      </c>
      <c r="L25" s="22">
        <f t="shared" si="2"/>
        <v>1.4643296017311513E-2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1146929.9835000001</v>
      </c>
      <c r="F26" s="25">
        <f>VLOOKUP(C26,RA!B30:I60,8,0)</f>
        <v>135415.43840000001</v>
      </c>
      <c r="G26" s="16">
        <f t="shared" si="0"/>
        <v>1011514.5451000001</v>
      </c>
      <c r="H26" s="27">
        <f>RA!J30</f>
        <v>11.8067746373465</v>
      </c>
      <c r="I26" s="20">
        <f>VLOOKUP(B26,RMS!B:D,3,FALSE)</f>
        <v>1146930.01555841</v>
      </c>
      <c r="J26" s="21">
        <f>VLOOKUP(B26,RMS!B:E,4,FALSE)</f>
        <v>1011514.5355783399</v>
      </c>
      <c r="K26" s="22">
        <f t="shared" si="1"/>
        <v>-3.2058409880846739E-2</v>
      </c>
      <c r="L26" s="22">
        <f t="shared" si="2"/>
        <v>9.5216601621359587E-3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1741868.3074</v>
      </c>
      <c r="F27" s="25">
        <f>VLOOKUP(C27,RA!B31:I61,8,0)</f>
        <v>-14402.377899999999</v>
      </c>
      <c r="G27" s="16">
        <f t="shared" si="0"/>
        <v>1756270.6853</v>
      </c>
      <c r="H27" s="27">
        <f>RA!J31</f>
        <v>-0.82683506203162505</v>
      </c>
      <c r="I27" s="20">
        <f>VLOOKUP(B27,RMS!B:D,3,FALSE)</f>
        <v>1741868.30818938</v>
      </c>
      <c r="J27" s="21">
        <f>VLOOKUP(B27,RMS!B:E,4,FALSE)</f>
        <v>1756270.3618274301</v>
      </c>
      <c r="K27" s="22">
        <f t="shared" si="1"/>
        <v>-7.8937993384897709E-4</v>
      </c>
      <c r="L27" s="22">
        <f t="shared" si="2"/>
        <v>0.32347256992943585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137138.8175</v>
      </c>
      <c r="F28" s="25">
        <f>VLOOKUP(C28,RA!B32:I62,8,0)</f>
        <v>35500.049800000001</v>
      </c>
      <c r="G28" s="16">
        <f t="shared" si="0"/>
        <v>101638.7677</v>
      </c>
      <c r="H28" s="27">
        <f>RA!J32</f>
        <v>25.886215476518899</v>
      </c>
      <c r="I28" s="20">
        <f>VLOOKUP(B28,RMS!B:D,3,FALSE)</f>
        <v>137138.71933096601</v>
      </c>
      <c r="J28" s="21">
        <f>VLOOKUP(B28,RMS!B:E,4,FALSE)</f>
        <v>101638.744435156</v>
      </c>
      <c r="K28" s="22">
        <f t="shared" si="1"/>
        <v>9.8169033997692168E-2</v>
      </c>
      <c r="L28" s="22">
        <f t="shared" si="2"/>
        <v>2.3264843999641016E-2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333235.72409999999</v>
      </c>
      <c r="F30" s="25">
        <f>VLOOKUP(C30,RA!B34:I65,8,0)</f>
        <v>37613.5311</v>
      </c>
      <c r="G30" s="16">
        <f t="shared" si="0"/>
        <v>295622.19299999997</v>
      </c>
      <c r="H30" s="27">
        <f>RA!J34</f>
        <v>11.2873645830099</v>
      </c>
      <c r="I30" s="20">
        <f>VLOOKUP(B30,RMS!B:D,3,FALSE)</f>
        <v>333235.72259999998</v>
      </c>
      <c r="J30" s="21">
        <f>VLOOKUP(B30,RMS!B:E,4,FALSE)</f>
        <v>295622.19189999998</v>
      </c>
      <c r="K30" s="22">
        <f t="shared" si="1"/>
        <v>1.500000013038516E-3</v>
      </c>
      <c r="L30" s="22">
        <f t="shared" si="2"/>
        <v>1.0999999940395355E-3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1536153.11</v>
      </c>
      <c r="F31" s="25">
        <f>VLOOKUP(C31,RA!B35:I66,8,0)</f>
        <v>-104226.78</v>
      </c>
      <c r="G31" s="16">
        <f t="shared" si="0"/>
        <v>1640379.8900000001</v>
      </c>
      <c r="H31" s="27">
        <f>RA!J35</f>
        <v>-6.7849213285777203</v>
      </c>
      <c r="I31" s="20">
        <f>VLOOKUP(B31,RMS!B:D,3,FALSE)</f>
        <v>1536153.11</v>
      </c>
      <c r="J31" s="21">
        <f>VLOOKUP(B31,RMS!B:E,4,FALSE)</f>
        <v>1640379.89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1324480.0900000001</v>
      </c>
      <c r="F32" s="25">
        <f>VLOOKUP(C32,RA!B34:I66,8,0)</f>
        <v>-160685.62</v>
      </c>
      <c r="G32" s="16">
        <f t="shared" si="0"/>
        <v>1485165.71</v>
      </c>
      <c r="H32" s="27">
        <f>RA!J35</f>
        <v>-6.7849213285777203</v>
      </c>
      <c r="I32" s="20">
        <f>VLOOKUP(B32,RMS!B:D,3,FALSE)</f>
        <v>1324480.0900000001</v>
      </c>
      <c r="J32" s="21">
        <f>VLOOKUP(B32,RMS!B:E,4,FALSE)</f>
        <v>1485165.71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390762.41</v>
      </c>
      <c r="F33" s="25">
        <f>VLOOKUP(C33,RA!B34:I67,8,0)</f>
        <v>-21240.19</v>
      </c>
      <c r="G33" s="16">
        <f t="shared" si="0"/>
        <v>412002.6</v>
      </c>
      <c r="H33" s="27">
        <f>RA!J34</f>
        <v>11.2873645830099</v>
      </c>
      <c r="I33" s="20">
        <f>VLOOKUP(B33,RMS!B:D,3,FALSE)</f>
        <v>390762.41</v>
      </c>
      <c r="J33" s="21">
        <f>VLOOKUP(B33,RMS!B:E,4,FALSE)</f>
        <v>412002.6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783120.04</v>
      </c>
      <c r="F34" s="25">
        <f>VLOOKUP(C34,RA!B35:I68,8,0)</f>
        <v>-162549.16</v>
      </c>
      <c r="G34" s="16">
        <f t="shared" si="0"/>
        <v>945669.20000000007</v>
      </c>
      <c r="H34" s="27">
        <f>RA!J35</f>
        <v>-6.7849213285777203</v>
      </c>
      <c r="I34" s="20">
        <f>VLOOKUP(B34,RMS!B:D,3,FALSE)</f>
        <v>783120.04</v>
      </c>
      <c r="J34" s="21">
        <f>VLOOKUP(B34,RMS!B:E,4,FALSE)</f>
        <v>945669.2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69</v>
      </c>
      <c r="D35" s="40"/>
      <c r="E35" s="15">
        <f>VLOOKUP(C35,RA!B36:D65,3,0)</f>
        <v>0.18</v>
      </c>
      <c r="F35" s="25">
        <f>VLOOKUP(C35,RA!B36:I69,8,0)</f>
        <v>0.17</v>
      </c>
      <c r="G35" s="16">
        <f t="shared" si="0"/>
        <v>9.9999999999999811E-3</v>
      </c>
      <c r="H35" s="27">
        <f>RA!J36</f>
        <v>-12.1319770084275</v>
      </c>
      <c r="I35" s="20">
        <f>VLOOKUP(B35,RMS!B:D,3,FALSE)</f>
        <v>0.18</v>
      </c>
      <c r="J35" s="21">
        <f>VLOOKUP(B35,RMS!B:E,4,FALSE)</f>
        <v>0.01</v>
      </c>
      <c r="K35" s="22">
        <f t="shared" si="1"/>
        <v>0</v>
      </c>
      <c r="L35" s="22">
        <f t="shared" si="2"/>
        <v>-1.9081958235744878E-17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144414.5289</v>
      </c>
      <c r="F36" s="25">
        <f>VLOOKUP(C36,RA!B8:I69,8,0)</f>
        <v>10835.431</v>
      </c>
      <c r="G36" s="16">
        <f t="shared" si="0"/>
        <v>133579.09789999999</v>
      </c>
      <c r="H36" s="27">
        <f>RA!J36</f>
        <v>-12.1319770084275</v>
      </c>
      <c r="I36" s="20">
        <f>VLOOKUP(B36,RMS!B:D,3,FALSE)</f>
        <v>144414.52987008501</v>
      </c>
      <c r="J36" s="21">
        <f>VLOOKUP(B36,RMS!B:E,4,FALSE)</f>
        <v>133579.09760683801</v>
      </c>
      <c r="K36" s="22">
        <f t="shared" si="1"/>
        <v>-9.7008500597439706E-4</v>
      </c>
      <c r="L36" s="22">
        <f t="shared" si="2"/>
        <v>2.9316198197193444E-4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1026700.5172</v>
      </c>
      <c r="F37" s="25">
        <f>VLOOKUP(C37,RA!B8:I70,8,0)</f>
        <v>41334.854200000002</v>
      </c>
      <c r="G37" s="16">
        <f t="shared" si="0"/>
        <v>985365.66299999994</v>
      </c>
      <c r="H37" s="27">
        <f>RA!J37</f>
        <v>-5.43557656940441</v>
      </c>
      <c r="I37" s="20">
        <f>VLOOKUP(B37,RMS!B:D,3,FALSE)</f>
        <v>1026700.49764957</v>
      </c>
      <c r="J37" s="21">
        <f>VLOOKUP(B37,RMS!B:E,4,FALSE)</f>
        <v>985365.674122222</v>
      </c>
      <c r="K37" s="22">
        <f t="shared" si="1"/>
        <v>1.9550430006347597E-2</v>
      </c>
      <c r="L37" s="22">
        <f t="shared" si="2"/>
        <v>-1.1122222058475018E-2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654731.80000000005</v>
      </c>
      <c r="F38" s="25">
        <f>VLOOKUP(C38,RA!B9:I71,8,0)</f>
        <v>-125189.47</v>
      </c>
      <c r="G38" s="16">
        <f t="shared" si="0"/>
        <v>779921.27</v>
      </c>
      <c r="H38" s="27">
        <f>RA!J38</f>
        <v>-20.7566083993969</v>
      </c>
      <c r="I38" s="20">
        <f>VLOOKUP(B38,RMS!B:D,3,FALSE)</f>
        <v>654731.80000000005</v>
      </c>
      <c r="J38" s="21">
        <f>VLOOKUP(B38,RMS!B:E,4,FALSE)</f>
        <v>779921.27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219326.63</v>
      </c>
      <c r="F39" s="25">
        <f>VLOOKUP(C39,RA!B10:I72,8,0)</f>
        <v>23721.98</v>
      </c>
      <c r="G39" s="16">
        <f t="shared" si="0"/>
        <v>195604.65</v>
      </c>
      <c r="H39" s="27">
        <f>RA!J39</f>
        <v>94.4444444444444</v>
      </c>
      <c r="I39" s="20">
        <f>VLOOKUP(B39,RMS!B:D,3,FALSE)</f>
        <v>219326.63</v>
      </c>
      <c r="J39" s="21">
        <f>VLOOKUP(B39,RMS!B:E,4,FALSE)</f>
        <v>195604.65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55435.291499999999</v>
      </c>
      <c r="F40" s="25">
        <f>VLOOKUP(C40,RA!B8:I73,8,0)</f>
        <v>7743.5376999999999</v>
      </c>
      <c r="G40" s="16">
        <f t="shared" si="0"/>
        <v>47691.753799999999</v>
      </c>
      <c r="H40" s="27">
        <f>RA!J40</f>
        <v>7.5030061604833502</v>
      </c>
      <c r="I40" s="20">
        <f>VLOOKUP(B40,RMS!B:D,3,FALSE)</f>
        <v>55435.291581574798</v>
      </c>
      <c r="J40" s="21">
        <f>VLOOKUP(B40,RMS!B:E,4,FALSE)</f>
        <v>47691.754139626399</v>
      </c>
      <c r="K40" s="22">
        <f t="shared" si="1"/>
        <v>-8.157479896908626E-5</v>
      </c>
      <c r="L40" s="22">
        <f t="shared" si="2"/>
        <v>-3.3962640009121969E-4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34714337.1272</v>
      </c>
      <c r="E7" s="63"/>
      <c r="F7" s="63"/>
      <c r="G7" s="62">
        <v>30010707.1116</v>
      </c>
      <c r="H7" s="64">
        <v>15.6731729049527</v>
      </c>
      <c r="I7" s="62">
        <v>1415782.6006</v>
      </c>
      <c r="J7" s="64">
        <v>4.0783800520583204</v>
      </c>
      <c r="K7" s="62">
        <v>850582.44530000002</v>
      </c>
      <c r="L7" s="64">
        <v>2.8342632585662302</v>
      </c>
      <c r="M7" s="64">
        <v>0.66448603356803904</v>
      </c>
      <c r="N7" s="62">
        <v>626668352.78470004</v>
      </c>
      <c r="O7" s="62">
        <v>626668352.78470004</v>
      </c>
      <c r="P7" s="62">
        <v>1134456</v>
      </c>
      <c r="Q7" s="62">
        <v>1158011</v>
      </c>
      <c r="R7" s="64">
        <v>-2.0340912132959001</v>
      </c>
      <c r="S7" s="62">
        <v>30.5999854795602</v>
      </c>
      <c r="T7" s="62">
        <v>29.5358413802632</v>
      </c>
      <c r="U7" s="65">
        <v>3.4775967459455899</v>
      </c>
    </row>
    <row r="8" spans="1:23" ht="12" thickBot="1">
      <c r="A8" s="66">
        <v>42393</v>
      </c>
      <c r="B8" s="43" t="s">
        <v>6</v>
      </c>
      <c r="C8" s="44"/>
      <c r="D8" s="67">
        <v>1245988.4912</v>
      </c>
      <c r="E8" s="68"/>
      <c r="F8" s="68"/>
      <c r="G8" s="67">
        <v>1076663.0523999999</v>
      </c>
      <c r="H8" s="69">
        <v>15.726873734782201</v>
      </c>
      <c r="I8" s="67">
        <v>236953.0466</v>
      </c>
      <c r="J8" s="69">
        <v>19.017274097916602</v>
      </c>
      <c r="K8" s="67">
        <v>171624.1728</v>
      </c>
      <c r="L8" s="69">
        <v>15.9403791573818</v>
      </c>
      <c r="M8" s="69">
        <v>0.38065077159107502</v>
      </c>
      <c r="N8" s="67">
        <v>22584909.795600001</v>
      </c>
      <c r="O8" s="67">
        <v>22584909.795600001</v>
      </c>
      <c r="P8" s="67">
        <v>39398</v>
      </c>
      <c r="Q8" s="67">
        <v>38825</v>
      </c>
      <c r="R8" s="69">
        <v>1.47585318737926</v>
      </c>
      <c r="S8" s="67">
        <v>31.625678745114001</v>
      </c>
      <c r="T8" s="67">
        <v>33.197581614938798</v>
      </c>
      <c r="U8" s="70">
        <v>-4.9703371823054203</v>
      </c>
    </row>
    <row r="9" spans="1:23" ht="12" thickBot="1">
      <c r="A9" s="71"/>
      <c r="B9" s="43" t="s">
        <v>7</v>
      </c>
      <c r="C9" s="44"/>
      <c r="D9" s="67">
        <v>149139.31280000001</v>
      </c>
      <c r="E9" s="68"/>
      <c r="F9" s="68"/>
      <c r="G9" s="67">
        <v>146301.37650000001</v>
      </c>
      <c r="H9" s="69">
        <v>1.9397878324131499</v>
      </c>
      <c r="I9" s="67">
        <v>34565.751499999998</v>
      </c>
      <c r="J9" s="69">
        <v>23.176820954213198</v>
      </c>
      <c r="K9" s="67">
        <v>25338.853800000001</v>
      </c>
      <c r="L9" s="69">
        <v>17.319627747999998</v>
      </c>
      <c r="M9" s="69">
        <v>0.36414029509101198</v>
      </c>
      <c r="N9" s="67">
        <v>2324718.35</v>
      </c>
      <c r="O9" s="67">
        <v>2324718.35</v>
      </c>
      <c r="P9" s="67">
        <v>7977</v>
      </c>
      <c r="Q9" s="67">
        <v>7620</v>
      </c>
      <c r="R9" s="69">
        <v>4.6850393700787398</v>
      </c>
      <c r="S9" s="67">
        <v>18.696165576031099</v>
      </c>
      <c r="T9" s="67">
        <v>19.0674767454068</v>
      </c>
      <c r="U9" s="70">
        <v>-1.98602846057251</v>
      </c>
    </row>
    <row r="10" spans="1:23" ht="12" thickBot="1">
      <c r="A10" s="71"/>
      <c r="B10" s="43" t="s">
        <v>8</v>
      </c>
      <c r="C10" s="44"/>
      <c r="D10" s="67">
        <v>257680.4179</v>
      </c>
      <c r="E10" s="68"/>
      <c r="F10" s="68"/>
      <c r="G10" s="67">
        <v>299248.94630000001</v>
      </c>
      <c r="H10" s="69">
        <v>-13.8909523037475</v>
      </c>
      <c r="I10" s="67">
        <v>54420.191299999999</v>
      </c>
      <c r="J10" s="69">
        <v>21.119257622874301</v>
      </c>
      <c r="K10" s="67">
        <v>-6632.1473999999998</v>
      </c>
      <c r="L10" s="69">
        <v>-2.2162642448709602</v>
      </c>
      <c r="M10" s="69">
        <v>-9.2055159540030704</v>
      </c>
      <c r="N10" s="67">
        <v>4318973.9501</v>
      </c>
      <c r="O10" s="67">
        <v>4318973.9501</v>
      </c>
      <c r="P10" s="67">
        <v>111938</v>
      </c>
      <c r="Q10" s="67">
        <v>112400</v>
      </c>
      <c r="R10" s="69">
        <v>-0.41103202846974901</v>
      </c>
      <c r="S10" s="67">
        <v>2.3019923341492601</v>
      </c>
      <c r="T10" s="67">
        <v>2.1486855907473301</v>
      </c>
      <c r="U10" s="70">
        <v>6.6597416997301799</v>
      </c>
    </row>
    <row r="11" spans="1:23" ht="12" thickBot="1">
      <c r="A11" s="71"/>
      <c r="B11" s="43" t="s">
        <v>9</v>
      </c>
      <c r="C11" s="44"/>
      <c r="D11" s="67">
        <v>139538.77359999999</v>
      </c>
      <c r="E11" s="68"/>
      <c r="F11" s="68"/>
      <c r="G11" s="67">
        <v>84830.661399999997</v>
      </c>
      <c r="H11" s="69">
        <v>64.490965055708003</v>
      </c>
      <c r="I11" s="67">
        <v>7005.0429000000004</v>
      </c>
      <c r="J11" s="69">
        <v>5.0201407961922904</v>
      </c>
      <c r="K11" s="67">
        <v>6674.0745999999999</v>
      </c>
      <c r="L11" s="69">
        <v>7.8675263045868498</v>
      </c>
      <c r="M11" s="69">
        <v>4.9590140931299001E-2</v>
      </c>
      <c r="N11" s="67">
        <v>1987372.7819999999</v>
      </c>
      <c r="O11" s="67">
        <v>1987372.7819999999</v>
      </c>
      <c r="P11" s="67">
        <v>6498</v>
      </c>
      <c r="Q11" s="67">
        <v>6405</v>
      </c>
      <c r="R11" s="69">
        <v>1.4519906323185101</v>
      </c>
      <c r="S11" s="67">
        <v>21.474111049553699</v>
      </c>
      <c r="T11" s="67">
        <v>22.0096603278689</v>
      </c>
      <c r="U11" s="70">
        <v>-2.4939299097379002</v>
      </c>
    </row>
    <row r="12" spans="1:23" ht="12" thickBot="1">
      <c r="A12" s="71"/>
      <c r="B12" s="43" t="s">
        <v>10</v>
      </c>
      <c r="C12" s="44"/>
      <c r="D12" s="67">
        <v>440871.39409999998</v>
      </c>
      <c r="E12" s="68"/>
      <c r="F12" s="68"/>
      <c r="G12" s="67">
        <v>402923.93949999998</v>
      </c>
      <c r="H12" s="69">
        <v>9.4180193530049703</v>
      </c>
      <c r="I12" s="67">
        <v>46998.090900000003</v>
      </c>
      <c r="J12" s="69">
        <v>10.6602722537584</v>
      </c>
      <c r="K12" s="67">
        <v>-3195.3368999999998</v>
      </c>
      <c r="L12" s="69">
        <v>-0.79303724270272602</v>
      </c>
      <c r="M12" s="69">
        <v>-15.708336670227199</v>
      </c>
      <c r="N12" s="67">
        <v>8028954.4199000001</v>
      </c>
      <c r="O12" s="67">
        <v>8028954.4199000001</v>
      </c>
      <c r="P12" s="67">
        <v>3308</v>
      </c>
      <c r="Q12" s="67">
        <v>3198</v>
      </c>
      <c r="R12" s="69">
        <v>3.4396497811132001</v>
      </c>
      <c r="S12" s="67">
        <v>133.274302932285</v>
      </c>
      <c r="T12" s="67">
        <v>131.31856031894901</v>
      </c>
      <c r="U12" s="70">
        <v>1.4674566441587</v>
      </c>
    </row>
    <row r="13" spans="1:23" ht="12" thickBot="1">
      <c r="A13" s="71"/>
      <c r="B13" s="43" t="s">
        <v>11</v>
      </c>
      <c r="C13" s="44"/>
      <c r="D13" s="67">
        <v>424781.50089999998</v>
      </c>
      <c r="E13" s="68"/>
      <c r="F13" s="68"/>
      <c r="G13" s="67">
        <v>370806.755</v>
      </c>
      <c r="H13" s="69">
        <v>14.5560309169664</v>
      </c>
      <c r="I13" s="67">
        <v>94725.879799999995</v>
      </c>
      <c r="J13" s="69">
        <v>22.2999070343932</v>
      </c>
      <c r="K13" s="67">
        <v>43921.474000000002</v>
      </c>
      <c r="L13" s="69">
        <v>11.844841931210199</v>
      </c>
      <c r="M13" s="69">
        <v>1.1567099455724099</v>
      </c>
      <c r="N13" s="67">
        <v>8683579.7723999992</v>
      </c>
      <c r="O13" s="67">
        <v>8683579.7723999992</v>
      </c>
      <c r="P13" s="67">
        <v>12352</v>
      </c>
      <c r="Q13" s="67">
        <v>12466</v>
      </c>
      <c r="R13" s="69">
        <v>-0.91448740574362497</v>
      </c>
      <c r="S13" s="67">
        <v>34.389694049546598</v>
      </c>
      <c r="T13" s="67">
        <v>34.560050264719997</v>
      </c>
      <c r="U13" s="70">
        <v>-0.49536996440842701</v>
      </c>
    </row>
    <row r="14" spans="1:23" ht="12" thickBot="1">
      <c r="A14" s="71"/>
      <c r="B14" s="43" t="s">
        <v>12</v>
      </c>
      <c r="C14" s="44"/>
      <c r="D14" s="67">
        <v>221737.36439999999</v>
      </c>
      <c r="E14" s="68"/>
      <c r="F14" s="68"/>
      <c r="G14" s="67">
        <v>322553.36080000002</v>
      </c>
      <c r="H14" s="69">
        <v>-31.255602530370499</v>
      </c>
      <c r="I14" s="67">
        <v>38261.367299999998</v>
      </c>
      <c r="J14" s="69">
        <v>17.255263858453301</v>
      </c>
      <c r="K14" s="67">
        <v>10929.722</v>
      </c>
      <c r="L14" s="69">
        <v>3.3885004245164301</v>
      </c>
      <c r="M14" s="69">
        <v>2.50067159073213</v>
      </c>
      <c r="N14" s="67">
        <v>4995615.2822000002</v>
      </c>
      <c r="O14" s="67">
        <v>4995615.2822000002</v>
      </c>
      <c r="P14" s="67">
        <v>3779</v>
      </c>
      <c r="Q14" s="67">
        <v>3999</v>
      </c>
      <c r="R14" s="69">
        <v>-5.5013753438359601</v>
      </c>
      <c r="S14" s="67">
        <v>58.676201217253201</v>
      </c>
      <c r="T14" s="67">
        <v>55.5371619654914</v>
      </c>
      <c r="U14" s="70">
        <v>5.3497656403135601</v>
      </c>
    </row>
    <row r="15" spans="1:23" ht="12" thickBot="1">
      <c r="A15" s="71"/>
      <c r="B15" s="43" t="s">
        <v>13</v>
      </c>
      <c r="C15" s="44"/>
      <c r="D15" s="67">
        <v>222867.47940000001</v>
      </c>
      <c r="E15" s="68"/>
      <c r="F15" s="68"/>
      <c r="G15" s="67">
        <v>180666.68400000001</v>
      </c>
      <c r="H15" s="69">
        <v>23.3583715966138</v>
      </c>
      <c r="I15" s="67">
        <v>-5675.9947000000002</v>
      </c>
      <c r="J15" s="69">
        <v>-2.5468025731169099</v>
      </c>
      <c r="K15" s="67">
        <v>-8619.7589000000007</v>
      </c>
      <c r="L15" s="69">
        <v>-4.7710838042502601</v>
      </c>
      <c r="M15" s="69">
        <v>-0.34151351959507797</v>
      </c>
      <c r="N15" s="67">
        <v>3622219.7752999999</v>
      </c>
      <c r="O15" s="67">
        <v>3622219.7752999999</v>
      </c>
      <c r="P15" s="67">
        <v>7561</v>
      </c>
      <c r="Q15" s="67">
        <v>7570</v>
      </c>
      <c r="R15" s="69">
        <v>-0.118890356671075</v>
      </c>
      <c r="S15" s="67">
        <v>29.4759263853988</v>
      </c>
      <c r="T15" s="67">
        <v>29.355423883751701</v>
      </c>
      <c r="U15" s="70">
        <v>0.40881667321166398</v>
      </c>
    </row>
    <row r="16" spans="1:23" ht="12" thickBot="1">
      <c r="A16" s="71"/>
      <c r="B16" s="43" t="s">
        <v>14</v>
      </c>
      <c r="C16" s="44"/>
      <c r="D16" s="67">
        <v>1047320.095</v>
      </c>
      <c r="E16" s="68"/>
      <c r="F16" s="68"/>
      <c r="G16" s="67">
        <v>990391.85430000001</v>
      </c>
      <c r="H16" s="69">
        <v>5.7480521929611701</v>
      </c>
      <c r="I16" s="67">
        <v>20349.275799999999</v>
      </c>
      <c r="J16" s="69">
        <v>1.94298532961883</v>
      </c>
      <c r="K16" s="67">
        <v>21376.217799999999</v>
      </c>
      <c r="L16" s="69">
        <v>2.1583596136408598</v>
      </c>
      <c r="M16" s="69">
        <v>-4.8041333111790999E-2</v>
      </c>
      <c r="N16" s="67">
        <v>20420769.6547</v>
      </c>
      <c r="O16" s="67">
        <v>20420769.6547</v>
      </c>
      <c r="P16" s="67">
        <v>42087</v>
      </c>
      <c r="Q16" s="67">
        <v>41907</v>
      </c>
      <c r="R16" s="69">
        <v>0.42952251413845799</v>
      </c>
      <c r="S16" s="67">
        <v>24.884645971440101</v>
      </c>
      <c r="T16" s="67">
        <v>22.677131808528401</v>
      </c>
      <c r="U16" s="70">
        <v>8.8709888235711905</v>
      </c>
    </row>
    <row r="17" spans="1:21" ht="12" thickBot="1">
      <c r="A17" s="71"/>
      <c r="B17" s="43" t="s">
        <v>15</v>
      </c>
      <c r="C17" s="44"/>
      <c r="D17" s="67">
        <v>1034152.5193</v>
      </c>
      <c r="E17" s="68"/>
      <c r="F17" s="68"/>
      <c r="G17" s="67">
        <v>825402.07220000005</v>
      </c>
      <c r="H17" s="69">
        <v>25.290758786636399</v>
      </c>
      <c r="I17" s="67">
        <v>87213.589399999997</v>
      </c>
      <c r="J17" s="69">
        <v>8.4333391615226496</v>
      </c>
      <c r="K17" s="67">
        <v>50431.401299999998</v>
      </c>
      <c r="L17" s="69">
        <v>6.10991939547496</v>
      </c>
      <c r="M17" s="69">
        <v>0.72935090344197895</v>
      </c>
      <c r="N17" s="67">
        <v>25719114.554299999</v>
      </c>
      <c r="O17" s="67">
        <v>25719114.554299999</v>
      </c>
      <c r="P17" s="67">
        <v>12354</v>
      </c>
      <c r="Q17" s="67">
        <v>12706</v>
      </c>
      <c r="R17" s="69">
        <v>-2.7703447190303798</v>
      </c>
      <c r="S17" s="67">
        <v>83.709933568075101</v>
      </c>
      <c r="T17" s="67">
        <v>81.286022650716205</v>
      </c>
      <c r="U17" s="70">
        <v>2.8956072643251298</v>
      </c>
    </row>
    <row r="18" spans="1:21" ht="12" customHeight="1" thickBot="1">
      <c r="A18" s="71"/>
      <c r="B18" s="43" t="s">
        <v>16</v>
      </c>
      <c r="C18" s="44"/>
      <c r="D18" s="67">
        <v>5224648.8770000003</v>
      </c>
      <c r="E18" s="68"/>
      <c r="F18" s="68"/>
      <c r="G18" s="67">
        <v>4269428.2412999999</v>
      </c>
      <c r="H18" s="69">
        <v>22.373502532721901</v>
      </c>
      <c r="I18" s="67">
        <v>234296.07060000001</v>
      </c>
      <c r="J18" s="69">
        <v>4.48443667920768</v>
      </c>
      <c r="K18" s="67">
        <v>13879.659799999999</v>
      </c>
      <c r="L18" s="69">
        <v>0.325094111331727</v>
      </c>
      <c r="M18" s="69">
        <v>15.8805341035808</v>
      </c>
      <c r="N18" s="67">
        <v>62293777.137100004</v>
      </c>
      <c r="O18" s="67">
        <v>62293777.137100004</v>
      </c>
      <c r="P18" s="67">
        <v>112662</v>
      </c>
      <c r="Q18" s="67">
        <v>111041</v>
      </c>
      <c r="R18" s="69">
        <v>1.45982114714385</v>
      </c>
      <c r="S18" s="67">
        <v>46.374544007739999</v>
      </c>
      <c r="T18" s="67">
        <v>43.8982564539224</v>
      </c>
      <c r="U18" s="70">
        <v>5.33975612440359</v>
      </c>
    </row>
    <row r="19" spans="1:21" ht="12" customHeight="1" thickBot="1">
      <c r="A19" s="71"/>
      <c r="B19" s="43" t="s">
        <v>17</v>
      </c>
      <c r="C19" s="44"/>
      <c r="D19" s="67">
        <v>816277.57799999998</v>
      </c>
      <c r="E19" s="68"/>
      <c r="F19" s="68"/>
      <c r="G19" s="67">
        <v>854201.29680000001</v>
      </c>
      <c r="H19" s="69">
        <v>-4.4396700101099604</v>
      </c>
      <c r="I19" s="67">
        <v>55496.778299999998</v>
      </c>
      <c r="J19" s="69">
        <v>6.7987630428334498</v>
      </c>
      <c r="K19" s="67">
        <v>48082.38</v>
      </c>
      <c r="L19" s="69">
        <v>5.6289284715588401</v>
      </c>
      <c r="M19" s="69">
        <v>0.154201982098224</v>
      </c>
      <c r="N19" s="67">
        <v>18968062.833099999</v>
      </c>
      <c r="O19" s="67">
        <v>18968062.833099999</v>
      </c>
      <c r="P19" s="67">
        <v>16658</v>
      </c>
      <c r="Q19" s="67">
        <v>16599</v>
      </c>
      <c r="R19" s="69">
        <v>0.355443098981856</v>
      </c>
      <c r="S19" s="67">
        <v>49.002135790611099</v>
      </c>
      <c r="T19" s="67">
        <v>46.590537929995797</v>
      </c>
      <c r="U19" s="70">
        <v>4.9214137745346802</v>
      </c>
    </row>
    <row r="20" spans="1:21" ht="12" thickBot="1">
      <c r="A20" s="71"/>
      <c r="B20" s="43" t="s">
        <v>18</v>
      </c>
      <c r="C20" s="44"/>
      <c r="D20" s="67">
        <v>1992663.4262000001</v>
      </c>
      <c r="E20" s="68"/>
      <c r="F20" s="68"/>
      <c r="G20" s="67">
        <v>1540458.5466</v>
      </c>
      <c r="H20" s="69">
        <v>29.355212485144602</v>
      </c>
      <c r="I20" s="67">
        <v>136878.50049999999</v>
      </c>
      <c r="J20" s="69">
        <v>6.8691229386904897</v>
      </c>
      <c r="K20" s="67">
        <v>98376.708799999993</v>
      </c>
      <c r="L20" s="69">
        <v>6.3861964359333596</v>
      </c>
      <c r="M20" s="69">
        <v>0.39137100813439701</v>
      </c>
      <c r="N20" s="67">
        <v>37102130.714900002</v>
      </c>
      <c r="O20" s="67">
        <v>37102130.714900002</v>
      </c>
      <c r="P20" s="67">
        <v>55579</v>
      </c>
      <c r="Q20" s="67">
        <v>58141</v>
      </c>
      <c r="R20" s="69">
        <v>-4.4065289554703204</v>
      </c>
      <c r="S20" s="67">
        <v>35.852811785026702</v>
      </c>
      <c r="T20" s="67">
        <v>32.955288311174598</v>
      </c>
      <c r="U20" s="70">
        <v>8.0817189213099692</v>
      </c>
    </row>
    <row r="21" spans="1:21" ht="12" customHeight="1" thickBot="1">
      <c r="A21" s="71"/>
      <c r="B21" s="43" t="s">
        <v>19</v>
      </c>
      <c r="C21" s="44"/>
      <c r="D21" s="67">
        <v>566157.26269999996</v>
      </c>
      <c r="E21" s="68"/>
      <c r="F21" s="68"/>
      <c r="G21" s="67">
        <v>459306.9803</v>
      </c>
      <c r="H21" s="69">
        <v>23.263370029823999</v>
      </c>
      <c r="I21" s="67">
        <v>78734.311799999996</v>
      </c>
      <c r="J21" s="69">
        <v>13.906791802778701</v>
      </c>
      <c r="K21" s="67">
        <v>53164.363899999997</v>
      </c>
      <c r="L21" s="69">
        <v>11.574908760427601</v>
      </c>
      <c r="M21" s="69">
        <v>0.48096029039482202</v>
      </c>
      <c r="N21" s="67">
        <v>10147021.430199999</v>
      </c>
      <c r="O21" s="67">
        <v>10147021.430199999</v>
      </c>
      <c r="P21" s="67">
        <v>36746</v>
      </c>
      <c r="Q21" s="67">
        <v>38156</v>
      </c>
      <c r="R21" s="69">
        <v>-3.6953559073278099</v>
      </c>
      <c r="S21" s="67">
        <v>15.4073167882219</v>
      </c>
      <c r="T21" s="67">
        <v>15.190710907852001</v>
      </c>
      <c r="U21" s="70">
        <v>1.40586374218943</v>
      </c>
    </row>
    <row r="22" spans="1:21" ht="12" customHeight="1" thickBot="1">
      <c r="A22" s="71"/>
      <c r="B22" s="43" t="s">
        <v>20</v>
      </c>
      <c r="C22" s="44"/>
      <c r="D22" s="67">
        <v>1746618.3108000001</v>
      </c>
      <c r="E22" s="68"/>
      <c r="F22" s="68"/>
      <c r="G22" s="67">
        <v>1509799.1640000001</v>
      </c>
      <c r="H22" s="69">
        <v>15.6854734355913</v>
      </c>
      <c r="I22" s="67">
        <v>122830.7895</v>
      </c>
      <c r="J22" s="69">
        <v>7.0324918008983897</v>
      </c>
      <c r="K22" s="67">
        <v>176680.3603</v>
      </c>
      <c r="L22" s="69">
        <v>11.702242557341901</v>
      </c>
      <c r="M22" s="69">
        <v>-0.30478526706966402</v>
      </c>
      <c r="N22" s="67">
        <v>31430560.7007</v>
      </c>
      <c r="O22" s="67">
        <v>31430560.7007</v>
      </c>
      <c r="P22" s="67">
        <v>83260</v>
      </c>
      <c r="Q22" s="67">
        <v>85264</v>
      </c>
      <c r="R22" s="69">
        <v>-2.35034715706511</v>
      </c>
      <c r="S22" s="67">
        <v>20.9778802642325</v>
      </c>
      <c r="T22" s="67">
        <v>20.373468415744</v>
      </c>
      <c r="U22" s="70">
        <v>2.8811864729679599</v>
      </c>
    </row>
    <row r="23" spans="1:21" ht="12" thickBot="1">
      <c r="A23" s="71"/>
      <c r="B23" s="43" t="s">
        <v>21</v>
      </c>
      <c r="C23" s="44"/>
      <c r="D23" s="67">
        <v>4813577.2824999997</v>
      </c>
      <c r="E23" s="68"/>
      <c r="F23" s="68"/>
      <c r="G23" s="67">
        <v>4891749.8449999997</v>
      </c>
      <c r="H23" s="69">
        <v>-1.5980490617259</v>
      </c>
      <c r="I23" s="67">
        <v>-149145.49540000001</v>
      </c>
      <c r="J23" s="69">
        <v>-3.0984335899669899</v>
      </c>
      <c r="K23" s="67">
        <v>-53342.233699999997</v>
      </c>
      <c r="L23" s="69">
        <v>-1.0904530155915999</v>
      </c>
      <c r="M23" s="69">
        <v>1.79601143511919</v>
      </c>
      <c r="N23" s="67">
        <v>77498856.417799994</v>
      </c>
      <c r="O23" s="67">
        <v>77498856.417799994</v>
      </c>
      <c r="P23" s="67">
        <v>116902</v>
      </c>
      <c r="Q23" s="67">
        <v>108193</v>
      </c>
      <c r="R23" s="69">
        <v>8.0495041268843703</v>
      </c>
      <c r="S23" s="67">
        <v>41.1761756214607</v>
      </c>
      <c r="T23" s="67">
        <v>39.540362142652498</v>
      </c>
      <c r="U23" s="70">
        <v>3.9727183355893101</v>
      </c>
    </row>
    <row r="24" spans="1:21" ht="12" thickBot="1">
      <c r="A24" s="71"/>
      <c r="B24" s="43" t="s">
        <v>22</v>
      </c>
      <c r="C24" s="44"/>
      <c r="D24" s="67">
        <v>453913.99</v>
      </c>
      <c r="E24" s="68"/>
      <c r="F24" s="68"/>
      <c r="G24" s="67">
        <v>363549.0012</v>
      </c>
      <c r="H24" s="69">
        <v>24.856343574517801</v>
      </c>
      <c r="I24" s="67">
        <v>59394.698900000003</v>
      </c>
      <c r="J24" s="69">
        <v>13.0850117441853</v>
      </c>
      <c r="K24" s="67">
        <v>58487.767200000002</v>
      </c>
      <c r="L24" s="69">
        <v>16.088001069166499</v>
      </c>
      <c r="M24" s="69">
        <v>1.5506348479652999E-2</v>
      </c>
      <c r="N24" s="67">
        <v>8376064.1124</v>
      </c>
      <c r="O24" s="67">
        <v>8376064.1124</v>
      </c>
      <c r="P24" s="67">
        <v>31657</v>
      </c>
      <c r="Q24" s="67">
        <v>33324</v>
      </c>
      <c r="R24" s="69">
        <v>-5.0024006721882097</v>
      </c>
      <c r="S24" s="67">
        <v>14.3385030167104</v>
      </c>
      <c r="T24" s="67">
        <v>14.1747196194935</v>
      </c>
      <c r="U24" s="70">
        <v>1.14226287797291</v>
      </c>
    </row>
    <row r="25" spans="1:21" ht="12" thickBot="1">
      <c r="A25" s="71"/>
      <c r="B25" s="43" t="s">
        <v>23</v>
      </c>
      <c r="C25" s="44"/>
      <c r="D25" s="67">
        <v>617871.00919999997</v>
      </c>
      <c r="E25" s="68"/>
      <c r="F25" s="68"/>
      <c r="G25" s="67">
        <v>998644.27370000002</v>
      </c>
      <c r="H25" s="69">
        <v>-38.129018963802402</v>
      </c>
      <c r="I25" s="67">
        <v>47472.051099999997</v>
      </c>
      <c r="J25" s="69">
        <v>7.6831653198076602</v>
      </c>
      <c r="K25" s="67">
        <v>-46232.717100000002</v>
      </c>
      <c r="L25" s="69">
        <v>-4.6295481101300204</v>
      </c>
      <c r="M25" s="69">
        <v>-2.0268064279527298</v>
      </c>
      <c r="N25" s="67">
        <v>16403155.8539</v>
      </c>
      <c r="O25" s="67">
        <v>16403155.8539</v>
      </c>
      <c r="P25" s="67">
        <v>26132</v>
      </c>
      <c r="Q25" s="67">
        <v>29017</v>
      </c>
      <c r="R25" s="69">
        <v>-9.9424475307578408</v>
      </c>
      <c r="S25" s="67">
        <v>23.6442296494719</v>
      </c>
      <c r="T25" s="67">
        <v>21.434545535375801</v>
      </c>
      <c r="U25" s="70">
        <v>9.3455534261631108</v>
      </c>
    </row>
    <row r="26" spans="1:21" ht="12" thickBot="1">
      <c r="A26" s="71"/>
      <c r="B26" s="43" t="s">
        <v>24</v>
      </c>
      <c r="C26" s="44"/>
      <c r="D26" s="67">
        <v>1259632.2302999999</v>
      </c>
      <c r="E26" s="68"/>
      <c r="F26" s="68"/>
      <c r="G26" s="67">
        <v>768941.09250000003</v>
      </c>
      <c r="H26" s="69">
        <v>63.813878928573502</v>
      </c>
      <c r="I26" s="67">
        <v>239605.8597</v>
      </c>
      <c r="J26" s="69">
        <v>19.0218901943256</v>
      </c>
      <c r="K26" s="67">
        <v>175094.3462</v>
      </c>
      <c r="L26" s="69">
        <v>22.7708400432508</v>
      </c>
      <c r="M26" s="69">
        <v>0.36843858696792098</v>
      </c>
      <c r="N26" s="67">
        <v>20317232.4925</v>
      </c>
      <c r="O26" s="67">
        <v>20317232.4925</v>
      </c>
      <c r="P26" s="67">
        <v>68172</v>
      </c>
      <c r="Q26" s="67">
        <v>70533</v>
      </c>
      <c r="R26" s="69">
        <v>-3.3473693164901599</v>
      </c>
      <c r="S26" s="67">
        <v>18.477266770815</v>
      </c>
      <c r="T26" s="67">
        <v>17.841954727574301</v>
      </c>
      <c r="U26" s="70">
        <v>3.4383442698578701</v>
      </c>
    </row>
    <row r="27" spans="1:21" ht="12" thickBot="1">
      <c r="A27" s="71"/>
      <c r="B27" s="43" t="s">
        <v>25</v>
      </c>
      <c r="C27" s="44"/>
      <c r="D27" s="67">
        <v>343533.13660000003</v>
      </c>
      <c r="E27" s="68"/>
      <c r="F27" s="68"/>
      <c r="G27" s="67">
        <v>295302.505</v>
      </c>
      <c r="H27" s="69">
        <v>16.332618512667199</v>
      </c>
      <c r="I27" s="67">
        <v>84890.716199999995</v>
      </c>
      <c r="J27" s="69">
        <v>24.711070681616398</v>
      </c>
      <c r="K27" s="67">
        <v>80602.595199999996</v>
      </c>
      <c r="L27" s="69">
        <v>27.294924301437899</v>
      </c>
      <c r="M27" s="69">
        <v>5.3200780810591E-2</v>
      </c>
      <c r="N27" s="67">
        <v>6610986.5548</v>
      </c>
      <c r="O27" s="67">
        <v>6610986.5548</v>
      </c>
      <c r="P27" s="67">
        <v>37716</v>
      </c>
      <c r="Q27" s="67">
        <v>39148</v>
      </c>
      <c r="R27" s="69">
        <v>-3.6579135588024898</v>
      </c>
      <c r="S27" s="67">
        <v>9.1084191483720502</v>
      </c>
      <c r="T27" s="67">
        <v>8.9818588586900994</v>
      </c>
      <c r="U27" s="70">
        <v>1.38948688702548</v>
      </c>
    </row>
    <row r="28" spans="1:21" ht="12" thickBot="1">
      <c r="A28" s="71"/>
      <c r="B28" s="43" t="s">
        <v>26</v>
      </c>
      <c r="C28" s="44"/>
      <c r="D28" s="67">
        <v>1473810.5656999999</v>
      </c>
      <c r="E28" s="68"/>
      <c r="F28" s="68"/>
      <c r="G28" s="67">
        <v>2473696.9081000001</v>
      </c>
      <c r="H28" s="69">
        <v>-40.420729763857501</v>
      </c>
      <c r="I28" s="67">
        <v>63083.887900000002</v>
      </c>
      <c r="J28" s="69">
        <v>4.2803253937888401</v>
      </c>
      <c r="K28" s="67">
        <v>-192409.3512</v>
      </c>
      <c r="L28" s="69">
        <v>-7.7782104416254496</v>
      </c>
      <c r="M28" s="69">
        <v>-1.3278629001478599</v>
      </c>
      <c r="N28" s="67">
        <v>41698622.536399998</v>
      </c>
      <c r="O28" s="67">
        <v>41698622.536399998</v>
      </c>
      <c r="P28" s="67">
        <v>46651</v>
      </c>
      <c r="Q28" s="67">
        <v>51607</v>
      </c>
      <c r="R28" s="69">
        <v>-9.6033483829712996</v>
      </c>
      <c r="S28" s="67">
        <v>31.5922609526055</v>
      </c>
      <c r="T28" s="67">
        <v>32.053775412250303</v>
      </c>
      <c r="U28" s="70">
        <v>-1.4608465672562001</v>
      </c>
    </row>
    <row r="29" spans="1:21" ht="12" thickBot="1">
      <c r="A29" s="71"/>
      <c r="B29" s="43" t="s">
        <v>27</v>
      </c>
      <c r="C29" s="44"/>
      <c r="D29" s="67">
        <v>727258.67949999997</v>
      </c>
      <c r="E29" s="68"/>
      <c r="F29" s="68"/>
      <c r="G29" s="67">
        <v>707040.84669999999</v>
      </c>
      <c r="H29" s="69">
        <v>2.85949997010264</v>
      </c>
      <c r="I29" s="67">
        <v>123556.79640000001</v>
      </c>
      <c r="J29" s="69">
        <v>16.989387666702999</v>
      </c>
      <c r="K29" s="67">
        <v>110900.4868</v>
      </c>
      <c r="L29" s="69">
        <v>15.6851598203428</v>
      </c>
      <c r="M29" s="69">
        <v>0.11412312033241701</v>
      </c>
      <c r="N29" s="67">
        <v>19277954.473999999</v>
      </c>
      <c r="O29" s="67">
        <v>19277954.473999999</v>
      </c>
      <c r="P29" s="67">
        <v>98849</v>
      </c>
      <c r="Q29" s="67">
        <v>107094</v>
      </c>
      <c r="R29" s="69">
        <v>-7.6988440062001597</v>
      </c>
      <c r="S29" s="67">
        <v>7.3572689607381001</v>
      </c>
      <c r="T29" s="67">
        <v>7.8275504547406998</v>
      </c>
      <c r="U29" s="70">
        <v>-6.3920660847421598</v>
      </c>
    </row>
    <row r="30" spans="1:21" ht="12" thickBot="1">
      <c r="A30" s="71"/>
      <c r="B30" s="43" t="s">
        <v>28</v>
      </c>
      <c r="C30" s="44"/>
      <c r="D30" s="67">
        <v>1146929.9835000001</v>
      </c>
      <c r="E30" s="68"/>
      <c r="F30" s="68"/>
      <c r="G30" s="67">
        <v>1162391.6022999999</v>
      </c>
      <c r="H30" s="69">
        <v>-1.3301557555479999</v>
      </c>
      <c r="I30" s="67">
        <v>135415.43840000001</v>
      </c>
      <c r="J30" s="69">
        <v>11.8067746373465</v>
      </c>
      <c r="K30" s="67">
        <v>152433.4319</v>
      </c>
      <c r="L30" s="69">
        <v>13.1137760801423</v>
      </c>
      <c r="M30" s="69">
        <v>-0.11164213314546501</v>
      </c>
      <c r="N30" s="67">
        <v>22855345.247400001</v>
      </c>
      <c r="O30" s="67">
        <v>22855345.247400001</v>
      </c>
      <c r="P30" s="67">
        <v>72807</v>
      </c>
      <c r="Q30" s="67">
        <v>75142</v>
      </c>
      <c r="R30" s="69">
        <v>-3.1074498948657201</v>
      </c>
      <c r="S30" s="67">
        <v>15.7530180271128</v>
      </c>
      <c r="T30" s="67">
        <v>15.521660914002799</v>
      </c>
      <c r="U30" s="70">
        <v>1.4686526271458999</v>
      </c>
    </row>
    <row r="31" spans="1:21" ht="12" thickBot="1">
      <c r="A31" s="71"/>
      <c r="B31" s="43" t="s">
        <v>29</v>
      </c>
      <c r="C31" s="44"/>
      <c r="D31" s="67">
        <v>1741868.3074</v>
      </c>
      <c r="E31" s="68"/>
      <c r="F31" s="68"/>
      <c r="G31" s="67">
        <v>899212.54879999999</v>
      </c>
      <c r="H31" s="69">
        <v>93.710409149040998</v>
      </c>
      <c r="I31" s="67">
        <v>-14402.377899999999</v>
      </c>
      <c r="J31" s="69">
        <v>-0.82683506203162505</v>
      </c>
      <c r="K31" s="67">
        <v>30100.9683</v>
      </c>
      <c r="L31" s="69">
        <v>3.3474808976108901</v>
      </c>
      <c r="M31" s="69">
        <v>-1.47846892353958</v>
      </c>
      <c r="N31" s="67">
        <v>59841551.5638</v>
      </c>
      <c r="O31" s="67">
        <v>59841551.5638</v>
      </c>
      <c r="P31" s="67">
        <v>36806</v>
      </c>
      <c r="Q31" s="67">
        <v>39288</v>
      </c>
      <c r="R31" s="69">
        <v>-6.3174506210547801</v>
      </c>
      <c r="S31" s="67">
        <v>47.325661777971</v>
      </c>
      <c r="T31" s="67">
        <v>47.633815391468097</v>
      </c>
      <c r="U31" s="70">
        <v>-0.65113429357386299</v>
      </c>
    </row>
    <row r="32" spans="1:21" ht="12" thickBot="1">
      <c r="A32" s="71"/>
      <c r="B32" s="43" t="s">
        <v>30</v>
      </c>
      <c r="C32" s="44"/>
      <c r="D32" s="67">
        <v>137138.8175</v>
      </c>
      <c r="E32" s="68"/>
      <c r="F32" s="68"/>
      <c r="G32" s="67">
        <v>135143.61319999999</v>
      </c>
      <c r="H32" s="69">
        <v>1.4763585586891701</v>
      </c>
      <c r="I32" s="67">
        <v>35500.049800000001</v>
      </c>
      <c r="J32" s="69">
        <v>25.886215476518899</v>
      </c>
      <c r="K32" s="67">
        <v>38545.061600000001</v>
      </c>
      <c r="L32" s="69">
        <v>28.5215562077335</v>
      </c>
      <c r="M32" s="69">
        <v>-7.8998752981626993E-2</v>
      </c>
      <c r="N32" s="67">
        <v>2776235.5847</v>
      </c>
      <c r="O32" s="67">
        <v>2776235.5847</v>
      </c>
      <c r="P32" s="67">
        <v>24694</v>
      </c>
      <c r="Q32" s="67">
        <v>24849</v>
      </c>
      <c r="R32" s="69">
        <v>-0.62376755603846801</v>
      </c>
      <c r="S32" s="67">
        <v>5.5535278812667102</v>
      </c>
      <c r="T32" s="67">
        <v>5.6047777737534696</v>
      </c>
      <c r="U32" s="70">
        <v>-0.92283488230326505</v>
      </c>
    </row>
    <row r="33" spans="1:21" ht="12" thickBot="1">
      <c r="A33" s="71"/>
      <c r="B33" s="43" t="s">
        <v>75</v>
      </c>
      <c r="C33" s="4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7">
        <v>29.433</v>
      </c>
      <c r="O33" s="67">
        <v>29.433</v>
      </c>
      <c r="P33" s="68"/>
      <c r="Q33" s="67">
        <v>2</v>
      </c>
      <c r="R33" s="68"/>
      <c r="S33" s="68"/>
      <c r="T33" s="67">
        <v>-3.5400000000000001E-2</v>
      </c>
      <c r="U33" s="72"/>
    </row>
    <row r="34" spans="1:21" ht="12" thickBot="1">
      <c r="A34" s="71"/>
      <c r="B34" s="43" t="s">
        <v>31</v>
      </c>
      <c r="C34" s="44"/>
      <c r="D34" s="67">
        <v>333235.72409999999</v>
      </c>
      <c r="E34" s="68"/>
      <c r="F34" s="68"/>
      <c r="G34" s="67">
        <v>318669.60310000001</v>
      </c>
      <c r="H34" s="69">
        <v>4.5709163529566599</v>
      </c>
      <c r="I34" s="67">
        <v>37613.5311</v>
      </c>
      <c r="J34" s="69">
        <v>11.2873645830099</v>
      </c>
      <c r="K34" s="67">
        <v>29502.4755</v>
      </c>
      <c r="L34" s="69">
        <v>9.2580136960041308</v>
      </c>
      <c r="M34" s="69">
        <v>0.27492796663791802</v>
      </c>
      <c r="N34" s="67">
        <v>8216026.8828999996</v>
      </c>
      <c r="O34" s="67">
        <v>8216026.8828999996</v>
      </c>
      <c r="P34" s="67">
        <v>15496</v>
      </c>
      <c r="Q34" s="67">
        <v>17183</v>
      </c>
      <c r="R34" s="69">
        <v>-9.8178432171332197</v>
      </c>
      <c r="S34" s="67">
        <v>21.504628555756302</v>
      </c>
      <c r="T34" s="67">
        <v>21.2790813594832</v>
      </c>
      <c r="U34" s="70">
        <v>1.04883093278418</v>
      </c>
    </row>
    <row r="35" spans="1:21" ht="12" customHeight="1" thickBot="1">
      <c r="A35" s="71"/>
      <c r="B35" s="43" t="s">
        <v>68</v>
      </c>
      <c r="C35" s="44"/>
      <c r="D35" s="67">
        <v>1536153.11</v>
      </c>
      <c r="E35" s="68"/>
      <c r="F35" s="68"/>
      <c r="G35" s="67">
        <v>5085.47</v>
      </c>
      <c r="H35" s="69">
        <v>30106.708721121198</v>
      </c>
      <c r="I35" s="67">
        <v>-104226.78</v>
      </c>
      <c r="J35" s="69">
        <v>-6.7849213285777203</v>
      </c>
      <c r="K35" s="67">
        <v>63.25</v>
      </c>
      <c r="L35" s="69">
        <v>1.2437395167015</v>
      </c>
      <c r="M35" s="69">
        <v>-1648.8542292490099</v>
      </c>
      <c r="N35" s="67">
        <v>6827995.7699999996</v>
      </c>
      <c r="O35" s="67">
        <v>6827995.7699999996</v>
      </c>
      <c r="P35" s="67">
        <v>422</v>
      </c>
      <c r="Q35" s="67">
        <v>403</v>
      </c>
      <c r="R35" s="69">
        <v>4.7146401985111597</v>
      </c>
      <c r="S35" s="67">
        <v>3640.1732464454999</v>
      </c>
      <c r="T35" s="67">
        <v>3398.3773697270499</v>
      </c>
      <c r="U35" s="70">
        <v>6.6424277183663003</v>
      </c>
    </row>
    <row r="36" spans="1:21" ht="12" thickBot="1">
      <c r="A36" s="71"/>
      <c r="B36" s="43" t="s">
        <v>35</v>
      </c>
      <c r="C36" s="44"/>
      <c r="D36" s="67">
        <v>1324480.0900000001</v>
      </c>
      <c r="E36" s="68"/>
      <c r="F36" s="68"/>
      <c r="G36" s="67">
        <v>993817.33</v>
      </c>
      <c r="H36" s="69">
        <v>33.271985707876503</v>
      </c>
      <c r="I36" s="67">
        <v>-160685.62</v>
      </c>
      <c r="J36" s="69">
        <v>-12.1319770084275</v>
      </c>
      <c r="K36" s="67">
        <v>-126707.54</v>
      </c>
      <c r="L36" s="69">
        <v>-12.7495804485518</v>
      </c>
      <c r="M36" s="69">
        <v>0.26816146852823403</v>
      </c>
      <c r="N36" s="67">
        <v>23421725.07</v>
      </c>
      <c r="O36" s="67">
        <v>23421725.07</v>
      </c>
      <c r="P36" s="67">
        <v>511</v>
      </c>
      <c r="Q36" s="67">
        <v>538</v>
      </c>
      <c r="R36" s="69">
        <v>-5.0185873605948004</v>
      </c>
      <c r="S36" s="67">
        <v>2591.9375538160498</v>
      </c>
      <c r="T36" s="67">
        <v>2741.55563197026</v>
      </c>
      <c r="U36" s="70">
        <v>-5.77244146696105</v>
      </c>
    </row>
    <row r="37" spans="1:21" ht="12" thickBot="1">
      <c r="A37" s="71"/>
      <c r="B37" s="43" t="s">
        <v>36</v>
      </c>
      <c r="C37" s="44"/>
      <c r="D37" s="67">
        <v>390762.41</v>
      </c>
      <c r="E37" s="68"/>
      <c r="F37" s="68"/>
      <c r="G37" s="67">
        <v>366954.73</v>
      </c>
      <c r="H37" s="69">
        <v>6.4879065600271799</v>
      </c>
      <c r="I37" s="67">
        <v>-21240.19</v>
      </c>
      <c r="J37" s="69">
        <v>-5.43557656940441</v>
      </c>
      <c r="K37" s="67">
        <v>-21200.2</v>
      </c>
      <c r="L37" s="69">
        <v>-5.7773338962002203</v>
      </c>
      <c r="M37" s="69">
        <v>1.886302959406E-3</v>
      </c>
      <c r="N37" s="67">
        <v>8643278.4100000001</v>
      </c>
      <c r="O37" s="67">
        <v>8643278.4100000001</v>
      </c>
      <c r="P37" s="67">
        <v>141</v>
      </c>
      <c r="Q37" s="67">
        <v>153</v>
      </c>
      <c r="R37" s="69">
        <v>-7.8431372549019702</v>
      </c>
      <c r="S37" s="67">
        <v>2771.36460992908</v>
      </c>
      <c r="T37" s="67">
        <v>3148.5225490196099</v>
      </c>
      <c r="U37" s="70">
        <v>-13.609105699743401</v>
      </c>
    </row>
    <row r="38" spans="1:21" ht="12" thickBot="1">
      <c r="A38" s="71"/>
      <c r="B38" s="43" t="s">
        <v>37</v>
      </c>
      <c r="C38" s="44"/>
      <c r="D38" s="67">
        <v>783120.04</v>
      </c>
      <c r="E38" s="68"/>
      <c r="F38" s="68"/>
      <c r="G38" s="67">
        <v>626703.91</v>
      </c>
      <c r="H38" s="69">
        <v>24.958537437559599</v>
      </c>
      <c r="I38" s="67">
        <v>-162549.16</v>
      </c>
      <c r="J38" s="69">
        <v>-20.7566083993969</v>
      </c>
      <c r="K38" s="67">
        <v>-91777.63</v>
      </c>
      <c r="L38" s="69">
        <v>-14.644496154491801</v>
      </c>
      <c r="M38" s="69">
        <v>0.77111960725069895</v>
      </c>
      <c r="N38" s="67">
        <v>10749726.5</v>
      </c>
      <c r="O38" s="67">
        <v>10749726.5</v>
      </c>
      <c r="P38" s="67">
        <v>349</v>
      </c>
      <c r="Q38" s="67">
        <v>359</v>
      </c>
      <c r="R38" s="69">
        <v>-2.7855153203342602</v>
      </c>
      <c r="S38" s="67">
        <v>2243.8969627507199</v>
      </c>
      <c r="T38" s="67">
        <v>2232.2174094707502</v>
      </c>
      <c r="U38" s="70">
        <v>0.52050310124965304</v>
      </c>
    </row>
    <row r="39" spans="1:21" ht="12" thickBot="1">
      <c r="A39" s="71"/>
      <c r="B39" s="43" t="s">
        <v>70</v>
      </c>
      <c r="C39" s="44"/>
      <c r="D39" s="67">
        <v>0.18</v>
      </c>
      <c r="E39" s="68"/>
      <c r="F39" s="68"/>
      <c r="G39" s="67">
        <v>22.38</v>
      </c>
      <c r="H39" s="69">
        <v>-99.1957104557641</v>
      </c>
      <c r="I39" s="67">
        <v>0.17</v>
      </c>
      <c r="J39" s="69">
        <v>94.4444444444444</v>
      </c>
      <c r="K39" s="67">
        <v>-4251.09</v>
      </c>
      <c r="L39" s="69">
        <v>-18995.040214477202</v>
      </c>
      <c r="M39" s="69">
        <v>-1.0000399897438099</v>
      </c>
      <c r="N39" s="67">
        <v>341.94</v>
      </c>
      <c r="O39" s="67">
        <v>341.94</v>
      </c>
      <c r="P39" s="67">
        <v>2</v>
      </c>
      <c r="Q39" s="67">
        <v>2</v>
      </c>
      <c r="R39" s="69">
        <v>0</v>
      </c>
      <c r="S39" s="67">
        <v>0.09</v>
      </c>
      <c r="T39" s="67">
        <v>0</v>
      </c>
      <c r="U39" s="70">
        <v>100</v>
      </c>
    </row>
    <row r="40" spans="1:21" ht="12" customHeight="1" thickBot="1">
      <c r="A40" s="71"/>
      <c r="B40" s="43" t="s">
        <v>32</v>
      </c>
      <c r="C40" s="44"/>
      <c r="D40" s="67">
        <v>144414.5289</v>
      </c>
      <c r="E40" s="68"/>
      <c r="F40" s="68"/>
      <c r="G40" s="67">
        <v>264587.18070000003</v>
      </c>
      <c r="H40" s="69">
        <v>-45.418924485331303</v>
      </c>
      <c r="I40" s="67">
        <v>10835.431</v>
      </c>
      <c r="J40" s="69">
        <v>7.5030061604833502</v>
      </c>
      <c r="K40" s="67">
        <v>13312.3081</v>
      </c>
      <c r="L40" s="69">
        <v>5.0313503718436197</v>
      </c>
      <c r="M40" s="69">
        <v>-0.18605917782206399</v>
      </c>
      <c r="N40" s="67">
        <v>1962370.0696</v>
      </c>
      <c r="O40" s="67">
        <v>1962370.0696</v>
      </c>
      <c r="P40" s="67">
        <v>239</v>
      </c>
      <c r="Q40" s="67">
        <v>238</v>
      </c>
      <c r="R40" s="69">
        <v>0.42016806722688899</v>
      </c>
      <c r="S40" s="67">
        <v>604.24489079497903</v>
      </c>
      <c r="T40" s="67">
        <v>501.45442226890799</v>
      </c>
      <c r="U40" s="70">
        <v>17.011392250389498</v>
      </c>
    </row>
    <row r="41" spans="1:21" ht="12" thickBot="1">
      <c r="A41" s="71"/>
      <c r="B41" s="43" t="s">
        <v>33</v>
      </c>
      <c r="C41" s="44"/>
      <c r="D41" s="67">
        <v>1026700.5172</v>
      </c>
      <c r="E41" s="68"/>
      <c r="F41" s="68"/>
      <c r="G41" s="67">
        <v>735074.4645</v>
      </c>
      <c r="H41" s="69">
        <v>39.672994612643102</v>
      </c>
      <c r="I41" s="67">
        <v>41334.854200000002</v>
      </c>
      <c r="J41" s="69">
        <v>4.0259894202379201</v>
      </c>
      <c r="K41" s="67">
        <v>50304.379500000003</v>
      </c>
      <c r="L41" s="69">
        <v>6.8434399410428703</v>
      </c>
      <c r="M41" s="69">
        <v>-0.17830505791250201</v>
      </c>
      <c r="N41" s="67">
        <v>15203116.007099999</v>
      </c>
      <c r="O41" s="67">
        <v>15203116.007099999</v>
      </c>
      <c r="P41" s="67">
        <v>4175</v>
      </c>
      <c r="Q41" s="67">
        <v>4017</v>
      </c>
      <c r="R41" s="69">
        <v>3.9332835449340302</v>
      </c>
      <c r="S41" s="67">
        <v>245.91629154491</v>
      </c>
      <c r="T41" s="67">
        <v>238.210744784665</v>
      </c>
      <c r="U41" s="70">
        <v>3.13340231012624</v>
      </c>
    </row>
    <row r="42" spans="1:21" ht="12" thickBot="1">
      <c r="A42" s="71"/>
      <c r="B42" s="43" t="s">
        <v>38</v>
      </c>
      <c r="C42" s="44"/>
      <c r="D42" s="67">
        <v>654731.80000000005</v>
      </c>
      <c r="E42" s="68"/>
      <c r="F42" s="68"/>
      <c r="G42" s="67">
        <v>496149.26</v>
      </c>
      <c r="H42" s="69">
        <v>31.962667847171598</v>
      </c>
      <c r="I42" s="67">
        <v>-125189.47</v>
      </c>
      <c r="J42" s="69">
        <v>-19.120725463464598</v>
      </c>
      <c r="K42" s="67">
        <v>-76841.42</v>
      </c>
      <c r="L42" s="69">
        <v>-15.4875611423869</v>
      </c>
      <c r="M42" s="69">
        <v>0.62919256307340499</v>
      </c>
      <c r="N42" s="67">
        <v>9386200.1500000004</v>
      </c>
      <c r="O42" s="67">
        <v>9386200.1500000004</v>
      </c>
      <c r="P42" s="67">
        <v>395</v>
      </c>
      <c r="Q42" s="67">
        <v>411</v>
      </c>
      <c r="R42" s="69">
        <v>-3.8929440389294401</v>
      </c>
      <c r="S42" s="67">
        <v>1657.54886075949</v>
      </c>
      <c r="T42" s="67">
        <v>1754.65145985401</v>
      </c>
      <c r="U42" s="70">
        <v>-5.8582043276859102</v>
      </c>
    </row>
    <row r="43" spans="1:21" ht="12" thickBot="1">
      <c r="A43" s="71"/>
      <c r="B43" s="43" t="s">
        <v>39</v>
      </c>
      <c r="C43" s="44"/>
      <c r="D43" s="67">
        <v>219326.63</v>
      </c>
      <c r="E43" s="68"/>
      <c r="F43" s="68"/>
      <c r="G43" s="67">
        <v>167242.76999999999</v>
      </c>
      <c r="H43" s="69">
        <v>31.1426676322092</v>
      </c>
      <c r="I43" s="67">
        <v>23721.98</v>
      </c>
      <c r="J43" s="69">
        <v>10.815822957750299</v>
      </c>
      <c r="K43" s="67">
        <v>21351.63</v>
      </c>
      <c r="L43" s="69">
        <v>12.7668478583559</v>
      </c>
      <c r="M43" s="69">
        <v>0.111014943589787</v>
      </c>
      <c r="N43" s="67">
        <v>3479336.62</v>
      </c>
      <c r="O43" s="67">
        <v>3479336.62</v>
      </c>
      <c r="P43" s="67">
        <v>162</v>
      </c>
      <c r="Q43" s="67">
        <v>189</v>
      </c>
      <c r="R43" s="69">
        <v>-14.285714285714301</v>
      </c>
      <c r="S43" s="67">
        <v>1353.8680864197499</v>
      </c>
      <c r="T43" s="67">
        <v>1365.8302116402101</v>
      </c>
      <c r="U43" s="70">
        <v>-0.88355175370828798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>
        <v>-3233.3332999999998</v>
      </c>
      <c r="O44" s="67">
        <v>-3233.3332999999998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55435.291499999999</v>
      </c>
      <c r="E45" s="75"/>
      <c r="F45" s="75"/>
      <c r="G45" s="74">
        <v>7744.8454000000002</v>
      </c>
      <c r="H45" s="76">
        <v>615.77014952422405</v>
      </c>
      <c r="I45" s="74">
        <v>7743.5376999999999</v>
      </c>
      <c r="J45" s="76">
        <v>13.968606442702701</v>
      </c>
      <c r="K45" s="74">
        <v>613.78110000000004</v>
      </c>
      <c r="L45" s="76">
        <v>7.92502714127773</v>
      </c>
      <c r="M45" s="76">
        <v>11.616122751254499</v>
      </c>
      <c r="N45" s="74">
        <v>497653.27519999997</v>
      </c>
      <c r="O45" s="74">
        <v>497653.27519999997</v>
      </c>
      <c r="P45" s="74">
        <v>21</v>
      </c>
      <c r="Q45" s="74">
        <v>24</v>
      </c>
      <c r="R45" s="76">
        <v>-12.5</v>
      </c>
      <c r="S45" s="74">
        <v>2639.7757857142901</v>
      </c>
      <c r="T45" s="74">
        <v>1107.1946708333301</v>
      </c>
      <c r="U45" s="77">
        <v>58.057245739386097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2:C42"/>
    <mergeCell ref="B31:C31"/>
    <mergeCell ref="B32:C32"/>
    <mergeCell ref="B33:C33"/>
    <mergeCell ref="B34:C34"/>
    <mergeCell ref="B35:C35"/>
    <mergeCell ref="B36:C36"/>
    <mergeCell ref="B15:C15"/>
    <mergeCell ref="B16:C16"/>
    <mergeCell ref="B17:C17"/>
    <mergeCell ref="B18:C18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128113</v>
      </c>
      <c r="D2" s="37">
        <v>1245990.2374042701</v>
      </c>
      <c r="E2" s="37">
        <v>1009035.46623846</v>
      </c>
      <c r="F2" s="37">
        <v>236954.77116581201</v>
      </c>
      <c r="G2" s="37">
        <v>1009035.46623846</v>
      </c>
      <c r="H2" s="37">
        <v>0.190173858552416</v>
      </c>
    </row>
    <row r="3" spans="1:8">
      <c r="A3" s="37">
        <v>2</v>
      </c>
      <c r="B3" s="37">
        <v>13</v>
      </c>
      <c r="C3" s="37">
        <v>15441</v>
      </c>
      <c r="D3" s="37">
        <v>149139.43315555601</v>
      </c>
      <c r="E3" s="37">
        <v>114573.571912821</v>
      </c>
      <c r="F3" s="37">
        <v>34565.861242735002</v>
      </c>
      <c r="G3" s="37">
        <v>114573.571912821</v>
      </c>
      <c r="H3" s="37">
        <v>0.23176875834496499</v>
      </c>
    </row>
    <row r="4" spans="1:8">
      <c r="A4" s="37">
        <v>3</v>
      </c>
      <c r="B4" s="37">
        <v>14</v>
      </c>
      <c r="C4" s="37">
        <v>154349</v>
      </c>
      <c r="D4" s="37">
        <v>257682.38298206599</v>
      </c>
      <c r="E4" s="37">
        <v>203260.22665840501</v>
      </c>
      <c r="F4" s="37">
        <v>54422.156323661402</v>
      </c>
      <c r="G4" s="37">
        <v>203260.22665840501</v>
      </c>
      <c r="H4" s="37">
        <v>0.21119859143591099</v>
      </c>
    </row>
    <row r="5" spans="1:8">
      <c r="A5" s="37">
        <v>4</v>
      </c>
      <c r="B5" s="37">
        <v>15</v>
      </c>
      <c r="C5" s="37">
        <v>8313</v>
      </c>
      <c r="D5" s="37">
        <v>139538.844223833</v>
      </c>
      <c r="E5" s="37">
        <v>132533.73070487901</v>
      </c>
      <c r="F5" s="37">
        <v>7005.1135189546903</v>
      </c>
      <c r="G5" s="37">
        <v>132533.73070487901</v>
      </c>
      <c r="H5" s="37">
        <v>5.0201888641974397E-2</v>
      </c>
    </row>
    <row r="6" spans="1:8">
      <c r="A6" s="37">
        <v>5</v>
      </c>
      <c r="B6" s="37">
        <v>16</v>
      </c>
      <c r="C6" s="37">
        <v>4720</v>
      </c>
      <c r="D6" s="37">
        <v>440871.36022136803</v>
      </c>
      <c r="E6" s="37">
        <v>393873.30559743597</v>
      </c>
      <c r="F6" s="37">
        <v>46998.054623931603</v>
      </c>
      <c r="G6" s="37">
        <v>393873.30559743597</v>
      </c>
      <c r="H6" s="37">
        <v>0.106602648446779</v>
      </c>
    </row>
    <row r="7" spans="1:8">
      <c r="A7" s="37">
        <v>6</v>
      </c>
      <c r="B7" s="37">
        <v>17</v>
      </c>
      <c r="C7" s="37">
        <v>26313</v>
      </c>
      <c r="D7" s="37">
        <v>424781.80379316199</v>
      </c>
      <c r="E7" s="37">
        <v>330055.62057350401</v>
      </c>
      <c r="F7" s="37">
        <v>94726.183219658094</v>
      </c>
      <c r="G7" s="37">
        <v>330055.62057350401</v>
      </c>
      <c r="H7" s="37">
        <v>0.22299962562846201</v>
      </c>
    </row>
    <row r="8" spans="1:8">
      <c r="A8" s="37">
        <v>7</v>
      </c>
      <c r="B8" s="37">
        <v>18</v>
      </c>
      <c r="C8" s="37">
        <v>134080</v>
      </c>
      <c r="D8" s="37">
        <v>221737.385219658</v>
      </c>
      <c r="E8" s="37">
        <v>183476.002901709</v>
      </c>
      <c r="F8" s="37">
        <v>38261.382317948701</v>
      </c>
      <c r="G8" s="37">
        <v>183476.002901709</v>
      </c>
      <c r="H8" s="37">
        <v>0.17255269011152999</v>
      </c>
    </row>
    <row r="9" spans="1:8">
      <c r="A9" s="37">
        <v>8</v>
      </c>
      <c r="B9" s="37">
        <v>19</v>
      </c>
      <c r="C9" s="37">
        <v>30465</v>
      </c>
      <c r="D9" s="37">
        <v>222867.62111282101</v>
      </c>
      <c r="E9" s="37">
        <v>228543.47617948701</v>
      </c>
      <c r="F9" s="37">
        <v>-5675.8550666666697</v>
      </c>
      <c r="G9" s="37">
        <v>228543.47617948701</v>
      </c>
      <c r="H9" s="37">
        <v>-2.5467383006674699E-2</v>
      </c>
    </row>
    <row r="10" spans="1:8">
      <c r="A10" s="37">
        <v>9</v>
      </c>
      <c r="B10" s="37">
        <v>21</v>
      </c>
      <c r="C10" s="37">
        <v>237527</v>
      </c>
      <c r="D10" s="37">
        <v>1047319.88141624</v>
      </c>
      <c r="E10" s="37">
        <v>1026970.81905983</v>
      </c>
      <c r="F10" s="37">
        <v>20349.062356410301</v>
      </c>
      <c r="G10" s="37">
        <v>1026970.81905983</v>
      </c>
      <c r="H10" s="37">
        <v>1.9429653458782101E-2</v>
      </c>
    </row>
    <row r="11" spans="1:8">
      <c r="A11" s="37">
        <v>10</v>
      </c>
      <c r="B11" s="37">
        <v>22</v>
      </c>
      <c r="C11" s="37">
        <v>42790</v>
      </c>
      <c r="D11" s="37">
        <v>1034152.48389316</v>
      </c>
      <c r="E11" s="37">
        <v>946938.92992564104</v>
      </c>
      <c r="F11" s="37">
        <v>87213.553967521395</v>
      </c>
      <c r="G11" s="37">
        <v>946938.92992564104</v>
      </c>
      <c r="H11" s="37">
        <v>8.43333602402596E-2</v>
      </c>
    </row>
    <row r="12" spans="1:8">
      <c r="A12" s="37">
        <v>11</v>
      </c>
      <c r="B12" s="37">
        <v>23</v>
      </c>
      <c r="C12" s="37">
        <v>353517.43699999998</v>
      </c>
      <c r="D12" s="37">
        <v>5224648.9999085497</v>
      </c>
      <c r="E12" s="37">
        <v>4990352.8128111102</v>
      </c>
      <c r="F12" s="37">
        <v>234296.18709743599</v>
      </c>
      <c r="G12" s="37">
        <v>4990352.8128111102</v>
      </c>
      <c r="H12" s="37">
        <v>4.4844388034782301E-2</v>
      </c>
    </row>
    <row r="13" spans="1:8">
      <c r="A13" s="37">
        <v>12</v>
      </c>
      <c r="B13" s="37">
        <v>24</v>
      </c>
      <c r="C13" s="37">
        <v>35112</v>
      </c>
      <c r="D13" s="37">
        <v>816277.68993589701</v>
      </c>
      <c r="E13" s="37">
        <v>760780.80124871805</v>
      </c>
      <c r="F13" s="37">
        <v>55496.888687179497</v>
      </c>
      <c r="G13" s="37">
        <v>760780.80124871805</v>
      </c>
      <c r="H13" s="37">
        <v>6.7987756337598404E-2</v>
      </c>
    </row>
    <row r="14" spans="1:8">
      <c r="A14" s="37">
        <v>13</v>
      </c>
      <c r="B14" s="37">
        <v>25</v>
      </c>
      <c r="C14" s="37">
        <v>139143</v>
      </c>
      <c r="D14" s="37">
        <v>1992663.8885999999</v>
      </c>
      <c r="E14" s="37">
        <v>1855784.9257</v>
      </c>
      <c r="F14" s="37">
        <v>136878.96290000001</v>
      </c>
      <c r="G14" s="37">
        <v>1855784.9257</v>
      </c>
      <c r="H14" s="37">
        <v>6.8691445498200901E-2</v>
      </c>
    </row>
    <row r="15" spans="1:8">
      <c r="A15" s="37">
        <v>14</v>
      </c>
      <c r="B15" s="37">
        <v>26</v>
      </c>
      <c r="C15" s="37">
        <v>80471</v>
      </c>
      <c r="D15" s="37">
        <v>566157.07670137601</v>
      </c>
      <c r="E15" s="37">
        <v>487422.95055103197</v>
      </c>
      <c r="F15" s="37">
        <v>78734.126150344106</v>
      </c>
      <c r="G15" s="37">
        <v>487422.95055103197</v>
      </c>
      <c r="H15" s="37">
        <v>0.13906763580361101</v>
      </c>
    </row>
    <row r="16" spans="1:8">
      <c r="A16" s="37">
        <v>15</v>
      </c>
      <c r="B16" s="37">
        <v>27</v>
      </c>
      <c r="C16" s="37">
        <v>187252.65400000001</v>
      </c>
      <c r="D16" s="37">
        <v>1746620.8857</v>
      </c>
      <c r="E16" s="37">
        <v>1623787.5127999999</v>
      </c>
      <c r="F16" s="37">
        <v>122833.3729</v>
      </c>
      <c r="G16" s="37">
        <v>1623787.5127999999</v>
      </c>
      <c r="H16" s="37">
        <v>7.0326293419290906E-2</v>
      </c>
    </row>
    <row r="17" spans="1:8">
      <c r="A17" s="37">
        <v>16</v>
      </c>
      <c r="B17" s="37">
        <v>29</v>
      </c>
      <c r="C17" s="37">
        <v>378104.01</v>
      </c>
      <c r="D17" s="37">
        <v>4813578.7437632503</v>
      </c>
      <c r="E17" s="37">
        <v>4962722.8867598297</v>
      </c>
      <c r="F17" s="37">
        <v>-149144.14299658101</v>
      </c>
      <c r="G17" s="37">
        <v>4962722.8867598297</v>
      </c>
      <c r="H17" s="37">
        <v>-3.09840455378072E-2</v>
      </c>
    </row>
    <row r="18" spans="1:8">
      <c r="A18" s="37">
        <v>17</v>
      </c>
      <c r="B18" s="37">
        <v>31</v>
      </c>
      <c r="C18" s="37">
        <v>33294.156999999999</v>
      </c>
      <c r="D18" s="37">
        <v>453914.02428624203</v>
      </c>
      <c r="E18" s="37">
        <v>394519.291746968</v>
      </c>
      <c r="F18" s="37">
        <v>59394.7325392731</v>
      </c>
      <c r="G18" s="37">
        <v>394519.291746968</v>
      </c>
      <c r="H18" s="37">
        <v>0.130850181667483</v>
      </c>
    </row>
    <row r="19" spans="1:8">
      <c r="A19" s="37">
        <v>18</v>
      </c>
      <c r="B19" s="37">
        <v>32</v>
      </c>
      <c r="C19" s="37">
        <v>36244.998</v>
      </c>
      <c r="D19" s="37">
        <v>617870.99593024002</v>
      </c>
      <c r="E19" s="37">
        <v>570398.94876699301</v>
      </c>
      <c r="F19" s="37">
        <v>47472.047163246301</v>
      </c>
      <c r="G19" s="37">
        <v>570398.94876699301</v>
      </c>
      <c r="H19" s="37">
        <v>7.68316484766767E-2</v>
      </c>
    </row>
    <row r="20" spans="1:8">
      <c r="A20" s="37">
        <v>19</v>
      </c>
      <c r="B20" s="37">
        <v>33</v>
      </c>
      <c r="C20" s="37">
        <v>70613.171000000002</v>
      </c>
      <c r="D20" s="37">
        <v>1259632.17335118</v>
      </c>
      <c r="E20" s="37">
        <v>1020026.3464959</v>
      </c>
      <c r="F20" s="37">
        <v>239605.826855283</v>
      </c>
      <c r="G20" s="37">
        <v>1020026.3464959</v>
      </c>
      <c r="H20" s="37">
        <v>0.19021888446833199</v>
      </c>
    </row>
    <row r="21" spans="1:8">
      <c r="A21" s="37">
        <v>20</v>
      </c>
      <c r="B21" s="37">
        <v>34</v>
      </c>
      <c r="C21" s="37">
        <v>45010.444000000003</v>
      </c>
      <c r="D21" s="37">
        <v>343532.92638007703</v>
      </c>
      <c r="E21" s="37">
        <v>258642.45087601501</v>
      </c>
      <c r="F21" s="37">
        <v>84890.475504062604</v>
      </c>
      <c r="G21" s="37">
        <v>258642.45087601501</v>
      </c>
      <c r="H21" s="37">
        <v>0.24711015738311401</v>
      </c>
    </row>
    <row r="22" spans="1:8">
      <c r="A22" s="37">
        <v>21</v>
      </c>
      <c r="B22" s="37">
        <v>35</v>
      </c>
      <c r="C22" s="37">
        <v>49352.006000000001</v>
      </c>
      <c r="D22" s="37">
        <v>1473810.5657309699</v>
      </c>
      <c r="E22" s="37">
        <v>1410726.6666530999</v>
      </c>
      <c r="F22" s="37">
        <v>63083.8990778761</v>
      </c>
      <c r="G22" s="37">
        <v>1410726.6666530999</v>
      </c>
      <c r="H22" s="37">
        <v>4.2803261521325901E-2</v>
      </c>
    </row>
    <row r="23" spans="1:8">
      <c r="A23" s="37">
        <v>22</v>
      </c>
      <c r="B23" s="37">
        <v>36</v>
      </c>
      <c r="C23" s="37">
        <v>162632.446</v>
      </c>
      <c r="D23" s="37">
        <v>727258.67685486702</v>
      </c>
      <c r="E23" s="37">
        <v>603701.86845670396</v>
      </c>
      <c r="F23" s="37">
        <v>123556.808398163</v>
      </c>
      <c r="G23" s="37">
        <v>603701.86845670396</v>
      </c>
      <c r="H23" s="37">
        <v>0.16989389378274899</v>
      </c>
    </row>
    <row r="24" spans="1:8">
      <c r="A24" s="37">
        <v>23</v>
      </c>
      <c r="B24" s="37">
        <v>37</v>
      </c>
      <c r="C24" s="37">
        <v>135164.09</v>
      </c>
      <c r="D24" s="37">
        <v>1146930.01555841</v>
      </c>
      <c r="E24" s="37">
        <v>1011514.5355783399</v>
      </c>
      <c r="F24" s="37">
        <v>135415.47998006199</v>
      </c>
      <c r="G24" s="37">
        <v>1011514.5355783399</v>
      </c>
      <c r="H24" s="37">
        <v>0.118067779326651</v>
      </c>
    </row>
    <row r="25" spans="1:8">
      <c r="A25" s="37">
        <v>24</v>
      </c>
      <c r="B25" s="37">
        <v>38</v>
      </c>
      <c r="C25" s="37">
        <v>391088.79800000001</v>
      </c>
      <c r="D25" s="37">
        <v>1741868.30818938</v>
      </c>
      <c r="E25" s="37">
        <v>1756270.3618274301</v>
      </c>
      <c r="F25" s="37">
        <v>-14402.053638053099</v>
      </c>
      <c r="G25" s="37">
        <v>1756270.3618274301</v>
      </c>
      <c r="H25" s="37">
        <v>-8.2681644590133201E-3</v>
      </c>
    </row>
    <row r="26" spans="1:8">
      <c r="A26" s="37">
        <v>25</v>
      </c>
      <c r="B26" s="37">
        <v>39</v>
      </c>
      <c r="C26" s="37">
        <v>78755.596999999994</v>
      </c>
      <c r="D26" s="37">
        <v>137138.71933096601</v>
      </c>
      <c r="E26" s="37">
        <v>101638.744435156</v>
      </c>
      <c r="F26" s="37">
        <v>35499.974895810003</v>
      </c>
      <c r="G26" s="37">
        <v>101638.744435156</v>
      </c>
      <c r="H26" s="37">
        <v>0.25886179387555402</v>
      </c>
    </row>
    <row r="27" spans="1:8">
      <c r="A27" s="37">
        <v>26</v>
      </c>
      <c r="B27" s="37">
        <v>42</v>
      </c>
      <c r="C27" s="37">
        <v>17123.846000000001</v>
      </c>
      <c r="D27" s="37">
        <v>333235.72259999998</v>
      </c>
      <c r="E27" s="37">
        <v>295622.19189999998</v>
      </c>
      <c r="F27" s="37">
        <v>37613.530700000003</v>
      </c>
      <c r="G27" s="37">
        <v>295622.19189999998</v>
      </c>
      <c r="H27" s="37">
        <v>0.11287364513782799</v>
      </c>
    </row>
    <row r="28" spans="1:8">
      <c r="A28" s="37">
        <v>27</v>
      </c>
      <c r="B28" s="37">
        <v>75</v>
      </c>
      <c r="C28" s="37">
        <v>242</v>
      </c>
      <c r="D28" s="37">
        <v>144414.52987008501</v>
      </c>
      <c r="E28" s="37">
        <v>133579.09760683801</v>
      </c>
      <c r="F28" s="37">
        <v>10835.4322632479</v>
      </c>
      <c r="G28" s="37">
        <v>133579.09760683801</v>
      </c>
      <c r="H28" s="37">
        <v>7.5030069848202693E-2</v>
      </c>
    </row>
    <row r="29" spans="1:8">
      <c r="A29" s="37">
        <v>28</v>
      </c>
      <c r="B29" s="37">
        <v>76</v>
      </c>
      <c r="C29" s="37">
        <v>4381</v>
      </c>
      <c r="D29" s="37">
        <v>1026700.49764957</v>
      </c>
      <c r="E29" s="37">
        <v>985365.674122222</v>
      </c>
      <c r="F29" s="37">
        <v>41334.823527350403</v>
      </c>
      <c r="G29" s="37">
        <v>985365.674122222</v>
      </c>
      <c r="H29" s="37">
        <v>4.0259865094035001E-2</v>
      </c>
    </row>
    <row r="30" spans="1:8">
      <c r="A30" s="37">
        <v>29</v>
      </c>
      <c r="B30" s="37">
        <v>99</v>
      </c>
      <c r="C30" s="37">
        <v>22</v>
      </c>
      <c r="D30" s="37">
        <v>55435.291581574798</v>
      </c>
      <c r="E30" s="37">
        <v>47691.754139626399</v>
      </c>
      <c r="F30" s="37">
        <v>7743.5374419484197</v>
      </c>
      <c r="G30" s="37">
        <v>47691.754139626399</v>
      </c>
      <c r="H30" s="37">
        <v>0.13968605956646901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531</v>
      </c>
      <c r="D32" s="34">
        <v>1536153.11</v>
      </c>
      <c r="E32" s="34">
        <v>1640379.89</v>
      </c>
      <c r="F32" s="30"/>
      <c r="G32" s="30"/>
      <c r="H32" s="30"/>
    </row>
    <row r="33" spans="1:8">
      <c r="A33" s="30"/>
      <c r="B33" s="33">
        <v>71</v>
      </c>
      <c r="C33" s="34">
        <v>493</v>
      </c>
      <c r="D33" s="34">
        <v>1324480.0900000001</v>
      </c>
      <c r="E33" s="34">
        <v>1485165.71</v>
      </c>
      <c r="F33" s="30"/>
      <c r="G33" s="30"/>
      <c r="H33" s="30"/>
    </row>
    <row r="34" spans="1:8">
      <c r="A34" s="30"/>
      <c r="B34" s="33">
        <v>72</v>
      </c>
      <c r="C34" s="34">
        <v>121</v>
      </c>
      <c r="D34" s="34">
        <v>390762.41</v>
      </c>
      <c r="E34" s="34">
        <v>412002.6</v>
      </c>
      <c r="F34" s="30"/>
      <c r="G34" s="30"/>
      <c r="H34" s="30"/>
    </row>
    <row r="35" spans="1:8">
      <c r="A35" s="30"/>
      <c r="B35" s="33">
        <v>73</v>
      </c>
      <c r="C35" s="34">
        <v>331</v>
      </c>
      <c r="D35" s="34">
        <v>783120.04</v>
      </c>
      <c r="E35" s="34">
        <v>945669.2</v>
      </c>
      <c r="F35" s="30"/>
      <c r="G35" s="30"/>
      <c r="H35" s="30"/>
    </row>
    <row r="36" spans="1:8">
      <c r="A36" s="30"/>
      <c r="B36" s="33">
        <v>74</v>
      </c>
      <c r="C36" s="34">
        <v>2</v>
      </c>
      <c r="D36" s="34">
        <v>0.18</v>
      </c>
      <c r="E36" s="34">
        <v>0.01</v>
      </c>
      <c r="F36" s="30"/>
      <c r="G36" s="30"/>
      <c r="H36" s="30"/>
    </row>
    <row r="37" spans="1:8">
      <c r="A37" s="30"/>
      <c r="B37" s="33">
        <v>77</v>
      </c>
      <c r="C37" s="34">
        <v>385</v>
      </c>
      <c r="D37" s="34">
        <v>654731.80000000005</v>
      </c>
      <c r="E37" s="34">
        <v>779921.27</v>
      </c>
      <c r="F37" s="30"/>
      <c r="G37" s="30"/>
      <c r="H37" s="30"/>
    </row>
    <row r="38" spans="1:8">
      <c r="A38" s="30"/>
      <c r="B38" s="33">
        <v>78</v>
      </c>
      <c r="C38" s="34">
        <v>156</v>
      </c>
      <c r="D38" s="34">
        <v>219326.63</v>
      </c>
      <c r="E38" s="34">
        <v>195604.65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2016-01-25T00:20:49Z</dcterms:modified>
</cp:coreProperties>
</file>