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<sst xmlns="http://schemas.openxmlformats.org/spreadsheetml/2006/main" count="117" uniqueCount="76">
  <si>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</si>
  <si>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</si>
  <si>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</si>
  <si>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</si>
  <si>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</si>
  <si>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</si>
  <si>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</si>
  <si>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</si>
  <si>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</si>
  <si>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</si>
  <si>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</si>
  <si>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</si>
  <si>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</si>
  <si>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</si>
  <si>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</si>
  <si>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</si>
  <si>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</si>
  <si>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</si>
  <si>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</si>
  <si>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</si>
  <si>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</si>
  <si>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</si>
  <si>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</si>
  <si>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</si>
  <si>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</si>
  <si>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</si>
  <si>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</si>
  <si>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</si>
  <si>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</si>
  <si>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</si>
  <si>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</si>
  <si>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</si>
  <si>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</si>
  <si>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</si>
  <si>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</si>
  <si>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</si>
  <si>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</si>
  <si>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</si>
  <si>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</si>
  <si>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</si>
  <si>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2" type="noConversion"/>
  </si>
  <si>
    <t>COST</t>
    <phoneticPr fontId="22" type="noConversion"/>
  </si>
  <si>
    <t>成本</t>
    <phoneticPr fontId="22" type="noConversion"/>
  </si>
  <si>
    <t>销售金额差异</t>
    <phoneticPr fontId="22" type="noConversion"/>
  </si>
  <si>
    <t>销售成本差异</t>
    <phoneticPr fontId="2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</si>
  <si>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</si>
  <si>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</si>
  <si>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</si>
  <si>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</si>
  <si>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</si>
  <si>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</si>
  <si>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</si>
  <si>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</si>
  <si>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</si>
  <si>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</si>
  <si>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</si>
  <si>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</si>
  <si>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</si>
  <si>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</si>
  <si>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</si>
  <si>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</si>
  <si>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</si>
  <si>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</si>
  <si>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</si>
  <si>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</si>
  <si>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</si>
  <si>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</si>
  <si>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</si>
  <si>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</si>
  <si>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</si>
  <si>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</si>
  <si>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2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</si>
  <si>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</si>
  <si>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</si>
  <si>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2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</si>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</sst>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2">
    <xf numFmtId="0" fontId="0" fillId="0" borderId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3" fillId="0" borderId="0"/>
    <xf numFmtId="43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36" fillId="38" borderId="21">
      <alignment vertical="center"/>
    </xf>
    <xf numFmtId="0" fontId="55" fillId="0" borderId="0"/>
    <xf numFmtId="180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9" fillId="0" borderId="0" xfId="0" applyFont="1"/>
    <xf numFmtId="177" fontId="19" fillId="0" borderId="0" xfId="0" applyNumberFormat="1" applyFont="1"/>
    <xf numFmtId="0" fontId="0" fillId="0" borderId="0" xfId="0" applyAlignment="1"/>
    <xf numFmtId="0" fontId="19" fillId="0" borderId="0" xfId="0" applyNumberFormat="1" applyFont="1"/>
    <xf numFmtId="0" fontId="20" fillId="0" borderId="18" xfId="0" applyFont="1" applyBorder="1" applyAlignment="1">
      <alignment wrapText="1"/>
    </xf>
    <xf numFmtId="0" fontId="20" fillId="0" borderId="18" xfId="0" applyNumberFormat="1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18" xfId="0" applyFont="1" applyBorder="1" applyAlignment="1">
      <alignment horizontal="right" vertical="center" wrapText="1"/>
    </xf>
    <xf numFmtId="49" fontId="20" fillId="36" borderId="18" xfId="0" applyNumberFormat="1" applyFont="1" applyFill="1" applyBorder="1" applyAlignment="1">
      <alignment vertical="center" wrapText="1"/>
    </xf>
    <xf numFmtId="49" fontId="23" fillId="37" borderId="18" xfId="0" applyNumberFormat="1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vertical="center" wrapText="1"/>
    </xf>
    <xf numFmtId="0" fontId="20" fillId="33" borderId="18" xfId="0" applyNumberFormat="1" applyFont="1" applyFill="1" applyBorder="1" applyAlignment="1">
      <alignment vertical="center" wrapText="1"/>
    </xf>
    <xf numFmtId="0" fontId="20" fillId="36" borderId="18" xfId="0" applyFont="1" applyFill="1" applyBorder="1" applyAlignment="1">
      <alignment vertical="center" wrapText="1"/>
    </xf>
    <xf numFmtId="0" fontId="20" fillId="37" borderId="18" xfId="0" applyFont="1" applyFill="1" applyBorder="1" applyAlignment="1">
      <alignment vertical="center" wrapText="1"/>
    </xf>
    <xf numFmtId="4" fontId="20" fillId="36" borderId="18" xfId="0" applyNumberFormat="1" applyFont="1" applyFill="1" applyBorder="1" applyAlignment="1">
      <alignment horizontal="right" vertical="top" wrapText="1"/>
    </xf>
    <xf numFmtId="4" fontId="20" fillId="37" borderId="18" xfId="0" applyNumberFormat="1" applyFont="1" applyFill="1" applyBorder="1" applyAlignment="1">
      <alignment horizontal="right" vertical="top" wrapText="1"/>
    </xf>
    <xf numFmtId="177" fontId="19" fillId="36" borderId="18" xfId="0" applyNumberFormat="1" applyFont="1" applyFill="1" applyBorder="1" applyAlignment="1">
      <alignment horizontal="center" vertical="center"/>
    </xf>
    <xf numFmtId="177" fontId="19" fillId="37" borderId="18" xfId="0" applyNumberFormat="1" applyFont="1" applyFill="1" applyBorder="1" applyAlignment="1">
      <alignment horizontal="center" vertical="center"/>
    </xf>
    <xf numFmtId="177" fontId="24" fillId="0" borderId="18" xfId="0" applyNumberFormat="1" applyFont="1" applyBorder="1"/>
    <xf numFmtId="177" fontId="19" fillId="36" borderId="18" xfId="0" applyNumberFormat="1" applyFont="1" applyFill="1" applyBorder="1"/>
    <xf numFmtId="177" fontId="19" fillId="37" borderId="18" xfId="0" applyNumberFormat="1" applyFont="1" applyFill="1" applyBorder="1"/>
    <xf numFmtId="177" fontId="19" fillId="0" borderId="18" xfId="0" applyNumberFormat="1" applyFont="1" applyBorder="1"/>
    <xf numFmtId="49" fontId="20" fillId="0" borderId="18" xfId="0" applyNumberFormat="1" applyFont="1" applyFill="1" applyBorder="1" applyAlignment="1">
      <alignment vertical="center" wrapText="1"/>
    </xf>
    <xf numFmtId="0" fontId="20" fillId="0" borderId="18" xfId="0" applyFont="1" applyFill="1" applyBorder="1" applyAlignment="1">
      <alignment vertical="center" wrapText="1"/>
    </xf>
    <xf numFmtId="4" fontId="20" fillId="0" borderId="18" xfId="0" applyNumberFormat="1" applyFont="1" applyFill="1" applyBorder="1" applyAlignment="1">
      <alignment horizontal="right" vertical="top" wrapText="1"/>
    </xf>
    <xf numFmtId="0" fontId="19" fillId="0" borderId="0" xfId="0" applyFont="1" applyFill="1"/>
    <xf numFmtId="176" fontId="2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0" fontId="19" fillId="0" borderId="0" xfId="0" applyFont="1"/>
    <xf numFmtId="1" fontId="54" fillId="0" borderId="0" xfId="0" applyNumberFormat="1" applyFont="1" applyAlignment="1"/>
    <xf numFmtId="0" fontId="54" fillId="0" borderId="0" xfId="0" applyNumberFormat="1" applyFont="1" applyAlignment="1"/>
    <xf numFmtId="0" fontId="19" fillId="0" borderId="0" xfId="0" applyFont="1"/>
    <xf numFmtId="0" fontId="19" fillId="0" borderId="0" xfId="0" applyFont="1"/>
    <xf numFmtId="0" fontId="55" fillId="0" borderId="0" xfId="110"/>
    <xf numFmtId="0" fontId="56" fillId="0" borderId="0" xfId="110" applyNumberFormat="1" applyFont="1"/>
    <xf numFmtId="0" fontId="25" fillId="0" borderId="0" xfId="0" applyFont="1" applyAlignment="1">
      <alignment horizontal="left" wrapText="1"/>
    </xf>
    <xf numFmtId="0" fontId="31" fillId="0" borderId="19" xfId="0" applyFont="1" applyBorder="1" applyAlignment="1">
      <alignment horizontal="left" vertical="center" wrapText="1"/>
    </xf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1" xfId="0" applyFont="1" applyBorder="1" applyAlignment="1">
      <alignment horizontal="right" vertical="center" wrapText="1"/>
    </xf>
    <xf numFmtId="49" fontId="20" fillId="33" borderId="10" xfId="0" applyNumberFormat="1" applyFont="1" applyFill="1" applyBorder="1" applyAlignment="1">
      <alignment vertical="center" wrapText="1"/>
    </xf>
    <xf numFmtId="49" fontId="20" fillId="33" borderId="12" xfId="0" applyNumberFormat="1" applyFont="1" applyFill="1" applyBorder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20" fillId="33" borderId="12" xfId="0" applyFont="1" applyFill="1" applyBorder="1" applyAlignment="1">
      <alignment vertical="center" wrapText="1"/>
    </xf>
    <xf numFmtId="4" fontId="21" fillId="34" borderId="10" xfId="0" applyNumberFormat="1" applyFont="1" applyFill="1" applyBorder="1" applyAlignment="1">
      <alignment horizontal="right" vertical="top" wrapText="1"/>
    </xf>
    <xf numFmtId="0" fontId="21" fillId="34" borderId="10" xfId="0" applyFont="1" applyFill="1" applyBorder="1" applyAlignment="1">
      <alignment horizontal="right" vertical="top" wrapText="1"/>
    </xf>
    <xf numFmtId="176" fontId="21" fillId="34" borderId="10" xfId="0" applyNumberFormat="1" applyFont="1" applyFill="1" applyBorder="1" applyAlignment="1">
      <alignment horizontal="right" vertical="top" wrapText="1"/>
    </xf>
    <xf numFmtId="176" fontId="21" fillId="34" borderId="12" xfId="0" applyNumberFormat="1" applyFont="1" applyFill="1" applyBorder="1" applyAlignment="1">
      <alignment horizontal="right" vertical="top" wrapText="1"/>
    </xf>
    <xf numFmtId="4" fontId="20" fillId="35" borderId="10" xfId="0" applyNumberFormat="1" applyFont="1" applyFill="1" applyBorder="1" applyAlignment="1">
      <alignment horizontal="right" vertical="top" wrapText="1"/>
    </xf>
    <xf numFmtId="0" fontId="20" fillId="35" borderId="10" xfId="0" applyFont="1" applyFill="1" applyBorder="1" applyAlignment="1">
      <alignment horizontal="right" vertical="top" wrapText="1"/>
    </xf>
    <xf numFmtId="176" fontId="20" fillId="35" borderId="10" xfId="0" applyNumberFormat="1" applyFont="1" applyFill="1" applyBorder="1" applyAlignment="1">
      <alignment horizontal="right" vertical="top" wrapText="1"/>
    </xf>
    <xf numFmtId="176" fontId="20" fillId="35" borderId="12" xfId="0" applyNumberFormat="1" applyFont="1" applyFill="1" applyBorder="1" applyAlignment="1">
      <alignment horizontal="right" vertical="top" wrapText="1"/>
    </xf>
    <xf numFmtId="0" fontId="20" fillId="35" borderId="12" xfId="0" applyFont="1" applyFill="1" applyBorder="1" applyAlignment="1">
      <alignment horizontal="right" vertical="top" wrapText="1"/>
    </xf>
    <xf numFmtId="4" fontId="20" fillId="35" borderId="13" xfId="0" applyNumberFormat="1" applyFont="1" applyFill="1" applyBorder="1" applyAlignment="1">
      <alignment horizontal="right" vertical="top" wrapText="1"/>
    </xf>
    <xf numFmtId="0" fontId="20" fillId="35" borderId="13" xfId="0" applyFont="1" applyFill="1" applyBorder="1" applyAlignment="1">
      <alignment horizontal="right" vertical="top" wrapText="1"/>
    </xf>
    <xf numFmtId="176" fontId="20" fillId="35" borderId="13" xfId="0" applyNumberFormat="1" applyFont="1" applyFill="1" applyBorder="1" applyAlignment="1">
      <alignment horizontal="right" vertical="top" wrapText="1"/>
    </xf>
    <xf numFmtId="176" fontId="20" fillId="35" borderId="20" xfId="0" applyNumberFormat="1" applyFont="1" applyFill="1" applyBorder="1" applyAlignment="1">
      <alignment horizontal="right" vertical="top" wrapText="1"/>
    </xf>
    <xf numFmtId="0" fontId="20" fillId="33" borderId="18" xfId="0" applyFont="1" applyFill="1" applyBorder="1" applyAlignment="1">
      <alignment vertical="center" wrapText="1"/>
    </xf>
    <xf numFmtId="49" fontId="20" fillId="33" borderId="18" xfId="0" applyNumberFormat="1" applyFont="1" applyFill="1" applyBorder="1" applyAlignment="1">
      <alignment horizontal="lef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14" fontId="20" fillId="33" borderId="18" xfId="0" applyNumberFormat="1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0" xfId="0" applyFont="1" applyAlignment="1">
      <alignment horizontal="right" vertical="center" wrapText="1"/>
    </xf>
    <xf numFmtId="0" fontId="20" fillId="33" borderId="13" xfId="0" applyFont="1" applyFill="1" applyBorder="1" applyAlignment="1">
      <alignment vertical="center" wrapText="1"/>
    </xf>
    <xf numFmtId="0" fontId="20" fillId="33" borderId="15" xfId="0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4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0" fillId="33" borderId="12" xfId="0" applyNumberFormat="1" applyFont="1" applyFill="1" applyBorder="1" applyAlignment="1">
      <alignment vertical="center" wrapText="1"/>
    </xf>
    <xf numFmtId="14" fontId="20" fillId="33" borderId="16" xfId="0" applyNumberFormat="1" applyFont="1" applyFill="1" applyBorder="1" applyAlignment="1">
      <alignment vertical="center" wrapText="1"/>
    </xf>
    <xf numFmtId="14" fontId="20" fillId="33" borderId="17" xfId="0" applyNumberFormat="1" applyFont="1" applyFill="1" applyBorder="1" applyAlignment="1">
      <alignment vertical="center" wrapText="1"/>
    </xf>
  </cellXfs>
  <cellStyles count="13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23815474.065500002</v>
      </c>
      <c r="F3" s="25">
        <f>RA!I7</f>
        <v>2493314.5754999998</v>
      </c>
      <c r="G3" s="16">
        <f>SUM(G4:G40)</f>
        <v>21322159.490000006</v>
      </c>
      <c r="H3" s="27">
        <f>RA!J7</f>
        <v>10.469304825268701</v>
      </c>
      <c r="I3" s="20">
        <f>SUM(I4:I40)</f>
        <v>23815481.952767793</v>
      </c>
      <c r="J3" s="21">
        <f>SUM(J4:J40)</f>
        <v>21322159.367807113</v>
      </c>
      <c r="K3" s="22">
        <f>E3-I3</f>
        <v>-7.8872677907347679</v>
      </c>
      <c r="L3" s="22">
        <f>G3-J3</f>
        <v>0.12219289317727089</v>
      </c>
    </row>
    <row r="4" spans="1:13">
      <c r="A4" s="64">
        <f>RA!A8</f>
        <v>42395</v>
      </c>
      <c r="B4" s="12">
        <v>12</v>
      </c>
      <c r="C4" s="62" t="s">
        <v>6</v>
      </c>
      <c r="D4" s="62"/>
      <c r="E4" s="15">
        <f>VLOOKUP(C4,RA!B8:D36,3,0)</f>
        <v>1074760.2245</v>
      </c>
      <c r="F4" s="25">
        <f>VLOOKUP(C4,RA!B8:I39,8,0)</f>
        <v>258804.0686</v>
      </c>
      <c r="G4" s="16">
        <f t="shared" ref="G4:G40" si="0">E4-F4</f>
        <v>815956.15590000001</v>
      </c>
      <c r="H4" s="27">
        <f>RA!J8</f>
        <v>24.080168087761201</v>
      </c>
      <c r="I4" s="20">
        <f>VLOOKUP(B4,RMS!B:D,3,FALSE)</f>
        <v>1074761.78085641</v>
      </c>
      <c r="J4" s="21">
        <f>VLOOKUP(B4,RMS!B:E,4,FALSE)</f>
        <v>815956.17481196602</v>
      </c>
      <c r="K4" s="22">
        <f t="shared" ref="K4:K40" si="1">E4-I4</f>
        <v>-1.5563564100302756</v>
      </c>
      <c r="L4" s="22">
        <f t="shared" ref="L4:L40" si="2">G4-J4</f>
        <v>-1.8911966006271541E-2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119774.1611</v>
      </c>
      <c r="F5" s="25">
        <f>VLOOKUP(C5,RA!B9:I40,8,0)</f>
        <v>28189.958600000002</v>
      </c>
      <c r="G5" s="16">
        <f t="shared" si="0"/>
        <v>91584.202499999999</v>
      </c>
      <c r="H5" s="27">
        <f>RA!J9</f>
        <v>23.535926564715499</v>
      </c>
      <c r="I5" s="20">
        <f>VLOOKUP(B5,RMS!B:D,3,FALSE)</f>
        <v>119774.264835897</v>
      </c>
      <c r="J5" s="21">
        <f>VLOOKUP(B5,RMS!B:E,4,FALSE)</f>
        <v>91584.194986324801</v>
      </c>
      <c r="K5" s="22">
        <f t="shared" si="1"/>
        <v>-0.10373589700611774</v>
      </c>
      <c r="L5" s="22">
        <f t="shared" si="2"/>
        <v>7.5136751984246075E-3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203925.65909999999</v>
      </c>
      <c r="F6" s="25">
        <f>VLOOKUP(C6,RA!B10:I41,8,0)</f>
        <v>49431.573199999999</v>
      </c>
      <c r="G6" s="16">
        <f t="shared" si="0"/>
        <v>154494.08590000001</v>
      </c>
      <c r="H6" s="27">
        <f>RA!J10</f>
        <v>24.2399967802777</v>
      </c>
      <c r="I6" s="20">
        <f>VLOOKUP(B6,RMS!B:D,3,FALSE)</f>
        <v>203927.43606480601</v>
      </c>
      <c r="J6" s="21">
        <f>VLOOKUP(B6,RMS!B:E,4,FALSE)</f>
        <v>154494.0853139</v>
      </c>
      <c r="K6" s="22">
        <f>E6-I6</f>
        <v>-1.7769648060202599</v>
      </c>
      <c r="L6" s="22">
        <f t="shared" si="2"/>
        <v>5.8610000996850431E-4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102421.08930000001</v>
      </c>
      <c r="F7" s="25">
        <f>VLOOKUP(C7,RA!B11:I42,8,0)</f>
        <v>20526.037700000001</v>
      </c>
      <c r="G7" s="16">
        <f t="shared" si="0"/>
        <v>81895.051600000006</v>
      </c>
      <c r="H7" s="27">
        <f>RA!J11</f>
        <v>20.040831278290302</v>
      </c>
      <c r="I7" s="20">
        <f>VLOOKUP(B7,RMS!B:D,3,FALSE)</f>
        <v>102421.163861327</v>
      </c>
      <c r="J7" s="21">
        <f>VLOOKUP(B7,RMS!B:E,4,FALSE)</f>
        <v>81895.052291112603</v>
      </c>
      <c r="K7" s="22">
        <f t="shared" si="1"/>
        <v>-7.4561326997354627E-2</v>
      </c>
      <c r="L7" s="22">
        <f t="shared" si="2"/>
        <v>-6.9111259654164314E-4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371773.5134</v>
      </c>
      <c r="F8" s="25">
        <f>VLOOKUP(C8,RA!B12:I43,8,0)</f>
        <v>48026.962800000001</v>
      </c>
      <c r="G8" s="16">
        <f t="shared" si="0"/>
        <v>323746.55060000002</v>
      </c>
      <c r="H8" s="27">
        <f>RA!J12</f>
        <v>12.9183390072027</v>
      </c>
      <c r="I8" s="20">
        <f>VLOOKUP(B8,RMS!B:D,3,FALSE)</f>
        <v>371773.47814615403</v>
      </c>
      <c r="J8" s="21">
        <f>VLOOKUP(B8,RMS!B:E,4,FALSE)</f>
        <v>323746.54899828997</v>
      </c>
      <c r="K8" s="22">
        <f t="shared" si="1"/>
        <v>3.5253845970146358E-2</v>
      </c>
      <c r="L8" s="22">
        <f t="shared" si="2"/>
        <v>1.601710042450577E-3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330604.66940000001</v>
      </c>
      <c r="F9" s="25">
        <f>VLOOKUP(C9,RA!B13:I44,8,0)</f>
        <v>86627.419699999999</v>
      </c>
      <c r="G9" s="16">
        <f t="shared" si="0"/>
        <v>243977.24970000001</v>
      </c>
      <c r="H9" s="27">
        <f>RA!J13</f>
        <v>26.202721170640601</v>
      </c>
      <c r="I9" s="20">
        <f>VLOOKUP(B9,RMS!B:D,3,FALSE)</f>
        <v>330604.908151282</v>
      </c>
      <c r="J9" s="21">
        <f>VLOOKUP(B9,RMS!B:E,4,FALSE)</f>
        <v>243977.24841623899</v>
      </c>
      <c r="K9" s="22">
        <f t="shared" si="1"/>
        <v>-0.23875128198415041</v>
      </c>
      <c r="L9" s="22">
        <f t="shared" si="2"/>
        <v>1.2837610265705734E-3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195987.09210000001</v>
      </c>
      <c r="F10" s="25">
        <f>VLOOKUP(C10,RA!B14:I44,8,0)</f>
        <v>36496.436000000002</v>
      </c>
      <c r="G10" s="16">
        <f t="shared" si="0"/>
        <v>159490.65610000002</v>
      </c>
      <c r="H10" s="27">
        <f>RA!J14</f>
        <v>18.621856985039699</v>
      </c>
      <c r="I10" s="20">
        <f>VLOOKUP(B10,RMS!B:D,3,FALSE)</f>
        <v>195987.10277093999</v>
      </c>
      <c r="J10" s="21">
        <f>VLOOKUP(B10,RMS!B:E,4,FALSE)</f>
        <v>159490.66098803401</v>
      </c>
      <c r="K10" s="22">
        <f t="shared" si="1"/>
        <v>-1.0670939984265715E-2</v>
      </c>
      <c r="L10" s="22">
        <f t="shared" si="2"/>
        <v>-4.8880339891184121E-3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139352.66889999999</v>
      </c>
      <c r="F11" s="25">
        <f>VLOOKUP(C11,RA!B15:I45,8,0)</f>
        <v>27862.651399999999</v>
      </c>
      <c r="G11" s="16">
        <f t="shared" si="0"/>
        <v>111490.01749999999</v>
      </c>
      <c r="H11" s="27">
        <f>RA!J15</f>
        <v>19.994343574427202</v>
      </c>
      <c r="I11" s="20">
        <f>VLOOKUP(B11,RMS!B:D,3,FALSE)</f>
        <v>139352.827560684</v>
      </c>
      <c r="J11" s="21">
        <f>VLOOKUP(B11,RMS!B:E,4,FALSE)</f>
        <v>111490.018913675</v>
      </c>
      <c r="K11" s="22">
        <f t="shared" si="1"/>
        <v>-0.15866068401373923</v>
      </c>
      <c r="L11" s="22">
        <f t="shared" si="2"/>
        <v>-1.4136750105535612E-3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878011.08559999999</v>
      </c>
      <c r="F12" s="25">
        <f>VLOOKUP(C12,RA!B16:I46,8,0)</f>
        <v>16760.901300000001</v>
      </c>
      <c r="G12" s="16">
        <f t="shared" si="0"/>
        <v>861250.18429999996</v>
      </c>
      <c r="H12" s="27">
        <f>RA!J16</f>
        <v>1.90896237813971</v>
      </c>
      <c r="I12" s="20">
        <f>VLOOKUP(B12,RMS!B:D,3,FALSE)</f>
        <v>878010.92732820497</v>
      </c>
      <c r="J12" s="21">
        <f>VLOOKUP(B12,RMS!B:E,4,FALSE)</f>
        <v>861250.18365128199</v>
      </c>
      <c r="K12" s="22">
        <f t="shared" si="1"/>
        <v>0.15827179502230138</v>
      </c>
      <c r="L12" s="22">
        <f t="shared" si="2"/>
        <v>6.4871797803789377E-4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981128.82810000004</v>
      </c>
      <c r="F13" s="25">
        <f>VLOOKUP(C13,RA!B17:I47,8,0)</f>
        <v>90038.275200000004</v>
      </c>
      <c r="G13" s="16">
        <f t="shared" si="0"/>
        <v>891090.55290000001</v>
      </c>
      <c r="H13" s="27">
        <f>RA!J17</f>
        <v>9.1770084234873792</v>
      </c>
      <c r="I13" s="20">
        <f>VLOOKUP(B13,RMS!B:D,3,FALSE)</f>
        <v>981128.80025299103</v>
      </c>
      <c r="J13" s="21">
        <f>VLOOKUP(B13,RMS!B:E,4,FALSE)</f>
        <v>891090.55335128203</v>
      </c>
      <c r="K13" s="22">
        <f t="shared" si="1"/>
        <v>2.784700901247561E-2</v>
      </c>
      <c r="L13" s="22">
        <f t="shared" si="2"/>
        <v>-4.5128201600164175E-4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3274137.7307000002</v>
      </c>
      <c r="F14" s="25">
        <f>VLOOKUP(C14,RA!B18:I48,8,0)</f>
        <v>514110.8689</v>
      </c>
      <c r="G14" s="16">
        <f t="shared" si="0"/>
        <v>2760026.8618000001</v>
      </c>
      <c r="H14" s="27">
        <f>RA!J18</f>
        <v>15.702175998261501</v>
      </c>
      <c r="I14" s="20">
        <f>VLOOKUP(B14,RMS!B:D,3,FALSE)</f>
        <v>3274137.7960829102</v>
      </c>
      <c r="J14" s="21">
        <f>VLOOKUP(B14,RMS!B:E,4,FALSE)</f>
        <v>2760026.8139581201</v>
      </c>
      <c r="K14" s="22">
        <f t="shared" si="1"/>
        <v>-6.5382909961044788E-2</v>
      </c>
      <c r="L14" s="22">
        <f t="shared" si="2"/>
        <v>4.784188000485301E-2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656672.4203</v>
      </c>
      <c r="F15" s="25">
        <f>VLOOKUP(C15,RA!B19:I49,8,0)</f>
        <v>52729.5789</v>
      </c>
      <c r="G15" s="16">
        <f t="shared" si="0"/>
        <v>603942.84140000003</v>
      </c>
      <c r="H15" s="27">
        <f>RA!J19</f>
        <v>8.0298147554164903</v>
      </c>
      <c r="I15" s="20">
        <f>VLOOKUP(B15,RMS!B:D,3,FALSE)</f>
        <v>656672.50417350396</v>
      </c>
      <c r="J15" s="21">
        <f>VLOOKUP(B15,RMS!B:E,4,FALSE)</f>
        <v>603942.84153846197</v>
      </c>
      <c r="K15" s="22">
        <f t="shared" si="1"/>
        <v>-8.3873503957875073E-2</v>
      </c>
      <c r="L15" s="22">
        <f t="shared" si="2"/>
        <v>-1.384619390591979E-4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1662442.9822</v>
      </c>
      <c r="F16" s="25">
        <f>VLOOKUP(C16,RA!B20:I50,8,0)</f>
        <v>140686.60320000001</v>
      </c>
      <c r="G16" s="16">
        <f t="shared" si="0"/>
        <v>1521756.379</v>
      </c>
      <c r="H16" s="27">
        <f>RA!J20</f>
        <v>8.46264231052435</v>
      </c>
      <c r="I16" s="20">
        <f>VLOOKUP(B16,RMS!B:D,3,FALSE)</f>
        <v>1662443.2648</v>
      </c>
      <c r="J16" s="21">
        <f>VLOOKUP(B16,RMS!B:E,4,FALSE)</f>
        <v>1521756.379</v>
      </c>
      <c r="K16" s="22">
        <f t="shared" si="1"/>
        <v>-0.28260000003501773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518227.51059999998</v>
      </c>
      <c r="F17" s="25">
        <f>VLOOKUP(C17,RA!B21:I51,8,0)</f>
        <v>76399.114700000006</v>
      </c>
      <c r="G17" s="16">
        <f t="shared" si="0"/>
        <v>441828.3959</v>
      </c>
      <c r="H17" s="27">
        <f>RA!J21</f>
        <v>14.7423888422183</v>
      </c>
      <c r="I17" s="20">
        <f>VLOOKUP(B17,RMS!B:D,3,FALSE)</f>
        <v>518227.33501222997</v>
      </c>
      <c r="J17" s="21">
        <f>VLOOKUP(B17,RMS!B:E,4,FALSE)</f>
        <v>441828.395956297</v>
      </c>
      <c r="K17" s="22">
        <f t="shared" si="1"/>
        <v>0.17558777000522241</v>
      </c>
      <c r="L17" s="22">
        <f t="shared" si="2"/>
        <v>-5.629699444398284E-5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1488615.9717000001</v>
      </c>
      <c r="F18" s="25">
        <f>VLOOKUP(C18,RA!B22:I52,8,0)</f>
        <v>99452.600999999995</v>
      </c>
      <c r="G18" s="16">
        <f t="shared" si="0"/>
        <v>1389163.3707000001</v>
      </c>
      <c r="H18" s="27">
        <f>RA!J22</f>
        <v>6.6808769280115303</v>
      </c>
      <c r="I18" s="20">
        <f>VLOOKUP(B18,RMS!B:D,3,FALSE)</f>
        <v>1488618.3203</v>
      </c>
      <c r="J18" s="21">
        <f>VLOOKUP(B18,RMS!B:E,4,FALSE)</f>
        <v>1389163.3691</v>
      </c>
      <c r="K18" s="22">
        <f t="shared" si="1"/>
        <v>-2.3485999999102205</v>
      </c>
      <c r="L18" s="22">
        <f t="shared" si="2"/>
        <v>1.6000000759959221E-3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3037468.8002999998</v>
      </c>
      <c r="F19" s="25">
        <f>VLOOKUP(C19,RA!B23:I53,8,0)</f>
        <v>309853.20730000001</v>
      </c>
      <c r="G19" s="16">
        <f t="shared" si="0"/>
        <v>2727615.5929999999</v>
      </c>
      <c r="H19" s="27">
        <f>RA!J23</f>
        <v>10.201033415368601</v>
      </c>
      <c r="I19" s="20">
        <f>VLOOKUP(B19,RMS!B:D,3,FALSE)</f>
        <v>3037470.66076667</v>
      </c>
      <c r="J19" s="21">
        <f>VLOOKUP(B19,RMS!B:E,4,FALSE)</f>
        <v>2727615.6274307701</v>
      </c>
      <c r="K19" s="22">
        <f t="shared" si="1"/>
        <v>-1.8604666702449322</v>
      </c>
      <c r="L19" s="22">
        <f t="shared" si="2"/>
        <v>-3.4430770203471184E-2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336655.98460000003</v>
      </c>
      <c r="F20" s="25">
        <f>VLOOKUP(C20,RA!B24:I54,8,0)</f>
        <v>58106.722600000001</v>
      </c>
      <c r="G20" s="16">
        <f t="shared" si="0"/>
        <v>278549.26200000005</v>
      </c>
      <c r="H20" s="27">
        <f>RA!J24</f>
        <v>17.259970194511698</v>
      </c>
      <c r="I20" s="20">
        <f>VLOOKUP(B20,RMS!B:D,3,FALSE)</f>
        <v>336656.00964549597</v>
      </c>
      <c r="J20" s="21">
        <f>VLOOKUP(B20,RMS!B:E,4,FALSE)</f>
        <v>278549.270815528</v>
      </c>
      <c r="K20" s="22">
        <f t="shared" si="1"/>
        <v>-2.5045495945960283E-2</v>
      </c>
      <c r="L20" s="22">
        <f t="shared" si="2"/>
        <v>-8.815527951810509E-3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435189.12270000001</v>
      </c>
      <c r="F21" s="25">
        <f>VLOOKUP(C21,RA!B25:I55,8,0)</f>
        <v>35832.703500000003</v>
      </c>
      <c r="G21" s="16">
        <f t="shared" si="0"/>
        <v>399356.4192</v>
      </c>
      <c r="H21" s="27">
        <f>RA!J25</f>
        <v>8.2338233266692793</v>
      </c>
      <c r="I21" s="20">
        <f>VLOOKUP(B21,RMS!B:D,3,FALSE)</f>
        <v>435189.11748988001</v>
      </c>
      <c r="J21" s="21">
        <f>VLOOKUP(B21,RMS!B:E,4,FALSE)</f>
        <v>399356.40691166301</v>
      </c>
      <c r="K21" s="22">
        <f t="shared" si="1"/>
        <v>5.2101199980825186E-3</v>
      </c>
      <c r="L21" s="22">
        <f t="shared" si="2"/>
        <v>1.2288336991332471E-2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1139618.8928</v>
      </c>
      <c r="F22" s="25">
        <f>VLOOKUP(C22,RA!B26:I56,8,0)</f>
        <v>207676.18770000001</v>
      </c>
      <c r="G22" s="16">
        <f t="shared" si="0"/>
        <v>931942.70510000002</v>
      </c>
      <c r="H22" s="27">
        <f>RA!J26</f>
        <v>18.223301580210499</v>
      </c>
      <c r="I22" s="20">
        <f>VLOOKUP(B22,RMS!B:D,3,FALSE)</f>
        <v>1139618.8558388499</v>
      </c>
      <c r="J22" s="21">
        <f>VLOOKUP(B22,RMS!B:E,4,FALSE)</f>
        <v>931942.67221486999</v>
      </c>
      <c r="K22" s="22">
        <f t="shared" si="1"/>
        <v>3.696115012280643E-2</v>
      </c>
      <c r="L22" s="22">
        <f t="shared" si="2"/>
        <v>3.2885130029171705E-2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295313.75390000001</v>
      </c>
      <c r="F23" s="25">
        <f>VLOOKUP(C23,RA!B27:I57,8,0)</f>
        <v>73649.215899999996</v>
      </c>
      <c r="G23" s="16">
        <f t="shared" si="0"/>
        <v>221664.538</v>
      </c>
      <c r="H23" s="27">
        <f>RA!J27</f>
        <v>24.939311131759698</v>
      </c>
      <c r="I23" s="20">
        <f>VLOOKUP(B23,RMS!B:D,3,FALSE)</f>
        <v>295313.56149130902</v>
      </c>
      <c r="J23" s="21">
        <f>VLOOKUP(B23,RMS!B:E,4,FALSE)</f>
        <v>221664.55710244999</v>
      </c>
      <c r="K23" s="22">
        <f t="shared" si="1"/>
        <v>0.19240869098575786</v>
      </c>
      <c r="L23" s="22">
        <f t="shared" si="2"/>
        <v>-1.9102449994534254E-2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1220575.7889</v>
      </c>
      <c r="F24" s="25">
        <f>VLOOKUP(C24,RA!B28:I58,8,0)</f>
        <v>50476.5579</v>
      </c>
      <c r="G24" s="16">
        <f t="shared" si="0"/>
        <v>1170099.2310000001</v>
      </c>
      <c r="H24" s="27">
        <f>RA!J28</f>
        <v>4.1354710095872198</v>
      </c>
      <c r="I24" s="20">
        <f>VLOOKUP(B24,RMS!B:D,3,FALSE)</f>
        <v>1220575.80599912</v>
      </c>
      <c r="J24" s="21">
        <f>VLOOKUP(B24,RMS!B:E,4,FALSE)</f>
        <v>1170099.2219026501</v>
      </c>
      <c r="K24" s="22">
        <f t="shared" si="1"/>
        <v>-1.7099119955673814E-2</v>
      </c>
      <c r="L24" s="22">
        <f t="shared" si="2"/>
        <v>9.097350062802434E-3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732188.5024</v>
      </c>
      <c r="F25" s="25">
        <f>VLOOKUP(C25,RA!B29:I59,8,0)</f>
        <v>94848.660999999993</v>
      </c>
      <c r="G25" s="16">
        <f t="shared" si="0"/>
        <v>637339.84140000003</v>
      </c>
      <c r="H25" s="27">
        <f>RA!J29</f>
        <v>12.954131441438999</v>
      </c>
      <c r="I25" s="20">
        <f>VLOOKUP(B25,RMS!B:D,3,FALSE)</f>
        <v>732188.49998230103</v>
      </c>
      <c r="J25" s="21">
        <f>VLOOKUP(B25,RMS!B:E,4,FALSE)</f>
        <v>637339.80990622903</v>
      </c>
      <c r="K25" s="22">
        <f t="shared" si="1"/>
        <v>2.4176989682018757E-3</v>
      </c>
      <c r="L25" s="22">
        <f t="shared" si="2"/>
        <v>3.1493771006353199E-2</v>
      </c>
      <c r="M25" s="32"/>
    </row>
    <row r="26" spans="1:13">
      <c r="A26" s="64"/>
      <c r="B26" s="12">
        <v>37</v>
      </c>
      <c r="C26" s="62" t="s">
        <v>71</v>
      </c>
      <c r="D26" s="62"/>
      <c r="E26" s="15">
        <f>VLOOKUP(C26,RA!B30:D56,3,0)</f>
        <v>892132.90670000005</v>
      </c>
      <c r="F26" s="25">
        <f>VLOOKUP(C26,RA!B30:I60,8,0)</f>
        <v>117560.8759</v>
      </c>
      <c r="G26" s="16">
        <f t="shared" si="0"/>
        <v>774572.03080000007</v>
      </c>
      <c r="H26" s="27">
        <f>RA!J30</f>
        <v>13.177506963044101</v>
      </c>
      <c r="I26" s="20">
        <f>VLOOKUP(B26,RMS!B:D,3,FALSE)</f>
        <v>892132.90483451297</v>
      </c>
      <c r="J26" s="21">
        <f>VLOOKUP(B26,RMS!B:E,4,FALSE)</f>
        <v>774572.00740478805</v>
      </c>
      <c r="K26" s="22">
        <f t="shared" si="1"/>
        <v>1.8654870800673962E-3</v>
      </c>
      <c r="L26" s="22">
        <f t="shared" si="2"/>
        <v>2.3395212017931044E-2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1118352.3409</v>
      </c>
      <c r="F27" s="25">
        <f>VLOOKUP(C27,RA!B31:I61,8,0)</f>
        <v>13724.552900000001</v>
      </c>
      <c r="G27" s="16">
        <f t="shared" si="0"/>
        <v>1104627.7879999999</v>
      </c>
      <c r="H27" s="27">
        <f>RA!J31</f>
        <v>1.22721189003415</v>
      </c>
      <c r="I27" s="20">
        <f>VLOOKUP(B27,RMS!B:D,3,FALSE)</f>
        <v>1118352.31648053</v>
      </c>
      <c r="J27" s="21">
        <f>VLOOKUP(B27,RMS!B:E,4,FALSE)</f>
        <v>1104627.7378044201</v>
      </c>
      <c r="K27" s="22">
        <f t="shared" si="1"/>
        <v>2.4419469991698861E-2</v>
      </c>
      <c r="L27" s="22">
        <f t="shared" si="2"/>
        <v>5.0195579882711172E-2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123059.827</v>
      </c>
      <c r="F28" s="25">
        <f>VLOOKUP(C28,RA!B32:I62,8,0)</f>
        <v>33266.968399999998</v>
      </c>
      <c r="G28" s="16">
        <f t="shared" si="0"/>
        <v>89792.858600000007</v>
      </c>
      <c r="H28" s="27">
        <f>RA!J32</f>
        <v>27.0331668839417</v>
      </c>
      <c r="I28" s="20">
        <f>VLOOKUP(B28,RMS!B:D,3,FALSE)</f>
        <v>123059.7871534</v>
      </c>
      <c r="J28" s="21">
        <f>VLOOKUP(B28,RMS!B:E,4,FALSE)</f>
        <v>89792.862224311204</v>
      </c>
      <c r="K28" s="22">
        <f t="shared" si="1"/>
        <v>3.9846600004239008E-2</v>
      </c>
      <c r="L28" s="22">
        <f t="shared" si="2"/>
        <v>-3.6243111971998587E-3</v>
      </c>
      <c r="M28" s="32"/>
    </row>
    <row r="29" spans="1:13">
      <c r="A29" s="64"/>
      <c r="B29" s="12">
        <v>40</v>
      </c>
      <c r="C29" s="62" t="s">
        <v>74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31</v>
      </c>
      <c r="D30" s="62"/>
      <c r="E30" s="15">
        <f>VLOOKUP(C30,RA!B34:D61,3,0)</f>
        <v>292741.61109999998</v>
      </c>
      <c r="F30" s="25">
        <f>VLOOKUP(C30,RA!B34:I65,8,0)</f>
        <v>36422.256500000003</v>
      </c>
      <c r="G30" s="16">
        <f t="shared" si="0"/>
        <v>256319.35459999996</v>
      </c>
      <c r="H30" s="27">
        <f>RA!J34</f>
        <v>12.4417763375492</v>
      </c>
      <c r="I30" s="20">
        <f>VLOOKUP(B30,RMS!B:D,3,FALSE)</f>
        <v>292741.61009999999</v>
      </c>
      <c r="J30" s="21">
        <f>VLOOKUP(B30,RMS!B:E,4,FALSE)</f>
        <v>256319.3634</v>
      </c>
      <c r="K30" s="22">
        <f t="shared" si="1"/>
        <v>9.9999998928979039E-4</v>
      </c>
      <c r="L30" s="22">
        <f t="shared" si="2"/>
        <v>-8.8000000396277755E-3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131390.64000000001</v>
      </c>
      <c r="F31" s="25">
        <f>VLOOKUP(C31,RA!B35:I66,8,0)</f>
        <v>2449.9499999999998</v>
      </c>
      <c r="G31" s="16">
        <f t="shared" si="0"/>
        <v>128940.69000000002</v>
      </c>
      <c r="H31" s="27">
        <f>RA!J35</f>
        <v>1.86463053989234</v>
      </c>
      <c r="I31" s="20">
        <f>VLOOKUP(B31,RMS!B:D,3,FALSE)</f>
        <v>131390.64000000001</v>
      </c>
      <c r="J31" s="21">
        <f>VLOOKUP(B31,RMS!B:E,4,FALSE)</f>
        <v>128940.69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35</v>
      </c>
      <c r="D32" s="62"/>
      <c r="E32" s="15">
        <f>VLOOKUP(C32,RA!B34:D62,3,0)</f>
        <v>481758.3</v>
      </c>
      <c r="F32" s="25">
        <f>VLOOKUP(C32,RA!B34:I66,8,0)</f>
        <v>-74547.06</v>
      </c>
      <c r="G32" s="16">
        <f t="shared" si="0"/>
        <v>556305.36</v>
      </c>
      <c r="H32" s="27">
        <f>RA!J35</f>
        <v>1.86463053989234</v>
      </c>
      <c r="I32" s="20">
        <f>VLOOKUP(B32,RMS!B:D,3,FALSE)</f>
        <v>481758.3</v>
      </c>
      <c r="J32" s="21">
        <f>VLOOKUP(B32,RMS!B:E,4,FALSE)</f>
        <v>556305.36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36</v>
      </c>
      <c r="D33" s="62"/>
      <c r="E33" s="15">
        <f>VLOOKUP(C33,RA!B34:D63,3,0)</f>
        <v>165793.17000000001</v>
      </c>
      <c r="F33" s="25">
        <f>VLOOKUP(C33,RA!B34:I67,8,0)</f>
        <v>-1618.81</v>
      </c>
      <c r="G33" s="16">
        <f t="shared" si="0"/>
        <v>167411.98000000001</v>
      </c>
      <c r="H33" s="27">
        <f>RA!J34</f>
        <v>12.4417763375492</v>
      </c>
      <c r="I33" s="20">
        <f>VLOOKUP(B33,RMS!B:D,3,FALSE)</f>
        <v>165793.17000000001</v>
      </c>
      <c r="J33" s="21">
        <f>VLOOKUP(B33,RMS!B:E,4,FALSE)</f>
        <v>167411.98000000001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37</v>
      </c>
      <c r="D34" s="62"/>
      <c r="E34" s="15">
        <f>VLOOKUP(C34,RA!B35:D64,3,0)</f>
        <v>252634.36</v>
      </c>
      <c r="F34" s="25">
        <f>VLOOKUP(C34,RA!B35:I68,8,0)</f>
        <v>-39337.58</v>
      </c>
      <c r="G34" s="16">
        <f t="shared" si="0"/>
        <v>291971.94</v>
      </c>
      <c r="H34" s="27">
        <f>RA!J35</f>
        <v>1.86463053989234</v>
      </c>
      <c r="I34" s="20">
        <f>VLOOKUP(B34,RMS!B:D,3,FALSE)</f>
        <v>252634.36</v>
      </c>
      <c r="J34" s="21">
        <f>VLOOKUP(B34,RMS!B:E,4,FALSE)</f>
        <v>291971.94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2" t="s">
        <v>69</v>
      </c>
      <c r="D35" s="62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-15.473954470530099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32</v>
      </c>
      <c r="D36" s="62"/>
      <c r="E36" s="15">
        <f>VLOOKUP(C36,RA!B8:D65,3,0)</f>
        <v>123430.7678</v>
      </c>
      <c r="F36" s="25">
        <f>VLOOKUP(C36,RA!B8:I69,8,0)</f>
        <v>9693.7149000000009</v>
      </c>
      <c r="G36" s="16">
        <f t="shared" si="0"/>
        <v>113737.0529</v>
      </c>
      <c r="H36" s="27">
        <f>RA!J36</f>
        <v>-15.473954470530099</v>
      </c>
      <c r="I36" s="20">
        <f>VLOOKUP(B36,RMS!B:D,3,FALSE)</f>
        <v>123430.769230769</v>
      </c>
      <c r="J36" s="21">
        <f>VLOOKUP(B36,RMS!B:E,4,FALSE)</f>
        <v>113737.051282051</v>
      </c>
      <c r="K36" s="22">
        <f t="shared" si="1"/>
        <v>-1.4307689998531714E-3</v>
      </c>
      <c r="L36" s="22">
        <f t="shared" si="2"/>
        <v>1.6179489903151989E-3</v>
      </c>
      <c r="M36" s="32"/>
    </row>
    <row r="37" spans="1:13">
      <c r="A37" s="64"/>
      <c r="B37" s="12">
        <v>76</v>
      </c>
      <c r="C37" s="62" t="s">
        <v>33</v>
      </c>
      <c r="D37" s="62"/>
      <c r="E37" s="15">
        <f>VLOOKUP(C37,RA!B8:D66,3,0)</f>
        <v>729411.46239999996</v>
      </c>
      <c r="F37" s="25">
        <f>VLOOKUP(C37,RA!B8:I70,8,0)</f>
        <v>20300.2919</v>
      </c>
      <c r="G37" s="16">
        <f t="shared" si="0"/>
        <v>709111.17050000001</v>
      </c>
      <c r="H37" s="27">
        <f>RA!J37</f>
        <v>-0.97640331022080096</v>
      </c>
      <c r="I37" s="20">
        <f>VLOOKUP(B37,RMS!B:D,3,FALSE)</f>
        <v>729411.44667008496</v>
      </c>
      <c r="J37" s="21">
        <f>VLOOKUP(B37,RMS!B:E,4,FALSE)</f>
        <v>709111.16879572603</v>
      </c>
      <c r="K37" s="22">
        <f t="shared" si="1"/>
        <v>1.5729915001429617E-2</v>
      </c>
      <c r="L37" s="22">
        <f t="shared" si="2"/>
        <v>1.7042739782482386E-3</v>
      </c>
      <c r="M37" s="32"/>
    </row>
    <row r="38" spans="1:13">
      <c r="A38" s="64"/>
      <c r="B38" s="12">
        <v>77</v>
      </c>
      <c r="C38" s="62" t="s">
        <v>38</v>
      </c>
      <c r="D38" s="62"/>
      <c r="E38" s="15">
        <f>VLOOKUP(C38,RA!B9:D67,3,0)</f>
        <v>192819.64</v>
      </c>
      <c r="F38" s="25">
        <f>VLOOKUP(C38,RA!B9:I71,8,0)</f>
        <v>-16918.11</v>
      </c>
      <c r="G38" s="16">
        <f t="shared" si="0"/>
        <v>209737.75</v>
      </c>
      <c r="H38" s="27">
        <f>RA!J38</f>
        <v>-15.570954006414601</v>
      </c>
      <c r="I38" s="20">
        <f>VLOOKUP(B38,RMS!B:D,3,FALSE)</f>
        <v>192819.64</v>
      </c>
      <c r="J38" s="21">
        <f>VLOOKUP(B38,RMS!B:E,4,FALSE)</f>
        <v>209737.75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39</v>
      </c>
      <c r="D39" s="62"/>
      <c r="E39" s="15">
        <f>VLOOKUP(C39,RA!B10:D68,3,0)</f>
        <v>86374.44</v>
      </c>
      <c r="F39" s="25">
        <f>VLOOKUP(C39,RA!B10:I72,8,0)</f>
        <v>11854.68</v>
      </c>
      <c r="G39" s="16">
        <f t="shared" si="0"/>
        <v>74519.760000000009</v>
      </c>
      <c r="H39" s="27">
        <f>RA!J39</f>
        <v>0</v>
      </c>
      <c r="I39" s="20">
        <f>VLOOKUP(B39,RMS!B:D,3,FALSE)</f>
        <v>86374.44</v>
      </c>
      <c r="J39" s="21">
        <f>VLOOKUP(B39,RMS!B:E,4,FALSE)</f>
        <v>74519.759999999995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34</v>
      </c>
      <c r="D40" s="62"/>
      <c r="E40" s="15">
        <f>VLOOKUP(C40,RA!B8:D69,3,0)</f>
        <v>30728.147000000001</v>
      </c>
      <c r="F40" s="25">
        <f>VLOOKUP(C40,RA!B8:I73,8,0)</f>
        <v>3876.5378999999998</v>
      </c>
      <c r="G40" s="16">
        <f t="shared" si="0"/>
        <v>26851.609100000001</v>
      </c>
      <c r="H40" s="27">
        <f>RA!J40</f>
        <v>7.8535644497546402</v>
      </c>
      <c r="I40" s="20">
        <f>VLOOKUP(B40,RMS!B:D,3,FALSE)</f>
        <v>30728.1468875274</v>
      </c>
      <c r="J40" s="21">
        <f>VLOOKUP(B40,RMS!B:E,4,FALSE)</f>
        <v>26851.6093366614</v>
      </c>
      <c r="K40" s="22">
        <f t="shared" si="1"/>
        <v>1.1247260044910945E-4</v>
      </c>
      <c r="L40" s="22">
        <f t="shared" si="2"/>
        <v>-2.3666139895794913E-4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23815474.065499999</v>
      </c>
      <c r="E7" s="49"/>
      <c r="F7" s="49"/>
      <c r="G7" s="48">
        <v>18421027.004299998</v>
      </c>
      <c r="H7" s="50">
        <v>29.284181929382999</v>
      </c>
      <c r="I7" s="48">
        <v>2493314.5754999998</v>
      </c>
      <c r="J7" s="50">
        <v>10.469304825268701</v>
      </c>
      <c r="K7" s="48">
        <v>1930880.9569000001</v>
      </c>
      <c r="L7" s="50">
        <v>10.481939777023699</v>
      </c>
      <c r="M7" s="50">
        <v>0.291283425107149</v>
      </c>
      <c r="N7" s="48">
        <v>674790187.45109999</v>
      </c>
      <c r="O7" s="48">
        <v>674790187.45109999</v>
      </c>
      <c r="P7" s="48">
        <v>963629</v>
      </c>
      <c r="Q7" s="48">
        <v>967418</v>
      </c>
      <c r="R7" s="50">
        <v>-0.39166110202622001</v>
      </c>
      <c r="S7" s="48">
        <v>24.714360055062699</v>
      </c>
      <c r="T7" s="48">
        <v>25.124982790169302</v>
      </c>
      <c r="U7" s="51">
        <v>-1.66147427726944</v>
      </c>
    </row>
    <row r="8" spans="1:23" ht="12" thickBot="1">
      <c r="A8" s="75">
        <v>42395</v>
      </c>
      <c r="B8" s="65" t="s">
        <v>6</v>
      </c>
      <c r="C8" s="66"/>
      <c r="D8" s="52">
        <v>1074760.2245</v>
      </c>
      <c r="E8" s="53"/>
      <c r="F8" s="53"/>
      <c r="G8" s="52">
        <v>861023.28460000001</v>
      </c>
      <c r="H8" s="54">
        <v>24.823595798491599</v>
      </c>
      <c r="I8" s="52">
        <v>258804.0686</v>
      </c>
      <c r="J8" s="54">
        <v>24.080168087761201</v>
      </c>
      <c r="K8" s="52">
        <v>201742.2107</v>
      </c>
      <c r="L8" s="54">
        <v>23.430517421340401</v>
      </c>
      <c r="M8" s="54">
        <v>0.28284540801852098</v>
      </c>
      <c r="N8" s="52">
        <v>24697569.508900002</v>
      </c>
      <c r="O8" s="52">
        <v>24697569.508900002</v>
      </c>
      <c r="P8" s="52">
        <v>32683</v>
      </c>
      <c r="Q8" s="52">
        <v>32306</v>
      </c>
      <c r="R8" s="54">
        <v>1.1669658886894101</v>
      </c>
      <c r="S8" s="52">
        <v>32.884381008475401</v>
      </c>
      <c r="T8" s="52">
        <v>32.127143217978102</v>
      </c>
      <c r="U8" s="55">
        <v>2.3027278217646798</v>
      </c>
    </row>
    <row r="9" spans="1:23" ht="12" thickBot="1">
      <c r="A9" s="76"/>
      <c r="B9" s="65" t="s">
        <v>7</v>
      </c>
      <c r="C9" s="66"/>
      <c r="D9" s="52">
        <v>119774.1611</v>
      </c>
      <c r="E9" s="53"/>
      <c r="F9" s="53"/>
      <c r="G9" s="52">
        <v>107015.2329</v>
      </c>
      <c r="H9" s="54">
        <v>11.922534628245399</v>
      </c>
      <c r="I9" s="52">
        <v>28189.958600000002</v>
      </c>
      <c r="J9" s="54">
        <v>23.535926564715499</v>
      </c>
      <c r="K9" s="52">
        <v>23708.385200000001</v>
      </c>
      <c r="L9" s="54">
        <v>22.1542153930125</v>
      </c>
      <c r="M9" s="54">
        <v>0.189029044458076</v>
      </c>
      <c r="N9" s="52">
        <v>2568987.7974999999</v>
      </c>
      <c r="O9" s="52">
        <v>2568987.7974999999</v>
      </c>
      <c r="P9" s="52">
        <v>6361</v>
      </c>
      <c r="Q9" s="52">
        <v>6462</v>
      </c>
      <c r="R9" s="54">
        <v>-1.56298359640978</v>
      </c>
      <c r="S9" s="52">
        <v>18.829454661216801</v>
      </c>
      <c r="T9" s="52">
        <v>19.265751532033399</v>
      </c>
      <c r="U9" s="55">
        <v>-2.31709775278452</v>
      </c>
    </row>
    <row r="10" spans="1:23" ht="12" thickBot="1">
      <c r="A10" s="76"/>
      <c r="B10" s="65" t="s">
        <v>8</v>
      </c>
      <c r="C10" s="66"/>
      <c r="D10" s="52">
        <v>203925.65909999999</v>
      </c>
      <c r="E10" s="53"/>
      <c r="F10" s="53"/>
      <c r="G10" s="52">
        <v>149762.1507</v>
      </c>
      <c r="H10" s="54">
        <v>36.166353211966801</v>
      </c>
      <c r="I10" s="52">
        <v>49431.573199999999</v>
      </c>
      <c r="J10" s="54">
        <v>24.2399967802777</v>
      </c>
      <c r="K10" s="52">
        <v>32099.243399999999</v>
      </c>
      <c r="L10" s="54">
        <v>21.433481857709499</v>
      </c>
      <c r="M10" s="54">
        <v>0.53996069577141503</v>
      </c>
      <c r="N10" s="52">
        <v>4724980.8583000004</v>
      </c>
      <c r="O10" s="52">
        <v>4724980.8583000004</v>
      </c>
      <c r="P10" s="52">
        <v>93233</v>
      </c>
      <c r="Q10" s="52">
        <v>95147</v>
      </c>
      <c r="R10" s="54">
        <v>-2.0116241184693102</v>
      </c>
      <c r="S10" s="52">
        <v>2.1872690903435501</v>
      </c>
      <c r="T10" s="52">
        <v>2.12388461118059</v>
      </c>
      <c r="U10" s="55">
        <v>2.8978820869725599</v>
      </c>
    </row>
    <row r="11" spans="1:23" ht="12" thickBot="1">
      <c r="A11" s="76"/>
      <c r="B11" s="65" t="s">
        <v>9</v>
      </c>
      <c r="C11" s="66"/>
      <c r="D11" s="52">
        <v>102421.08930000001</v>
      </c>
      <c r="E11" s="53"/>
      <c r="F11" s="53"/>
      <c r="G11" s="52">
        <v>60943.377399999998</v>
      </c>
      <c r="H11" s="54">
        <v>68.059424451917593</v>
      </c>
      <c r="I11" s="52">
        <v>20526.037700000001</v>
      </c>
      <c r="J11" s="54">
        <v>20.040831278290302</v>
      </c>
      <c r="K11" s="52">
        <v>12098.2765</v>
      </c>
      <c r="L11" s="54">
        <v>19.851667262536701</v>
      </c>
      <c r="M11" s="54">
        <v>0.696608413603376</v>
      </c>
      <c r="N11" s="52">
        <v>2196712.4391999999</v>
      </c>
      <c r="O11" s="52">
        <v>2196712.4391999999</v>
      </c>
      <c r="P11" s="52">
        <v>4439</v>
      </c>
      <c r="Q11" s="52">
        <v>4640</v>
      </c>
      <c r="R11" s="54">
        <v>-4.3318965517241397</v>
      </c>
      <c r="S11" s="52">
        <v>23.073009529173198</v>
      </c>
      <c r="T11" s="52">
        <v>23.0427948060345</v>
      </c>
      <c r="U11" s="55">
        <v>0.13095267481492601</v>
      </c>
    </row>
    <row r="12" spans="1:23" ht="12" thickBot="1">
      <c r="A12" s="76"/>
      <c r="B12" s="65" t="s">
        <v>10</v>
      </c>
      <c r="C12" s="66"/>
      <c r="D12" s="52">
        <v>371773.5134</v>
      </c>
      <c r="E12" s="53"/>
      <c r="F12" s="53"/>
      <c r="G12" s="52">
        <v>218821.40909999999</v>
      </c>
      <c r="H12" s="54">
        <v>69.898144303650795</v>
      </c>
      <c r="I12" s="52">
        <v>48026.962800000001</v>
      </c>
      <c r="J12" s="54">
        <v>12.9183390072027</v>
      </c>
      <c r="K12" s="52">
        <v>32125.986700000001</v>
      </c>
      <c r="L12" s="54">
        <v>14.681372737764701</v>
      </c>
      <c r="M12" s="54">
        <v>0.494956816376943</v>
      </c>
      <c r="N12" s="52">
        <v>8818252.4500999991</v>
      </c>
      <c r="O12" s="52">
        <v>8818252.4500999991</v>
      </c>
      <c r="P12" s="52">
        <v>2377</v>
      </c>
      <c r="Q12" s="52">
        <v>2754</v>
      </c>
      <c r="R12" s="54">
        <v>-13.6891793754539</v>
      </c>
      <c r="S12" s="52">
        <v>156.40450710980201</v>
      </c>
      <c r="T12" s="52">
        <v>151.60657835875099</v>
      </c>
      <c r="U12" s="55">
        <v>3.0676409776880802</v>
      </c>
    </row>
    <row r="13" spans="1:23" ht="12" thickBot="1">
      <c r="A13" s="76"/>
      <c r="B13" s="65" t="s">
        <v>11</v>
      </c>
      <c r="C13" s="66"/>
      <c r="D13" s="52">
        <v>330604.66940000001</v>
      </c>
      <c r="E13" s="53"/>
      <c r="F13" s="53"/>
      <c r="G13" s="52">
        <v>320338.38660000003</v>
      </c>
      <c r="H13" s="54">
        <v>3.20482440739123</v>
      </c>
      <c r="I13" s="52">
        <v>86627.419699999999</v>
      </c>
      <c r="J13" s="54">
        <v>26.202721170640601</v>
      </c>
      <c r="K13" s="52">
        <v>48802.942799999997</v>
      </c>
      <c r="L13" s="54">
        <v>15.234809451962199</v>
      </c>
      <c r="M13" s="54">
        <v>0.77504500199934701</v>
      </c>
      <c r="N13" s="52">
        <v>9348813.5404000003</v>
      </c>
      <c r="O13" s="52">
        <v>9348813.5404000003</v>
      </c>
      <c r="P13" s="52">
        <v>9864</v>
      </c>
      <c r="Q13" s="52">
        <v>9843</v>
      </c>
      <c r="R13" s="54">
        <v>0.213349588540068</v>
      </c>
      <c r="S13" s="52">
        <v>33.5162884630981</v>
      </c>
      <c r="T13" s="52">
        <v>33.996657380879803</v>
      </c>
      <c r="U13" s="55">
        <v>-1.43324019397486</v>
      </c>
    </row>
    <row r="14" spans="1:23" ht="12" thickBot="1">
      <c r="A14" s="76"/>
      <c r="B14" s="65" t="s">
        <v>12</v>
      </c>
      <c r="C14" s="66"/>
      <c r="D14" s="52">
        <v>195987.09210000001</v>
      </c>
      <c r="E14" s="53"/>
      <c r="F14" s="53"/>
      <c r="G14" s="52">
        <v>207392.1703</v>
      </c>
      <c r="H14" s="54">
        <v>-5.49928099190155</v>
      </c>
      <c r="I14" s="52">
        <v>36496.436000000002</v>
      </c>
      <c r="J14" s="54">
        <v>18.621856985039699</v>
      </c>
      <c r="K14" s="52">
        <v>21607.8194</v>
      </c>
      <c r="L14" s="54">
        <v>10.418821196934999</v>
      </c>
      <c r="M14" s="54">
        <v>0.68903836728661305</v>
      </c>
      <c r="N14" s="52">
        <v>5379267.3041000003</v>
      </c>
      <c r="O14" s="52">
        <v>5379267.3041000003</v>
      </c>
      <c r="P14" s="52">
        <v>2834</v>
      </c>
      <c r="Q14" s="52">
        <v>3007</v>
      </c>
      <c r="R14" s="54">
        <v>-5.7532424343199198</v>
      </c>
      <c r="S14" s="52">
        <v>69.155642942837005</v>
      </c>
      <c r="T14" s="52">
        <v>62.409354772198199</v>
      </c>
      <c r="U14" s="55">
        <v>9.7552244235732903</v>
      </c>
    </row>
    <row r="15" spans="1:23" ht="12" thickBot="1">
      <c r="A15" s="76"/>
      <c r="B15" s="65" t="s">
        <v>13</v>
      </c>
      <c r="C15" s="66"/>
      <c r="D15" s="52">
        <v>139352.66889999999</v>
      </c>
      <c r="E15" s="53"/>
      <c r="F15" s="53"/>
      <c r="G15" s="52">
        <v>145826.65359999999</v>
      </c>
      <c r="H15" s="54">
        <v>-4.4395071409634097</v>
      </c>
      <c r="I15" s="52">
        <v>27862.651399999999</v>
      </c>
      <c r="J15" s="54">
        <v>19.994343574427202</v>
      </c>
      <c r="K15" s="52">
        <v>-7984.4305000000004</v>
      </c>
      <c r="L15" s="54">
        <v>-5.4752888466474401</v>
      </c>
      <c r="M15" s="54">
        <v>-4.4896228854393598</v>
      </c>
      <c r="N15" s="52">
        <v>3912303.2124999999</v>
      </c>
      <c r="O15" s="52">
        <v>3912303.2124999999</v>
      </c>
      <c r="P15" s="52">
        <v>4278</v>
      </c>
      <c r="Q15" s="52">
        <v>4632</v>
      </c>
      <c r="R15" s="54">
        <v>-7.6424870466321302</v>
      </c>
      <c r="S15" s="52">
        <v>32.574256404862098</v>
      </c>
      <c r="T15" s="52">
        <v>32.541184866148498</v>
      </c>
      <c r="U15" s="55">
        <v>0.101526611390646</v>
      </c>
    </row>
    <row r="16" spans="1:23" ht="12" thickBot="1">
      <c r="A16" s="76"/>
      <c r="B16" s="65" t="s">
        <v>14</v>
      </c>
      <c r="C16" s="66"/>
      <c r="D16" s="52">
        <v>878011.08559999999</v>
      </c>
      <c r="E16" s="53"/>
      <c r="F16" s="53"/>
      <c r="G16" s="52">
        <v>662265.95759999997</v>
      </c>
      <c r="H16" s="54">
        <v>32.576810799975803</v>
      </c>
      <c r="I16" s="52">
        <v>16760.901300000001</v>
      </c>
      <c r="J16" s="54">
        <v>1.90896237813971</v>
      </c>
      <c r="K16" s="52">
        <v>28495.439999999999</v>
      </c>
      <c r="L16" s="54">
        <v>4.3027185185941397</v>
      </c>
      <c r="M16" s="54">
        <v>-0.411804088654185</v>
      </c>
      <c r="N16" s="52">
        <v>22113219.759100001</v>
      </c>
      <c r="O16" s="52">
        <v>22113219.759100001</v>
      </c>
      <c r="P16" s="52">
        <v>35995</v>
      </c>
      <c r="Q16" s="52">
        <v>35738</v>
      </c>
      <c r="R16" s="54">
        <v>0.71912250265824296</v>
      </c>
      <c r="S16" s="52">
        <v>24.392584681205701</v>
      </c>
      <c r="T16" s="52">
        <v>22.7891605238122</v>
      </c>
      <c r="U16" s="55">
        <v>6.5734081826472401</v>
      </c>
    </row>
    <row r="17" spans="1:21" ht="12" thickBot="1">
      <c r="A17" s="76"/>
      <c r="B17" s="65" t="s">
        <v>15</v>
      </c>
      <c r="C17" s="66"/>
      <c r="D17" s="52">
        <v>981128.82810000004</v>
      </c>
      <c r="E17" s="53"/>
      <c r="F17" s="53"/>
      <c r="G17" s="52">
        <v>595174.45730000001</v>
      </c>
      <c r="H17" s="54">
        <v>64.847267228314195</v>
      </c>
      <c r="I17" s="52">
        <v>90038.275200000004</v>
      </c>
      <c r="J17" s="54">
        <v>9.1770084234873792</v>
      </c>
      <c r="K17" s="52">
        <v>63219.693200000002</v>
      </c>
      <c r="L17" s="54">
        <v>10.6220440787723</v>
      </c>
      <c r="M17" s="54">
        <v>0.42421246675711499</v>
      </c>
      <c r="N17" s="52">
        <v>27589079.143100001</v>
      </c>
      <c r="O17" s="52">
        <v>27589079.143100001</v>
      </c>
      <c r="P17" s="52">
        <v>10947</v>
      </c>
      <c r="Q17" s="52">
        <v>10799</v>
      </c>
      <c r="R17" s="54">
        <v>1.3704972682655701</v>
      </c>
      <c r="S17" s="52">
        <v>89.625361112633598</v>
      </c>
      <c r="T17" s="52">
        <v>82.307228511899297</v>
      </c>
      <c r="U17" s="55">
        <v>8.1652475481103295</v>
      </c>
    </row>
    <row r="18" spans="1:21" ht="12" customHeight="1" thickBot="1">
      <c r="A18" s="76"/>
      <c r="B18" s="65" t="s">
        <v>16</v>
      </c>
      <c r="C18" s="66"/>
      <c r="D18" s="52">
        <v>3274137.7307000002</v>
      </c>
      <c r="E18" s="53"/>
      <c r="F18" s="53"/>
      <c r="G18" s="52">
        <v>2023868.8761</v>
      </c>
      <c r="H18" s="54">
        <v>61.776178751721901</v>
      </c>
      <c r="I18" s="52">
        <v>514110.8689</v>
      </c>
      <c r="J18" s="54">
        <v>15.702175998261501</v>
      </c>
      <c r="K18" s="52">
        <v>307841.9143</v>
      </c>
      <c r="L18" s="54">
        <v>15.2105661555116</v>
      </c>
      <c r="M18" s="54">
        <v>0.670048310572112</v>
      </c>
      <c r="N18" s="52">
        <v>68968847.451399997</v>
      </c>
      <c r="O18" s="52">
        <v>68968847.451399997</v>
      </c>
      <c r="P18" s="52">
        <v>89849</v>
      </c>
      <c r="Q18" s="52">
        <v>91039</v>
      </c>
      <c r="R18" s="54">
        <v>-1.3071321082173599</v>
      </c>
      <c r="S18" s="52">
        <v>36.440447091230801</v>
      </c>
      <c r="T18" s="52">
        <v>37.356875444589697</v>
      </c>
      <c r="U18" s="55">
        <v>-2.51486583318944</v>
      </c>
    </row>
    <row r="19" spans="1:21" ht="12" customHeight="1" thickBot="1">
      <c r="A19" s="76"/>
      <c r="B19" s="65" t="s">
        <v>17</v>
      </c>
      <c r="C19" s="66"/>
      <c r="D19" s="52">
        <v>656672.4203</v>
      </c>
      <c r="E19" s="53"/>
      <c r="F19" s="53"/>
      <c r="G19" s="52">
        <v>589803.42429999996</v>
      </c>
      <c r="H19" s="54">
        <v>11.337505556086301</v>
      </c>
      <c r="I19" s="52">
        <v>52729.5789</v>
      </c>
      <c r="J19" s="54">
        <v>8.0298147554164903</v>
      </c>
      <c r="K19" s="52">
        <v>59827.471700000002</v>
      </c>
      <c r="L19" s="54">
        <v>10.143629086420701</v>
      </c>
      <c r="M19" s="54">
        <v>-0.118639357444216</v>
      </c>
      <c r="N19" s="52">
        <v>20261081.955499999</v>
      </c>
      <c r="O19" s="52">
        <v>20261081.955499999</v>
      </c>
      <c r="P19" s="52">
        <v>13540</v>
      </c>
      <c r="Q19" s="52">
        <v>13944</v>
      </c>
      <c r="R19" s="54">
        <v>-2.8973034997131299</v>
      </c>
      <c r="S19" s="52">
        <v>48.498701646971902</v>
      </c>
      <c r="T19" s="52">
        <v>45.635879381812998</v>
      </c>
      <c r="U19" s="55">
        <v>5.9028843411062804</v>
      </c>
    </row>
    <row r="20" spans="1:21" ht="12" thickBot="1">
      <c r="A20" s="76"/>
      <c r="B20" s="65" t="s">
        <v>18</v>
      </c>
      <c r="C20" s="66"/>
      <c r="D20" s="52">
        <v>1662442.9822</v>
      </c>
      <c r="E20" s="53"/>
      <c r="F20" s="53"/>
      <c r="G20" s="52">
        <v>1250524.4691999999</v>
      </c>
      <c r="H20" s="54">
        <v>32.939660370141901</v>
      </c>
      <c r="I20" s="52">
        <v>140686.60320000001</v>
      </c>
      <c r="J20" s="54">
        <v>8.46264231052435</v>
      </c>
      <c r="K20" s="52">
        <v>87355.104300000006</v>
      </c>
      <c r="L20" s="54">
        <v>6.9854774098010104</v>
      </c>
      <c r="M20" s="54">
        <v>0.61051382546400301</v>
      </c>
      <c r="N20" s="52">
        <v>40288771.970399998</v>
      </c>
      <c r="O20" s="52">
        <v>40288771.970399998</v>
      </c>
      <c r="P20" s="52">
        <v>48115</v>
      </c>
      <c r="Q20" s="52">
        <v>47301</v>
      </c>
      <c r="R20" s="54">
        <v>1.72089385002432</v>
      </c>
      <c r="S20" s="52">
        <v>34.551449281928697</v>
      </c>
      <c r="T20" s="52">
        <v>32.223383719160303</v>
      </c>
      <c r="U20" s="55">
        <v>6.7379679033784399</v>
      </c>
    </row>
    <row r="21" spans="1:21" ht="12" customHeight="1" thickBot="1">
      <c r="A21" s="76"/>
      <c r="B21" s="65" t="s">
        <v>19</v>
      </c>
      <c r="C21" s="66"/>
      <c r="D21" s="52">
        <v>518227.51059999998</v>
      </c>
      <c r="E21" s="53"/>
      <c r="F21" s="53"/>
      <c r="G21" s="52">
        <v>411643.30229999998</v>
      </c>
      <c r="H21" s="54">
        <v>25.892370337249599</v>
      </c>
      <c r="I21" s="52">
        <v>76399.114700000006</v>
      </c>
      <c r="J21" s="54">
        <v>14.7423888422183</v>
      </c>
      <c r="K21" s="52">
        <v>48826.969700000001</v>
      </c>
      <c r="L21" s="54">
        <v>11.861475560803701</v>
      </c>
      <c r="M21" s="54">
        <v>0.56469089049366095</v>
      </c>
      <c r="N21" s="52">
        <v>11166620.3344</v>
      </c>
      <c r="O21" s="52">
        <v>11166620.3344</v>
      </c>
      <c r="P21" s="52">
        <v>30785</v>
      </c>
      <c r="Q21" s="52">
        <v>31471</v>
      </c>
      <c r="R21" s="54">
        <v>-2.1797845635664599</v>
      </c>
      <c r="S21" s="52">
        <v>16.833766789020601</v>
      </c>
      <c r="T21" s="52">
        <v>15.931219014330701</v>
      </c>
      <c r="U21" s="55">
        <v>5.3615318900499203</v>
      </c>
    </row>
    <row r="22" spans="1:21" ht="12" customHeight="1" thickBot="1">
      <c r="A22" s="76"/>
      <c r="B22" s="65" t="s">
        <v>20</v>
      </c>
      <c r="C22" s="66"/>
      <c r="D22" s="52">
        <v>1488615.9717000001</v>
      </c>
      <c r="E22" s="53"/>
      <c r="F22" s="53"/>
      <c r="G22" s="52">
        <v>1156564.5137</v>
      </c>
      <c r="H22" s="54">
        <v>28.710154432952798</v>
      </c>
      <c r="I22" s="52">
        <v>99452.600999999995</v>
      </c>
      <c r="J22" s="54">
        <v>6.6808769280115303</v>
      </c>
      <c r="K22" s="52">
        <v>136787.46419999999</v>
      </c>
      <c r="L22" s="54">
        <v>11.827050076298701</v>
      </c>
      <c r="M22" s="54">
        <v>-0.27294067784904502</v>
      </c>
      <c r="N22" s="52">
        <v>34386633.961900003</v>
      </c>
      <c r="O22" s="52">
        <v>34386633.961900003</v>
      </c>
      <c r="P22" s="52">
        <v>73722</v>
      </c>
      <c r="Q22" s="52">
        <v>73486</v>
      </c>
      <c r="R22" s="54">
        <v>0.321149606727822</v>
      </c>
      <c r="S22" s="52">
        <v>20.192289570277499</v>
      </c>
      <c r="T22" s="52">
        <v>19.969208958168899</v>
      </c>
      <c r="U22" s="55">
        <v>1.1047811657623701</v>
      </c>
    </row>
    <row r="23" spans="1:21" ht="12" thickBot="1">
      <c r="A23" s="76"/>
      <c r="B23" s="65" t="s">
        <v>21</v>
      </c>
      <c r="C23" s="66"/>
      <c r="D23" s="52">
        <v>3037468.8002999998</v>
      </c>
      <c r="E23" s="53"/>
      <c r="F23" s="53"/>
      <c r="G23" s="52">
        <v>2397900.6562000001</v>
      </c>
      <c r="H23" s="54">
        <v>26.6720033812216</v>
      </c>
      <c r="I23" s="52">
        <v>309853.20730000001</v>
      </c>
      <c r="J23" s="54">
        <v>10.201033415368601</v>
      </c>
      <c r="K23" s="52">
        <v>264362.48060000001</v>
      </c>
      <c r="L23" s="54">
        <v>11.0247469976067</v>
      </c>
      <c r="M23" s="54">
        <v>0.17207709126027901</v>
      </c>
      <c r="N23" s="52">
        <v>83594981.428299993</v>
      </c>
      <c r="O23" s="52">
        <v>83594981.428299993</v>
      </c>
      <c r="P23" s="52">
        <v>86775</v>
      </c>
      <c r="Q23" s="52">
        <v>86911</v>
      </c>
      <c r="R23" s="54">
        <v>-0.156481918284224</v>
      </c>
      <c r="S23" s="52">
        <v>35.003961974070897</v>
      </c>
      <c r="T23" s="52">
        <v>35.192969937062102</v>
      </c>
      <c r="U23" s="55">
        <v>-0.53996162814709703</v>
      </c>
    </row>
    <row r="24" spans="1:21" ht="12" thickBot="1">
      <c r="A24" s="76"/>
      <c r="B24" s="65" t="s">
        <v>22</v>
      </c>
      <c r="C24" s="66"/>
      <c r="D24" s="52">
        <v>336655.98460000003</v>
      </c>
      <c r="E24" s="53"/>
      <c r="F24" s="53"/>
      <c r="G24" s="52">
        <v>274400.11219999997</v>
      </c>
      <c r="H24" s="54">
        <v>22.687990868831701</v>
      </c>
      <c r="I24" s="52">
        <v>58106.722600000001</v>
      </c>
      <c r="J24" s="54">
        <v>17.259970194511698</v>
      </c>
      <c r="K24" s="52">
        <v>45604.405599999998</v>
      </c>
      <c r="L24" s="54">
        <v>16.619674545453801</v>
      </c>
      <c r="M24" s="54">
        <v>0.274147131960426</v>
      </c>
      <c r="N24" s="52">
        <v>9049344.2081000004</v>
      </c>
      <c r="O24" s="52">
        <v>9049344.2081000004</v>
      </c>
      <c r="P24" s="52">
        <v>26682</v>
      </c>
      <c r="Q24" s="52">
        <v>26969</v>
      </c>
      <c r="R24" s="54">
        <v>-1.06418480477586</v>
      </c>
      <c r="S24" s="52">
        <v>12.6173444494416</v>
      </c>
      <c r="T24" s="52">
        <v>12.481890730097501</v>
      </c>
      <c r="U24" s="55">
        <v>1.07355172783641</v>
      </c>
    </row>
    <row r="25" spans="1:21" ht="12" thickBot="1">
      <c r="A25" s="76"/>
      <c r="B25" s="65" t="s">
        <v>23</v>
      </c>
      <c r="C25" s="66"/>
      <c r="D25" s="52">
        <v>435189.12270000001</v>
      </c>
      <c r="E25" s="53"/>
      <c r="F25" s="53"/>
      <c r="G25" s="52">
        <v>314230.76909999998</v>
      </c>
      <c r="H25" s="54">
        <v>38.493478517855301</v>
      </c>
      <c r="I25" s="52">
        <v>35832.703500000003</v>
      </c>
      <c r="J25" s="54">
        <v>8.2338233266692793</v>
      </c>
      <c r="K25" s="52">
        <v>17407.376899999999</v>
      </c>
      <c r="L25" s="54">
        <v>5.5396793095269201</v>
      </c>
      <c r="M25" s="54">
        <v>1.05847806397528</v>
      </c>
      <c r="N25" s="52">
        <v>17269040.993799999</v>
      </c>
      <c r="O25" s="52">
        <v>17269040.993799999</v>
      </c>
      <c r="P25" s="52">
        <v>21005</v>
      </c>
      <c r="Q25" s="52">
        <v>20828</v>
      </c>
      <c r="R25" s="54">
        <v>0.84981755329365305</v>
      </c>
      <c r="S25" s="52">
        <v>20.7183586146156</v>
      </c>
      <c r="T25" s="52">
        <v>20.6787025734588</v>
      </c>
      <c r="U25" s="55">
        <v>0.19140532266289501</v>
      </c>
    </row>
    <row r="26" spans="1:21" ht="12" thickBot="1">
      <c r="A26" s="76"/>
      <c r="B26" s="65" t="s">
        <v>24</v>
      </c>
      <c r="C26" s="66"/>
      <c r="D26" s="52">
        <v>1139618.8928</v>
      </c>
      <c r="E26" s="53"/>
      <c r="F26" s="53"/>
      <c r="G26" s="52">
        <v>699267.49699999997</v>
      </c>
      <c r="H26" s="54">
        <v>62.973239524101601</v>
      </c>
      <c r="I26" s="52">
        <v>207676.18770000001</v>
      </c>
      <c r="J26" s="54">
        <v>18.223301580210499</v>
      </c>
      <c r="K26" s="52">
        <v>159188.65400000001</v>
      </c>
      <c r="L26" s="54">
        <v>22.765058390809202</v>
      </c>
      <c r="M26" s="54">
        <v>0.304591643195878</v>
      </c>
      <c r="N26" s="52">
        <v>22534831.337200001</v>
      </c>
      <c r="O26" s="52">
        <v>22534831.337200001</v>
      </c>
      <c r="P26" s="52">
        <v>60722</v>
      </c>
      <c r="Q26" s="52">
        <v>60634</v>
      </c>
      <c r="R26" s="54">
        <v>0.145133093643834</v>
      </c>
      <c r="S26" s="52">
        <v>18.767808912749899</v>
      </c>
      <c r="T26" s="52">
        <v>17.778473330144799</v>
      </c>
      <c r="U26" s="55">
        <v>5.2714495720009102</v>
      </c>
    </row>
    <row r="27" spans="1:21" ht="12" thickBot="1">
      <c r="A27" s="76"/>
      <c r="B27" s="65" t="s">
        <v>25</v>
      </c>
      <c r="C27" s="66"/>
      <c r="D27" s="52">
        <v>295313.75390000001</v>
      </c>
      <c r="E27" s="53"/>
      <c r="F27" s="53"/>
      <c r="G27" s="52">
        <v>257104.79980000001</v>
      </c>
      <c r="H27" s="54">
        <v>14.861237180217</v>
      </c>
      <c r="I27" s="52">
        <v>73649.215899999996</v>
      </c>
      <c r="J27" s="54">
        <v>24.939311131759698</v>
      </c>
      <c r="K27" s="52">
        <v>71278.315100000007</v>
      </c>
      <c r="L27" s="54">
        <v>27.723447852955999</v>
      </c>
      <c r="M27" s="54">
        <v>3.3262581988277001E-2</v>
      </c>
      <c r="N27" s="52">
        <v>7211029.1677000001</v>
      </c>
      <c r="O27" s="52">
        <v>7211029.1677000001</v>
      </c>
      <c r="P27" s="52">
        <v>33372</v>
      </c>
      <c r="Q27" s="52">
        <v>34539</v>
      </c>
      <c r="R27" s="54">
        <v>-3.37878919482324</v>
      </c>
      <c r="S27" s="52">
        <v>8.8491476057773006</v>
      </c>
      <c r="T27" s="52">
        <v>8.8227470106256707</v>
      </c>
      <c r="U27" s="55">
        <v>0.29834054451068198</v>
      </c>
    </row>
    <row r="28" spans="1:21" ht="12" thickBot="1">
      <c r="A28" s="76"/>
      <c r="B28" s="65" t="s">
        <v>26</v>
      </c>
      <c r="C28" s="66"/>
      <c r="D28" s="52">
        <v>1220575.7889</v>
      </c>
      <c r="E28" s="53"/>
      <c r="F28" s="53"/>
      <c r="G28" s="52">
        <v>938174.71059999999</v>
      </c>
      <c r="H28" s="54">
        <v>30.101118172263799</v>
      </c>
      <c r="I28" s="52">
        <v>50476.5579</v>
      </c>
      <c r="J28" s="54">
        <v>4.1354710095872198</v>
      </c>
      <c r="K28" s="52">
        <v>22977.1738</v>
      </c>
      <c r="L28" s="54">
        <v>2.4491359168384701</v>
      </c>
      <c r="M28" s="54">
        <v>1.19681316507255</v>
      </c>
      <c r="N28" s="52">
        <v>44141741.060699999</v>
      </c>
      <c r="O28" s="52">
        <v>44141741.060699999</v>
      </c>
      <c r="P28" s="52">
        <v>41456</v>
      </c>
      <c r="Q28" s="52">
        <v>40385</v>
      </c>
      <c r="R28" s="54">
        <v>2.6519747430976799</v>
      </c>
      <c r="S28" s="52">
        <v>29.442681129390198</v>
      </c>
      <c r="T28" s="52">
        <v>30.272198474681201</v>
      </c>
      <c r="U28" s="55">
        <v>-2.8173974430031099</v>
      </c>
    </row>
    <row r="29" spans="1:21" ht="12" thickBot="1">
      <c r="A29" s="76"/>
      <c r="B29" s="65" t="s">
        <v>27</v>
      </c>
      <c r="C29" s="66"/>
      <c r="D29" s="52">
        <v>732188.5024</v>
      </c>
      <c r="E29" s="53"/>
      <c r="F29" s="53"/>
      <c r="G29" s="52">
        <v>674258.69030000002</v>
      </c>
      <c r="H29" s="54">
        <v>8.5916300276716004</v>
      </c>
      <c r="I29" s="52">
        <v>94848.660999999993</v>
      </c>
      <c r="J29" s="54">
        <v>12.954131441438999</v>
      </c>
      <c r="K29" s="52">
        <v>105847.60159999999</v>
      </c>
      <c r="L29" s="54">
        <v>15.6983666836989</v>
      </c>
      <c r="M29" s="54">
        <v>-0.103912988426183</v>
      </c>
      <c r="N29" s="52">
        <v>20725161.683600001</v>
      </c>
      <c r="O29" s="52">
        <v>20725161.683600001</v>
      </c>
      <c r="P29" s="52">
        <v>103569</v>
      </c>
      <c r="Q29" s="52">
        <v>101755</v>
      </c>
      <c r="R29" s="54">
        <v>1.7827133801778801</v>
      </c>
      <c r="S29" s="52">
        <v>7.0695719993434301</v>
      </c>
      <c r="T29" s="52">
        <v>7.0268655810525296</v>
      </c>
      <c r="U29" s="55">
        <v>0.604087748096648</v>
      </c>
    </row>
    <row r="30" spans="1:21" ht="12" thickBot="1">
      <c r="A30" s="76"/>
      <c r="B30" s="65" t="s">
        <v>28</v>
      </c>
      <c r="C30" s="66"/>
      <c r="D30" s="52">
        <v>892132.90670000005</v>
      </c>
      <c r="E30" s="53"/>
      <c r="F30" s="53"/>
      <c r="G30" s="52">
        <v>875500.8308</v>
      </c>
      <c r="H30" s="54">
        <v>1.8997213154900301</v>
      </c>
      <c r="I30" s="52">
        <v>117560.8759</v>
      </c>
      <c r="J30" s="54">
        <v>13.177506963044101</v>
      </c>
      <c r="K30" s="52">
        <v>129334.0662</v>
      </c>
      <c r="L30" s="54">
        <v>14.7725806361394</v>
      </c>
      <c r="M30" s="54">
        <v>-9.1029306090122997E-2</v>
      </c>
      <c r="N30" s="52">
        <v>24743084.907000002</v>
      </c>
      <c r="O30" s="52">
        <v>24743084.907000002</v>
      </c>
      <c r="P30" s="52">
        <v>61466</v>
      </c>
      <c r="Q30" s="52">
        <v>63876</v>
      </c>
      <c r="R30" s="54">
        <v>-3.7729350616819999</v>
      </c>
      <c r="S30" s="52">
        <v>14.514250263560299</v>
      </c>
      <c r="T30" s="52">
        <v>15.586554463335199</v>
      </c>
      <c r="U30" s="55">
        <v>-7.3879406810767998</v>
      </c>
    </row>
    <row r="31" spans="1:21" ht="12" thickBot="1">
      <c r="A31" s="76"/>
      <c r="B31" s="65" t="s">
        <v>29</v>
      </c>
      <c r="C31" s="66"/>
      <c r="D31" s="52">
        <v>1118352.3409</v>
      </c>
      <c r="E31" s="53"/>
      <c r="F31" s="53"/>
      <c r="G31" s="52">
        <v>756056.5638</v>
      </c>
      <c r="H31" s="54">
        <v>47.919136536434898</v>
      </c>
      <c r="I31" s="52">
        <v>13724.552900000001</v>
      </c>
      <c r="J31" s="54">
        <v>1.22721189003415</v>
      </c>
      <c r="K31" s="52">
        <v>36806.179700000001</v>
      </c>
      <c r="L31" s="54">
        <v>4.8681780520506601</v>
      </c>
      <c r="M31" s="54">
        <v>-0.62711281062402702</v>
      </c>
      <c r="N31" s="52">
        <v>62038539.246799998</v>
      </c>
      <c r="O31" s="52">
        <v>62038539.246799998</v>
      </c>
      <c r="P31" s="52">
        <v>28874</v>
      </c>
      <c r="Q31" s="52">
        <v>28784</v>
      </c>
      <c r="R31" s="54">
        <v>0.31267370761534102</v>
      </c>
      <c r="S31" s="52">
        <v>38.732158374316001</v>
      </c>
      <c r="T31" s="52">
        <v>37.473434619927701</v>
      </c>
      <c r="U31" s="55">
        <v>3.2498156757071901</v>
      </c>
    </row>
    <row r="32" spans="1:21" ht="12" thickBot="1">
      <c r="A32" s="76"/>
      <c r="B32" s="65" t="s">
        <v>30</v>
      </c>
      <c r="C32" s="66"/>
      <c r="D32" s="52">
        <v>123059.827</v>
      </c>
      <c r="E32" s="53"/>
      <c r="F32" s="53"/>
      <c r="G32" s="52">
        <v>118733.9829</v>
      </c>
      <c r="H32" s="54">
        <v>3.64330749659372</v>
      </c>
      <c r="I32" s="52">
        <v>33266.968399999998</v>
      </c>
      <c r="J32" s="54">
        <v>27.0331668839417</v>
      </c>
      <c r="K32" s="52">
        <v>34708.552900000002</v>
      </c>
      <c r="L32" s="54">
        <v>29.232197937158599</v>
      </c>
      <c r="M32" s="54">
        <v>-4.1533984552839E-2</v>
      </c>
      <c r="N32" s="52">
        <v>3021964.5008999999</v>
      </c>
      <c r="O32" s="52">
        <v>3021964.5008999999</v>
      </c>
      <c r="P32" s="52">
        <v>22349</v>
      </c>
      <c r="Q32" s="52">
        <v>22307</v>
      </c>
      <c r="R32" s="54">
        <v>0.18828170529430199</v>
      </c>
      <c r="S32" s="52">
        <v>5.5062788939102401</v>
      </c>
      <c r="T32" s="52">
        <v>5.4991298336844903</v>
      </c>
      <c r="U32" s="55">
        <v>0.12983469169453801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2">
        <v>29.433</v>
      </c>
      <c r="O33" s="52">
        <v>29.433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292741.61109999998</v>
      </c>
      <c r="E34" s="53"/>
      <c r="F34" s="53"/>
      <c r="G34" s="52">
        <v>228428.64350000001</v>
      </c>
      <c r="H34" s="54">
        <v>28.154511016916299</v>
      </c>
      <c r="I34" s="52">
        <v>36422.256500000003</v>
      </c>
      <c r="J34" s="54">
        <v>12.4417763375492</v>
      </c>
      <c r="K34" s="52">
        <v>23129.6855</v>
      </c>
      <c r="L34" s="54">
        <v>10.125562690214901</v>
      </c>
      <c r="M34" s="54">
        <v>0.57469743806071205</v>
      </c>
      <c r="N34" s="52">
        <v>8790433.5210999995</v>
      </c>
      <c r="O34" s="52">
        <v>8790433.5210999995</v>
      </c>
      <c r="P34" s="52">
        <v>14072</v>
      </c>
      <c r="Q34" s="52">
        <v>13428</v>
      </c>
      <c r="R34" s="54">
        <v>4.7959487637771803</v>
      </c>
      <c r="S34" s="52">
        <v>20.803127565378102</v>
      </c>
      <c r="T34" s="52">
        <v>20.975947803097998</v>
      </c>
      <c r="U34" s="55">
        <v>-0.83074161410020597</v>
      </c>
    </row>
    <row r="35" spans="1:21" ht="12" customHeight="1" thickBot="1">
      <c r="A35" s="76"/>
      <c r="B35" s="65" t="s">
        <v>68</v>
      </c>
      <c r="C35" s="66"/>
      <c r="D35" s="52">
        <v>131390.64000000001</v>
      </c>
      <c r="E35" s="53"/>
      <c r="F35" s="53"/>
      <c r="G35" s="52">
        <v>8546.16</v>
      </c>
      <c r="H35" s="54">
        <v>1437.4231233676901</v>
      </c>
      <c r="I35" s="52">
        <v>2449.9499999999998</v>
      </c>
      <c r="J35" s="54">
        <v>1.86463053989234</v>
      </c>
      <c r="K35" s="52">
        <v>19.670000000000002</v>
      </c>
      <c r="L35" s="54">
        <v>0.23016185046851501</v>
      </c>
      <c r="M35" s="54">
        <v>123.55261820030501</v>
      </c>
      <c r="N35" s="52">
        <v>7309239.5999999996</v>
      </c>
      <c r="O35" s="52">
        <v>7309239.5999999996</v>
      </c>
      <c r="P35" s="52">
        <v>53</v>
      </c>
      <c r="Q35" s="52">
        <v>156</v>
      </c>
      <c r="R35" s="54">
        <v>-66.025641025640994</v>
      </c>
      <c r="S35" s="52">
        <v>2479.0686792452798</v>
      </c>
      <c r="T35" s="52">
        <v>2242.64865384615</v>
      </c>
      <c r="U35" s="55">
        <v>9.5366468617200209</v>
      </c>
    </row>
    <row r="36" spans="1:21" ht="12" thickBot="1">
      <c r="A36" s="76"/>
      <c r="B36" s="65" t="s">
        <v>35</v>
      </c>
      <c r="C36" s="66"/>
      <c r="D36" s="52">
        <v>481758.3</v>
      </c>
      <c r="E36" s="53"/>
      <c r="F36" s="53"/>
      <c r="G36" s="52">
        <v>726485.6</v>
      </c>
      <c r="H36" s="54">
        <v>-33.6864626084812</v>
      </c>
      <c r="I36" s="52">
        <v>-74547.06</v>
      </c>
      <c r="J36" s="54">
        <v>-15.473954470530099</v>
      </c>
      <c r="K36" s="52">
        <v>-87894.95</v>
      </c>
      <c r="L36" s="54">
        <v>-12.098649993888399</v>
      </c>
      <c r="M36" s="54">
        <v>-0.15186185326915799</v>
      </c>
      <c r="N36" s="52">
        <v>24602133.98</v>
      </c>
      <c r="O36" s="52">
        <v>24602133.98</v>
      </c>
      <c r="P36" s="52">
        <v>201</v>
      </c>
      <c r="Q36" s="52">
        <v>251</v>
      </c>
      <c r="R36" s="54">
        <v>-19.920318725099602</v>
      </c>
      <c r="S36" s="52">
        <v>2396.80746268657</v>
      </c>
      <c r="T36" s="52">
        <v>2783.4685657370501</v>
      </c>
      <c r="U36" s="55">
        <v>-16.1323389162465</v>
      </c>
    </row>
    <row r="37" spans="1:21" ht="12" thickBot="1">
      <c r="A37" s="76"/>
      <c r="B37" s="65" t="s">
        <v>36</v>
      </c>
      <c r="C37" s="66"/>
      <c r="D37" s="52">
        <v>165793.17000000001</v>
      </c>
      <c r="E37" s="53"/>
      <c r="F37" s="53"/>
      <c r="G37" s="52">
        <v>176164.98</v>
      </c>
      <c r="H37" s="54">
        <v>-5.8875549499111699</v>
      </c>
      <c r="I37" s="52">
        <v>-1618.81</v>
      </c>
      <c r="J37" s="54">
        <v>-0.97640331022080096</v>
      </c>
      <c r="K37" s="52">
        <v>-7542.78</v>
      </c>
      <c r="L37" s="54">
        <v>-4.2816568877650898</v>
      </c>
      <c r="M37" s="54">
        <v>-0.78538284293059102</v>
      </c>
      <c r="N37" s="52">
        <v>8994121.1099999994</v>
      </c>
      <c r="O37" s="52">
        <v>8994121.1099999994</v>
      </c>
      <c r="P37" s="52">
        <v>48</v>
      </c>
      <c r="Q37" s="52">
        <v>61</v>
      </c>
      <c r="R37" s="54">
        <v>-21.311475409836099</v>
      </c>
      <c r="S37" s="52">
        <v>3454.024375</v>
      </c>
      <c r="T37" s="52">
        <v>3033.5988524590198</v>
      </c>
      <c r="U37" s="55">
        <v>12.172048511990701</v>
      </c>
    </row>
    <row r="38" spans="1:21" ht="12" thickBot="1">
      <c r="A38" s="76"/>
      <c r="B38" s="65" t="s">
        <v>37</v>
      </c>
      <c r="C38" s="66"/>
      <c r="D38" s="52">
        <v>252634.36</v>
      </c>
      <c r="E38" s="53"/>
      <c r="F38" s="53"/>
      <c r="G38" s="52">
        <v>211722.37</v>
      </c>
      <c r="H38" s="54">
        <v>19.323413959516898</v>
      </c>
      <c r="I38" s="52">
        <v>-39337.58</v>
      </c>
      <c r="J38" s="54">
        <v>-15.570954006414601</v>
      </c>
      <c r="K38" s="52">
        <v>-22870.12</v>
      </c>
      <c r="L38" s="54">
        <v>-10.801938406413999</v>
      </c>
      <c r="M38" s="54">
        <v>0.72004257083041101</v>
      </c>
      <c r="N38" s="52">
        <v>11350744.83</v>
      </c>
      <c r="O38" s="52">
        <v>11350744.83</v>
      </c>
      <c r="P38" s="52">
        <v>147</v>
      </c>
      <c r="Q38" s="52">
        <v>193</v>
      </c>
      <c r="R38" s="54">
        <v>-23.834196891191699</v>
      </c>
      <c r="S38" s="52">
        <v>1718.60108843537</v>
      </c>
      <c r="T38" s="52">
        <v>1805.0982901554401</v>
      </c>
      <c r="U38" s="55">
        <v>-5.0330005201389598</v>
      </c>
    </row>
    <row r="39" spans="1:21" ht="12" thickBot="1">
      <c r="A39" s="76"/>
      <c r="B39" s="65" t="s">
        <v>70</v>
      </c>
      <c r="C39" s="66"/>
      <c r="D39" s="53"/>
      <c r="E39" s="53"/>
      <c r="F39" s="53"/>
      <c r="G39" s="52">
        <v>0.08</v>
      </c>
      <c r="H39" s="53"/>
      <c r="I39" s="53"/>
      <c r="J39" s="53"/>
      <c r="K39" s="52">
        <v>7.0000000000000007E-2</v>
      </c>
      <c r="L39" s="54">
        <v>87.5</v>
      </c>
      <c r="M39" s="53"/>
      <c r="N39" s="52">
        <v>341.94</v>
      </c>
      <c r="O39" s="52">
        <v>341.94</v>
      </c>
      <c r="P39" s="53"/>
      <c r="Q39" s="53"/>
      <c r="R39" s="53"/>
      <c r="S39" s="53"/>
      <c r="T39" s="53"/>
      <c r="U39" s="56"/>
    </row>
    <row r="40" spans="1:21" ht="12" customHeight="1" thickBot="1">
      <c r="A40" s="76"/>
      <c r="B40" s="65" t="s">
        <v>32</v>
      </c>
      <c r="C40" s="66"/>
      <c r="D40" s="52">
        <v>123430.7678</v>
      </c>
      <c r="E40" s="53"/>
      <c r="F40" s="53"/>
      <c r="G40" s="52">
        <v>194051.70939999999</v>
      </c>
      <c r="H40" s="54">
        <v>-36.392846947010703</v>
      </c>
      <c r="I40" s="52">
        <v>9693.7149000000009</v>
      </c>
      <c r="J40" s="54">
        <v>7.8535644497546402</v>
      </c>
      <c r="K40" s="52">
        <v>8918.7180000000008</v>
      </c>
      <c r="L40" s="54">
        <v>4.5960522726526403</v>
      </c>
      <c r="M40" s="54">
        <v>8.6895549337920999E-2</v>
      </c>
      <c r="N40" s="52">
        <v>2197817.0769000002</v>
      </c>
      <c r="O40" s="52">
        <v>2197817.0769000002</v>
      </c>
      <c r="P40" s="52">
        <v>223</v>
      </c>
      <c r="Q40" s="52">
        <v>197</v>
      </c>
      <c r="R40" s="54">
        <v>13.197969543147201</v>
      </c>
      <c r="S40" s="52">
        <v>553.50120089686095</v>
      </c>
      <c r="T40" s="52">
        <v>568.61035279187797</v>
      </c>
      <c r="U40" s="55">
        <v>-2.72974148394534</v>
      </c>
    </row>
    <row r="41" spans="1:21" ht="12" thickBot="1">
      <c r="A41" s="76"/>
      <c r="B41" s="65" t="s">
        <v>33</v>
      </c>
      <c r="C41" s="66"/>
      <c r="D41" s="52">
        <v>729411.46239999996</v>
      </c>
      <c r="E41" s="53"/>
      <c r="F41" s="53"/>
      <c r="G41" s="52">
        <v>482086.86050000001</v>
      </c>
      <c r="H41" s="54">
        <v>51.302912849249999</v>
      </c>
      <c r="I41" s="52">
        <v>20300.2919</v>
      </c>
      <c r="J41" s="54">
        <v>2.78310568814006</v>
      </c>
      <c r="K41" s="52">
        <v>33411.258199999997</v>
      </c>
      <c r="L41" s="54">
        <v>6.9305473634662604</v>
      </c>
      <c r="M41" s="54">
        <v>-0.39241163028095699</v>
      </c>
      <c r="N41" s="52">
        <v>16687748.525599999</v>
      </c>
      <c r="O41" s="52">
        <v>16687748.525599999</v>
      </c>
      <c r="P41" s="52">
        <v>3340</v>
      </c>
      <c r="Q41" s="52">
        <v>3222</v>
      </c>
      <c r="R41" s="54">
        <v>3.6623215394164998</v>
      </c>
      <c r="S41" s="52">
        <v>218.386665389222</v>
      </c>
      <c r="T41" s="52">
        <v>234.39511362507801</v>
      </c>
      <c r="U41" s="55">
        <v>-7.3303231254183201</v>
      </c>
    </row>
    <row r="42" spans="1:21" ht="12" thickBot="1">
      <c r="A42" s="76"/>
      <c r="B42" s="65" t="s">
        <v>38</v>
      </c>
      <c r="C42" s="66"/>
      <c r="D42" s="52">
        <v>192819.64</v>
      </c>
      <c r="E42" s="53"/>
      <c r="F42" s="53"/>
      <c r="G42" s="52">
        <v>216585.49</v>
      </c>
      <c r="H42" s="54">
        <v>-10.9729649941</v>
      </c>
      <c r="I42" s="52">
        <v>-16918.11</v>
      </c>
      <c r="J42" s="54">
        <v>-8.7740595304503195</v>
      </c>
      <c r="K42" s="52">
        <v>-14921.35</v>
      </c>
      <c r="L42" s="54">
        <v>-6.8893581005818998</v>
      </c>
      <c r="M42" s="54">
        <v>0.13381899090900001</v>
      </c>
      <c r="N42" s="52">
        <v>9875644.6899999995</v>
      </c>
      <c r="O42" s="52">
        <v>9875644.6899999995</v>
      </c>
      <c r="P42" s="52">
        <v>136</v>
      </c>
      <c r="Q42" s="52">
        <v>214</v>
      </c>
      <c r="R42" s="54">
        <v>-36.448598130841098</v>
      </c>
      <c r="S42" s="52">
        <v>1417.7914705882399</v>
      </c>
      <c r="T42" s="52">
        <v>1386.0976635514</v>
      </c>
      <c r="U42" s="55">
        <v>2.23543501948732</v>
      </c>
    </row>
    <row r="43" spans="1:21" ht="12" thickBot="1">
      <c r="A43" s="76"/>
      <c r="B43" s="65" t="s">
        <v>39</v>
      </c>
      <c r="C43" s="66"/>
      <c r="D43" s="52">
        <v>86374.44</v>
      </c>
      <c r="E43" s="53"/>
      <c r="F43" s="53"/>
      <c r="G43" s="52">
        <v>89476.09</v>
      </c>
      <c r="H43" s="54">
        <v>-3.4664567930941099</v>
      </c>
      <c r="I43" s="52">
        <v>11854.68</v>
      </c>
      <c r="J43" s="54">
        <v>13.7247546843719</v>
      </c>
      <c r="K43" s="52">
        <v>11133.07</v>
      </c>
      <c r="L43" s="54">
        <v>12.4425083840834</v>
      </c>
      <c r="M43" s="54">
        <v>6.4816802553114006E-2</v>
      </c>
      <c r="N43" s="52">
        <v>3683068.48</v>
      </c>
      <c r="O43" s="52">
        <v>3683068.48</v>
      </c>
      <c r="P43" s="52">
        <v>86</v>
      </c>
      <c r="Q43" s="52">
        <v>115</v>
      </c>
      <c r="R43" s="54">
        <v>-25.2173913043478</v>
      </c>
      <c r="S43" s="52">
        <v>1004.3539534883701</v>
      </c>
      <c r="T43" s="52">
        <v>1020.49930434783</v>
      </c>
      <c r="U43" s="55">
        <v>-1.60753594919173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-3233.3332999999998</v>
      </c>
      <c r="O44" s="52">
        <v>-3233.3332999999998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30728.147000000001</v>
      </c>
      <c r="E45" s="58"/>
      <c r="F45" s="58"/>
      <c r="G45" s="57">
        <v>20882.7425</v>
      </c>
      <c r="H45" s="59">
        <v>47.146127957091799</v>
      </c>
      <c r="I45" s="57">
        <v>3876.5378999999998</v>
      </c>
      <c r="J45" s="59">
        <v>12.6155927983552</v>
      </c>
      <c r="K45" s="57">
        <v>3428.3872000000001</v>
      </c>
      <c r="L45" s="59">
        <v>16.417322581073801</v>
      </c>
      <c r="M45" s="59">
        <v>0.13071764472811001</v>
      </c>
      <c r="N45" s="57">
        <v>551237.37690000003</v>
      </c>
      <c r="O45" s="57">
        <v>551237.37690000003</v>
      </c>
      <c r="P45" s="57">
        <v>31</v>
      </c>
      <c r="Q45" s="57">
        <v>24</v>
      </c>
      <c r="R45" s="59">
        <v>29.1666666666667</v>
      </c>
      <c r="S45" s="57">
        <v>991.23054838709697</v>
      </c>
      <c r="T45" s="57">
        <v>952.33144583333296</v>
      </c>
      <c r="U45" s="60">
        <v>3.9243244285659702</v>
      </c>
    </row>
  </sheetData>
  <mergeCells count="43"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2:C42"/>
    <mergeCell ref="B41:C41"/>
    <mergeCell ref="B36:C36"/>
    <mergeCell ref="B15:C15"/>
    <mergeCell ref="B16:C16"/>
    <mergeCell ref="B17:C17"/>
    <mergeCell ref="B18:C18"/>
    <mergeCell ref="B25:C25"/>
    <mergeCell ref="B26:C26"/>
    <mergeCell ref="B27:C27"/>
    <mergeCell ref="B28:C28"/>
    <mergeCell ref="B29:C29"/>
    <mergeCell ref="B30:C30"/>
    <mergeCell ref="B19:C19"/>
    <mergeCell ref="B20:C20"/>
    <mergeCell ref="B31:C31"/>
    <mergeCell ref="B32:C32"/>
    <mergeCell ref="B33:C33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</mergeCells>
  <phoneticPr fontId="2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2" sqref="B32:E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113597</v>
      </c>
      <c r="D2" s="37">
        <v>1074761.78085641</v>
      </c>
      <c r="E2" s="37">
        <v>815956.17481196602</v>
      </c>
      <c r="F2" s="37">
        <v>258805.60604444399</v>
      </c>
      <c r="G2" s="37">
        <v>815956.17481196602</v>
      </c>
      <c r="H2" s="37">
        <v>0.240802762671946</v>
      </c>
    </row>
    <row r="3" spans="1:8">
      <c r="A3" s="37">
        <v>2</v>
      </c>
      <c r="B3" s="37">
        <v>13</v>
      </c>
      <c r="C3" s="37">
        <v>12590</v>
      </c>
      <c r="D3" s="37">
        <v>119774.264835897</v>
      </c>
      <c r="E3" s="37">
        <v>91584.194986324801</v>
      </c>
      <c r="F3" s="37">
        <v>28190.069849572599</v>
      </c>
      <c r="G3" s="37">
        <v>91584.194986324801</v>
      </c>
      <c r="H3" s="37">
        <v>0.235359990630674</v>
      </c>
    </row>
    <row r="4" spans="1:8">
      <c r="A4" s="37">
        <v>3</v>
      </c>
      <c r="B4" s="37">
        <v>14</v>
      </c>
      <c r="C4" s="37">
        <v>113283</v>
      </c>
      <c r="D4" s="37">
        <v>203927.43606480601</v>
      </c>
      <c r="E4" s="37">
        <v>154494.0853139</v>
      </c>
      <c r="F4" s="37">
        <v>49433.3507509064</v>
      </c>
      <c r="G4" s="37">
        <v>154494.0853139</v>
      </c>
      <c r="H4" s="37">
        <v>0.24240657218480899</v>
      </c>
    </row>
    <row r="5" spans="1:8">
      <c r="A5" s="37">
        <v>4</v>
      </c>
      <c r="B5" s="37">
        <v>15</v>
      </c>
      <c r="C5" s="37">
        <v>5660</v>
      </c>
      <c r="D5" s="37">
        <v>102421.163861327</v>
      </c>
      <c r="E5" s="37">
        <v>81895.052291112603</v>
      </c>
      <c r="F5" s="37">
        <v>20526.1115702141</v>
      </c>
      <c r="G5" s="37">
        <v>81895.052291112603</v>
      </c>
      <c r="H5" s="37">
        <v>0.200408888127901</v>
      </c>
    </row>
    <row r="6" spans="1:8">
      <c r="A6" s="37">
        <v>5</v>
      </c>
      <c r="B6" s="37">
        <v>16</v>
      </c>
      <c r="C6" s="37">
        <v>4294</v>
      </c>
      <c r="D6" s="37">
        <v>371773.47814615403</v>
      </c>
      <c r="E6" s="37">
        <v>323746.54899828997</v>
      </c>
      <c r="F6" s="37">
        <v>48026.9291478632</v>
      </c>
      <c r="G6" s="37">
        <v>323746.54899828997</v>
      </c>
      <c r="H6" s="37">
        <v>0.129183311804137</v>
      </c>
    </row>
    <row r="7" spans="1:8">
      <c r="A7" s="37">
        <v>6</v>
      </c>
      <c r="B7" s="37">
        <v>17</v>
      </c>
      <c r="C7" s="37">
        <v>19341</v>
      </c>
      <c r="D7" s="37">
        <v>330604.908151282</v>
      </c>
      <c r="E7" s="37">
        <v>243977.24841623899</v>
      </c>
      <c r="F7" s="37">
        <v>86627.659735042704</v>
      </c>
      <c r="G7" s="37">
        <v>243977.24841623899</v>
      </c>
      <c r="H7" s="37">
        <v>0.262027748527565</v>
      </c>
    </row>
    <row r="8" spans="1:8">
      <c r="A8" s="37">
        <v>7</v>
      </c>
      <c r="B8" s="37">
        <v>18</v>
      </c>
      <c r="C8" s="37">
        <v>117861</v>
      </c>
      <c r="D8" s="37">
        <v>195987.10277093999</v>
      </c>
      <c r="E8" s="37">
        <v>159490.66098803401</v>
      </c>
      <c r="F8" s="37">
        <v>36496.441782905997</v>
      </c>
      <c r="G8" s="37">
        <v>159490.66098803401</v>
      </c>
      <c r="H8" s="37">
        <v>0.186218589217889</v>
      </c>
    </row>
    <row r="9" spans="1:8">
      <c r="A9" s="37">
        <v>8</v>
      </c>
      <c r="B9" s="37">
        <v>19</v>
      </c>
      <c r="C9" s="37">
        <v>21981</v>
      </c>
      <c r="D9" s="37">
        <v>139352.827560684</v>
      </c>
      <c r="E9" s="37">
        <v>111490.018913675</v>
      </c>
      <c r="F9" s="37">
        <v>27862.8086470085</v>
      </c>
      <c r="G9" s="37">
        <v>111490.018913675</v>
      </c>
      <c r="H9" s="37">
        <v>0.19994433650709501</v>
      </c>
    </row>
    <row r="10" spans="1:8">
      <c r="A10" s="37">
        <v>9</v>
      </c>
      <c r="B10" s="37">
        <v>21</v>
      </c>
      <c r="C10" s="37">
        <v>222426</v>
      </c>
      <c r="D10" s="37">
        <v>878010.92732820497</v>
      </c>
      <c r="E10" s="37">
        <v>861250.18365128199</v>
      </c>
      <c r="F10" s="37">
        <v>16760.743676923099</v>
      </c>
      <c r="G10" s="37">
        <v>861250.18365128199</v>
      </c>
      <c r="H10" s="37">
        <v>1.9089447699616E-2</v>
      </c>
    </row>
    <row r="11" spans="1:8">
      <c r="A11" s="37">
        <v>10</v>
      </c>
      <c r="B11" s="37">
        <v>22</v>
      </c>
      <c r="C11" s="37">
        <v>64359</v>
      </c>
      <c r="D11" s="37">
        <v>981128.80025299103</v>
      </c>
      <c r="E11" s="37">
        <v>891090.55335128203</v>
      </c>
      <c r="F11" s="37">
        <v>90038.246901709397</v>
      </c>
      <c r="G11" s="37">
        <v>891090.55335128203</v>
      </c>
      <c r="H11" s="37">
        <v>9.1770057996964693E-2</v>
      </c>
    </row>
    <row r="12" spans="1:8">
      <c r="A12" s="37">
        <v>11</v>
      </c>
      <c r="B12" s="37">
        <v>23</v>
      </c>
      <c r="C12" s="37">
        <v>219843.31299999999</v>
      </c>
      <c r="D12" s="37">
        <v>3274137.7960829102</v>
      </c>
      <c r="E12" s="37">
        <v>2760026.8139581201</v>
      </c>
      <c r="F12" s="37">
        <v>514110.98212478601</v>
      </c>
      <c r="G12" s="37">
        <v>2760026.8139581201</v>
      </c>
      <c r="H12" s="37">
        <v>0.15702179142852701</v>
      </c>
    </row>
    <row r="13" spans="1:8">
      <c r="A13" s="37">
        <v>12</v>
      </c>
      <c r="B13" s="37">
        <v>24</v>
      </c>
      <c r="C13" s="37">
        <v>25781</v>
      </c>
      <c r="D13" s="37">
        <v>656672.50417350396</v>
      </c>
      <c r="E13" s="37">
        <v>603942.84153846197</v>
      </c>
      <c r="F13" s="37">
        <v>52729.662635042703</v>
      </c>
      <c r="G13" s="37">
        <v>603942.84153846197</v>
      </c>
      <c r="H13" s="37">
        <v>8.0298264812242906E-2</v>
      </c>
    </row>
    <row r="14" spans="1:8">
      <c r="A14" s="37">
        <v>13</v>
      </c>
      <c r="B14" s="37">
        <v>25</v>
      </c>
      <c r="C14" s="37">
        <v>123089</v>
      </c>
      <c r="D14" s="37">
        <v>1662443.2648</v>
      </c>
      <c r="E14" s="37">
        <v>1521756.379</v>
      </c>
      <c r="F14" s="37">
        <v>140686.88579999999</v>
      </c>
      <c r="G14" s="37">
        <v>1521756.379</v>
      </c>
      <c r="H14" s="37">
        <v>8.4626578710296801E-2</v>
      </c>
    </row>
    <row r="15" spans="1:8">
      <c r="A15" s="37">
        <v>14</v>
      </c>
      <c r="B15" s="37">
        <v>26</v>
      </c>
      <c r="C15" s="37">
        <v>70397</v>
      </c>
      <c r="D15" s="37">
        <v>518227.33501222997</v>
      </c>
      <c r="E15" s="37">
        <v>441828.395956297</v>
      </c>
      <c r="F15" s="37">
        <v>76398.939055933704</v>
      </c>
      <c r="G15" s="37">
        <v>441828.395956297</v>
      </c>
      <c r="H15" s="37">
        <v>0.147423599440448</v>
      </c>
    </row>
    <row r="16" spans="1:8">
      <c r="A16" s="37">
        <v>15</v>
      </c>
      <c r="B16" s="37">
        <v>27</v>
      </c>
      <c r="C16" s="37">
        <v>165680.25899999999</v>
      </c>
      <c r="D16" s="37">
        <v>1488618.3203</v>
      </c>
      <c r="E16" s="37">
        <v>1389163.3691</v>
      </c>
      <c r="F16" s="37">
        <v>99454.951199999996</v>
      </c>
      <c r="G16" s="37">
        <v>1389163.3691</v>
      </c>
      <c r="H16" s="37">
        <v>6.6810242655052698E-2</v>
      </c>
    </row>
    <row r="17" spans="1:8">
      <c r="A17" s="37">
        <v>16</v>
      </c>
      <c r="B17" s="37">
        <v>29</v>
      </c>
      <c r="C17" s="37">
        <v>212479</v>
      </c>
      <c r="D17" s="37">
        <v>3037470.66076667</v>
      </c>
      <c r="E17" s="37">
        <v>2727615.6274307701</v>
      </c>
      <c r="F17" s="37">
        <v>309855.03333589702</v>
      </c>
      <c r="G17" s="37">
        <v>2727615.6274307701</v>
      </c>
      <c r="H17" s="37">
        <v>0.102010872841711</v>
      </c>
    </row>
    <row r="18" spans="1:8">
      <c r="A18" s="37">
        <v>17</v>
      </c>
      <c r="B18" s="37">
        <v>31</v>
      </c>
      <c r="C18" s="37">
        <v>27168.698</v>
      </c>
      <c r="D18" s="37">
        <v>336656.00964549597</v>
      </c>
      <c r="E18" s="37">
        <v>278549.270815528</v>
      </c>
      <c r="F18" s="37">
        <v>58106.738829967297</v>
      </c>
      <c r="G18" s="37">
        <v>278549.270815528</v>
      </c>
      <c r="H18" s="37">
        <v>0.172599737313927</v>
      </c>
    </row>
    <row r="19" spans="1:8">
      <c r="A19" s="37">
        <v>18</v>
      </c>
      <c r="B19" s="37">
        <v>32</v>
      </c>
      <c r="C19" s="37">
        <v>23522.233</v>
      </c>
      <c r="D19" s="37">
        <v>435189.11748988001</v>
      </c>
      <c r="E19" s="37">
        <v>399356.40691166301</v>
      </c>
      <c r="F19" s="37">
        <v>35832.710578216902</v>
      </c>
      <c r="G19" s="37">
        <v>399356.40691166301</v>
      </c>
      <c r="H19" s="37">
        <v>8.2338250517144898E-2</v>
      </c>
    </row>
    <row r="20" spans="1:8">
      <c r="A20" s="37">
        <v>19</v>
      </c>
      <c r="B20" s="37">
        <v>33</v>
      </c>
      <c r="C20" s="37">
        <v>67760.563999999998</v>
      </c>
      <c r="D20" s="37">
        <v>1139618.8558388499</v>
      </c>
      <c r="E20" s="37">
        <v>931942.67221486999</v>
      </c>
      <c r="F20" s="37">
        <v>207676.18362397701</v>
      </c>
      <c r="G20" s="37">
        <v>931942.67221486999</v>
      </c>
      <c r="H20" s="37">
        <v>0.18223301813579701</v>
      </c>
    </row>
    <row r="21" spans="1:8">
      <c r="A21" s="37">
        <v>20</v>
      </c>
      <c r="B21" s="37">
        <v>34</v>
      </c>
      <c r="C21" s="37">
        <v>39187.504000000001</v>
      </c>
      <c r="D21" s="37">
        <v>295313.56149130902</v>
      </c>
      <c r="E21" s="37">
        <v>221664.55710244999</v>
      </c>
      <c r="F21" s="37">
        <v>73649.004388859306</v>
      </c>
      <c r="G21" s="37">
        <v>221664.55710244999</v>
      </c>
      <c r="H21" s="37">
        <v>0.249392557581636</v>
      </c>
    </row>
    <row r="22" spans="1:8">
      <c r="A22" s="37">
        <v>21</v>
      </c>
      <c r="B22" s="37">
        <v>35</v>
      </c>
      <c r="C22" s="37">
        <v>41831.809000000001</v>
      </c>
      <c r="D22" s="37">
        <v>1220575.80599912</v>
      </c>
      <c r="E22" s="37">
        <v>1170099.2219026501</v>
      </c>
      <c r="F22" s="37">
        <v>50476.584096460203</v>
      </c>
      <c r="G22" s="37">
        <v>1170099.2219026501</v>
      </c>
      <c r="H22" s="37">
        <v>4.1354730978910403E-2</v>
      </c>
    </row>
    <row r="23" spans="1:8">
      <c r="A23" s="37">
        <v>22</v>
      </c>
      <c r="B23" s="37">
        <v>36</v>
      </c>
      <c r="C23" s="37">
        <v>175320.125</v>
      </c>
      <c r="D23" s="37">
        <v>732188.49998230103</v>
      </c>
      <c r="E23" s="37">
        <v>637339.80990622903</v>
      </c>
      <c r="F23" s="37">
        <v>94848.690076071507</v>
      </c>
      <c r="G23" s="37">
        <v>637339.80990622903</v>
      </c>
      <c r="H23" s="37">
        <v>0.129541354553321</v>
      </c>
    </row>
    <row r="24" spans="1:8">
      <c r="A24" s="37">
        <v>23</v>
      </c>
      <c r="B24" s="37">
        <v>37</v>
      </c>
      <c r="C24" s="37">
        <v>110591.702</v>
      </c>
      <c r="D24" s="37">
        <v>892132.90483451297</v>
      </c>
      <c r="E24" s="37">
        <v>774572.00740478805</v>
      </c>
      <c r="F24" s="37">
        <v>117560.897429726</v>
      </c>
      <c r="G24" s="37">
        <v>774572.00740478805</v>
      </c>
      <c r="H24" s="37">
        <v>0.13177509403885601</v>
      </c>
    </row>
    <row r="25" spans="1:8">
      <c r="A25" s="37">
        <v>24</v>
      </c>
      <c r="B25" s="37">
        <v>38</v>
      </c>
      <c r="C25" s="37">
        <v>235255.55799999999</v>
      </c>
      <c r="D25" s="37">
        <v>1118352.31648053</v>
      </c>
      <c r="E25" s="37">
        <v>1104627.7378044201</v>
      </c>
      <c r="F25" s="37">
        <v>13724.578676106201</v>
      </c>
      <c r="G25" s="37">
        <v>1104627.7378044201</v>
      </c>
      <c r="H25" s="37">
        <v>1.22721422165938E-2</v>
      </c>
    </row>
    <row r="26" spans="1:8">
      <c r="A26" s="37">
        <v>25</v>
      </c>
      <c r="B26" s="37">
        <v>39</v>
      </c>
      <c r="C26" s="37">
        <v>69631.395999999993</v>
      </c>
      <c r="D26" s="37">
        <v>123059.7871534</v>
      </c>
      <c r="E26" s="37">
        <v>89792.862224311204</v>
      </c>
      <c r="F26" s="37">
        <v>33266.924929088702</v>
      </c>
      <c r="G26" s="37">
        <v>89792.862224311204</v>
      </c>
      <c r="H26" s="37">
        <v>0.270331403122125</v>
      </c>
    </row>
    <row r="27" spans="1:8">
      <c r="A27" s="37">
        <v>26</v>
      </c>
      <c r="B27" s="37">
        <v>42</v>
      </c>
      <c r="C27" s="37">
        <v>14856.056</v>
      </c>
      <c r="D27" s="37">
        <v>292741.61009999999</v>
      </c>
      <c r="E27" s="37">
        <v>256319.3634</v>
      </c>
      <c r="F27" s="37">
        <v>36422.246700000003</v>
      </c>
      <c r="G27" s="37">
        <v>256319.3634</v>
      </c>
      <c r="H27" s="37">
        <v>0.124417730323879</v>
      </c>
    </row>
    <row r="28" spans="1:8">
      <c r="A28" s="37">
        <v>27</v>
      </c>
      <c r="B28" s="37">
        <v>75</v>
      </c>
      <c r="C28" s="37">
        <v>222</v>
      </c>
      <c r="D28" s="37">
        <v>123430.769230769</v>
      </c>
      <c r="E28" s="37">
        <v>113737.051282051</v>
      </c>
      <c r="F28" s="37">
        <v>9693.7179487179492</v>
      </c>
      <c r="G28" s="37">
        <v>113737.051282051</v>
      </c>
      <c r="H28" s="37">
        <v>7.8535668287008198E-2</v>
      </c>
    </row>
    <row r="29" spans="1:8">
      <c r="A29" s="37">
        <v>28</v>
      </c>
      <c r="B29" s="37">
        <v>76</v>
      </c>
      <c r="C29" s="37">
        <v>3898</v>
      </c>
      <c r="D29" s="37">
        <v>729411.44667008496</v>
      </c>
      <c r="E29" s="37">
        <v>709111.16879572603</v>
      </c>
      <c r="F29" s="37">
        <v>20300.277874358999</v>
      </c>
      <c r="G29" s="37">
        <v>709111.16879572603</v>
      </c>
      <c r="H29" s="37">
        <v>2.7831038252873499E-2</v>
      </c>
    </row>
    <row r="30" spans="1:8">
      <c r="A30" s="37">
        <v>29</v>
      </c>
      <c r="B30" s="37">
        <v>99</v>
      </c>
      <c r="C30" s="37">
        <v>31</v>
      </c>
      <c r="D30" s="37">
        <v>30728.1468875274</v>
      </c>
      <c r="E30" s="37">
        <v>26851.6093366614</v>
      </c>
      <c r="F30" s="37">
        <v>3876.53755086605</v>
      </c>
      <c r="G30" s="37">
        <v>26851.6093366614</v>
      </c>
      <c r="H30" s="37">
        <v>0.12615591708328899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61</v>
      </c>
      <c r="D32" s="34">
        <v>131390.64000000001</v>
      </c>
      <c r="E32" s="34">
        <v>128940.69</v>
      </c>
      <c r="F32" s="30"/>
      <c r="G32" s="30"/>
      <c r="H32" s="30"/>
    </row>
    <row r="33" spans="1:8">
      <c r="A33" s="30"/>
      <c r="B33" s="33">
        <v>71</v>
      </c>
      <c r="C33" s="34">
        <v>177</v>
      </c>
      <c r="D33" s="34">
        <v>481758.3</v>
      </c>
      <c r="E33" s="34">
        <v>556305.36</v>
      </c>
      <c r="F33" s="30"/>
      <c r="G33" s="30"/>
      <c r="H33" s="30"/>
    </row>
    <row r="34" spans="1:8">
      <c r="A34" s="30"/>
      <c r="B34" s="33">
        <v>72</v>
      </c>
      <c r="C34" s="34">
        <v>42</v>
      </c>
      <c r="D34" s="34">
        <v>165793.17000000001</v>
      </c>
      <c r="E34" s="34">
        <v>167411.98000000001</v>
      </c>
      <c r="F34" s="30"/>
      <c r="G34" s="30"/>
      <c r="H34" s="30"/>
    </row>
    <row r="35" spans="1:8">
      <c r="A35" s="30"/>
      <c r="B35" s="33">
        <v>73</v>
      </c>
      <c r="C35" s="34">
        <v>137</v>
      </c>
      <c r="D35" s="34">
        <v>252634.36</v>
      </c>
      <c r="E35" s="34">
        <v>291971.94</v>
      </c>
      <c r="F35" s="30"/>
      <c r="G35" s="30"/>
      <c r="H35" s="30"/>
    </row>
    <row r="36" spans="1:8">
      <c r="A36" s="30"/>
      <c r="B36" s="33">
        <v>77</v>
      </c>
      <c r="C36" s="34">
        <v>120</v>
      </c>
      <c r="D36" s="34">
        <v>192819.64</v>
      </c>
      <c r="E36" s="34">
        <v>209737.75</v>
      </c>
      <c r="F36" s="30"/>
      <c r="G36" s="30"/>
      <c r="H36" s="30"/>
    </row>
    <row r="37" spans="1:8">
      <c r="A37" s="30"/>
      <c r="B37" s="33">
        <v>78</v>
      </c>
      <c r="C37" s="34">
        <v>82</v>
      </c>
      <c r="D37" s="34">
        <v>86374.44</v>
      </c>
      <c r="E37" s="34">
        <v>74519.759999999995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2016-01-27T00:11:18Z</dcterms:modified>
</cp:coreProperties>
</file>