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<sst xmlns="http://schemas.openxmlformats.org/spreadsheetml/2006/main" count="117" uniqueCount="76">
  <si>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</si>
  <si>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</si>
  <si>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</si>
  <si>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</si>
  <si>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</si>
  <si>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</si>
  <si>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</si>
  <si>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</si>
  <si>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</si>
  <si>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</si>
  <si>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</si>
  <si>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</si>
  <si>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</si>
  <si>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</si>
  <si>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</si>
  <si>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</si>
  <si>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</si>
  <si>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</si>
  <si>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</si>
  <si>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</si>
  <si>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</si>
  <si>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</si>
  <si>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</si>
  <si>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</si>
  <si>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</si>
  <si>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</si>
  <si>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</si>
  <si>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</si>
  <si>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</si>
  <si>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</si>
  <si>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</si>
  <si>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</si>
  <si>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</si>
  <si>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</si>
  <si>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</si>
  <si>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</si>
  <si>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</si>
  <si>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</si>
  <si>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</si>
  <si>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</si>
  <si>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2" type="noConversion"/>
  </si>
  <si>
    <t>COST</t>
    <phoneticPr fontId="22" type="noConversion"/>
  </si>
  <si>
    <t>成本</t>
    <phoneticPr fontId="22" type="noConversion"/>
  </si>
  <si>
    <t>销售金额差异</t>
    <phoneticPr fontId="22" type="noConversion"/>
  </si>
  <si>
    <t>销售成本差异</t>
    <phoneticPr fontId="2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</si>
  <si>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</si>
  <si>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</si>
  <si>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</si>
  <si>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</si>
  <si>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</si>
  <si>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</si>
  <si>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</si>
  <si>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</si>
  <si>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</si>
  <si>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</si>
  <si>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</si>
  <si>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</si>
  <si>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</si>
  <si>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</si>
  <si>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</si>
  <si>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</si>
  <si>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</si>
  <si>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</si>
  <si>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</si>
  <si>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</si>
  <si>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</si>
  <si>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</si>
  <si>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</si>
  <si>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</si>
  <si>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</si>
  <si>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</si>
  <si>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2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</si>
  <si>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</si>
  <si>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</si>
  <si>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2" type="noConversion"/>
  </si>
  <si>
    <t>40-原材料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</si>
</sst>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  <numFmt numFmtId="182" formatCode="#,##0;[Red]#,##0"/>
  </numFmts>
  <fonts count="6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132">
    <xf numFmtId="0" fontId="0" fillId="0" borderId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43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" applyNumberFormat="0" applyFill="0" applyAlignment="0" applyProtection="0"/>
    <xf numFmtId="0" fontId="39" fillId="0" borderId="2" applyNumberFormat="0" applyFill="0" applyAlignment="0" applyProtection="0"/>
    <xf numFmtId="0" fontId="40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1" fillId="3" borderId="0" applyNumberFormat="0" applyBorder="0" applyAlignment="0" applyProtection="0"/>
    <xf numFmtId="0" fontId="50" fillId="4" borderId="0" applyNumberFormat="0" applyBorder="0" applyAlignment="0" applyProtection="0"/>
    <xf numFmtId="0" fontId="52" fillId="5" borderId="4" applyNumberFormat="0" applyAlignment="0" applyProtection="0"/>
    <xf numFmtId="0" fontId="51" fillId="6" borderId="5" applyNumberFormat="0" applyAlignment="0" applyProtection="0"/>
    <xf numFmtId="0" fontId="45" fillId="6" borderId="4" applyNumberFormat="0" applyAlignment="0" applyProtection="0"/>
    <xf numFmtId="0" fontId="49" fillId="0" borderId="6" applyNumberFormat="0" applyFill="0" applyAlignment="0" applyProtection="0"/>
    <xf numFmtId="0" fontId="46" fillId="7" borderId="7" applyNumberFormat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36" fillId="38" borderId="21">
      <alignment vertical="center"/>
    </xf>
    <xf numFmtId="0" fontId="55" fillId="0" borderId="0"/>
    <xf numFmtId="180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9" fillId="0" borderId="0" xfId="0" applyFont="1"/>
    <xf numFmtId="177" fontId="19" fillId="0" borderId="0" xfId="0" applyNumberFormat="1" applyFont="1"/>
    <xf numFmtId="0" fontId="0" fillId="0" borderId="0" xfId="0" applyAlignment="1"/>
    <xf numFmtId="0" fontId="19" fillId="0" borderId="0" xfId="0" applyNumberFormat="1" applyFont="1"/>
    <xf numFmtId="0" fontId="20" fillId="0" borderId="18" xfId="0" applyFont="1" applyBorder="1" applyAlignment="1">
      <alignment wrapText="1"/>
    </xf>
    <xf numFmtId="0" fontId="20" fillId="0" borderId="18" xfId="0" applyNumberFormat="1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18" xfId="0" applyFont="1" applyBorder="1" applyAlignment="1">
      <alignment horizontal="right" vertical="center" wrapText="1"/>
    </xf>
    <xf numFmtId="49" fontId="20" fillId="36" borderId="18" xfId="0" applyNumberFormat="1" applyFont="1" applyFill="1" applyBorder="1" applyAlignment="1">
      <alignment vertical="center" wrapText="1"/>
    </xf>
    <xf numFmtId="49" fontId="23" fillId="37" borderId="18" xfId="0" applyNumberFormat="1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vertical="center" wrapText="1"/>
    </xf>
    <xf numFmtId="0" fontId="20" fillId="33" borderId="18" xfId="0" applyNumberFormat="1" applyFont="1" applyFill="1" applyBorder="1" applyAlignment="1">
      <alignment vertical="center" wrapText="1"/>
    </xf>
    <xf numFmtId="0" fontId="20" fillId="36" borderId="18" xfId="0" applyFont="1" applyFill="1" applyBorder="1" applyAlignment="1">
      <alignment vertical="center" wrapText="1"/>
    </xf>
    <xf numFmtId="0" fontId="20" fillId="37" borderId="18" xfId="0" applyFont="1" applyFill="1" applyBorder="1" applyAlignment="1">
      <alignment vertical="center" wrapText="1"/>
    </xf>
    <xf numFmtId="4" fontId="20" fillId="36" borderId="18" xfId="0" applyNumberFormat="1" applyFont="1" applyFill="1" applyBorder="1" applyAlignment="1">
      <alignment horizontal="right" vertical="top" wrapText="1"/>
    </xf>
    <xf numFmtId="4" fontId="20" fillId="37" borderId="18" xfId="0" applyNumberFormat="1" applyFont="1" applyFill="1" applyBorder="1" applyAlignment="1">
      <alignment horizontal="right" vertical="top" wrapText="1"/>
    </xf>
    <xf numFmtId="177" fontId="19" fillId="36" borderId="18" xfId="0" applyNumberFormat="1" applyFont="1" applyFill="1" applyBorder="1" applyAlignment="1">
      <alignment horizontal="center" vertical="center"/>
    </xf>
    <xf numFmtId="177" fontId="19" fillId="37" borderId="18" xfId="0" applyNumberFormat="1" applyFont="1" applyFill="1" applyBorder="1" applyAlignment="1">
      <alignment horizontal="center" vertical="center"/>
    </xf>
    <xf numFmtId="177" fontId="24" fillId="0" borderId="18" xfId="0" applyNumberFormat="1" applyFont="1" applyBorder="1"/>
    <xf numFmtId="177" fontId="19" fillId="36" borderId="18" xfId="0" applyNumberFormat="1" applyFont="1" applyFill="1" applyBorder="1"/>
    <xf numFmtId="177" fontId="19" fillId="37" borderId="18" xfId="0" applyNumberFormat="1" applyFont="1" applyFill="1" applyBorder="1"/>
    <xf numFmtId="177" fontId="19" fillId="0" borderId="18" xfId="0" applyNumberFormat="1" applyFont="1" applyBorder="1"/>
    <xf numFmtId="49" fontId="20" fillId="0" borderId="18" xfId="0" applyNumberFormat="1" applyFont="1" applyFill="1" applyBorder="1" applyAlignment="1">
      <alignment vertical="center" wrapText="1"/>
    </xf>
    <xf numFmtId="0" fontId="20" fillId="0" borderId="18" xfId="0" applyFont="1" applyFill="1" applyBorder="1" applyAlignment="1">
      <alignment vertical="center" wrapText="1"/>
    </xf>
    <xf numFmtId="4" fontId="20" fillId="0" borderId="18" xfId="0" applyNumberFormat="1" applyFont="1" applyFill="1" applyBorder="1" applyAlignment="1">
      <alignment horizontal="right" vertical="top" wrapText="1"/>
    </xf>
    <xf numFmtId="0" fontId="19" fillId="0" borderId="0" xfId="0" applyFont="1" applyFill="1"/>
    <xf numFmtId="176" fontId="2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0" fontId="19" fillId="0" borderId="0" xfId="0" applyFont="1"/>
    <xf numFmtId="1" fontId="54" fillId="0" borderId="0" xfId="0" applyNumberFormat="1" applyFont="1" applyAlignment="1"/>
    <xf numFmtId="0" fontId="54" fillId="0" borderId="0" xfId="0" applyNumberFormat="1" applyFont="1" applyAlignment="1"/>
    <xf numFmtId="0" fontId="19" fillId="0" borderId="0" xfId="0" applyFont="1"/>
    <xf numFmtId="0" fontId="19" fillId="0" borderId="0" xfId="0" applyFont="1"/>
    <xf numFmtId="0" fontId="55" fillId="0" borderId="0" xfId="110"/>
    <xf numFmtId="0" fontId="56" fillId="0" borderId="0" xfId="110" applyNumberFormat="1" applyFont="1"/>
    <xf numFmtId="0" fontId="25" fillId="0" borderId="0" xfId="0" applyFont="1" applyAlignment="1">
      <alignment horizontal="left" wrapText="1"/>
    </xf>
    <xf numFmtId="0" fontId="31" fillId="0" borderId="19" xfId="0" applyFont="1" applyBorder="1" applyAlignment="1">
      <alignment horizontal="left" vertical="center" wrapText="1"/>
    </xf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Border="1" applyAlignment="1">
      <alignment horizontal="right" vertical="center" wrapText="1"/>
    </xf>
    <xf numFmtId="49" fontId="20" fillId="33" borderId="10" xfId="0" applyNumberFormat="1" applyFont="1" applyFill="1" applyBorder="1" applyAlignment="1">
      <alignment vertical="center" wrapText="1"/>
    </xf>
    <xf numFmtId="49" fontId="20" fillId="33" borderId="12" xfId="0" applyNumberFormat="1" applyFont="1" applyFill="1" applyBorder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4" fontId="21" fillId="34" borderId="10" xfId="0" applyNumberFormat="1" applyFont="1" applyFill="1" applyBorder="1" applyAlignment="1">
      <alignment horizontal="right" vertical="top" wrapText="1"/>
    </xf>
    <xf numFmtId="0" fontId="21" fillId="34" borderId="10" xfId="0" applyFont="1" applyFill="1" applyBorder="1" applyAlignment="1">
      <alignment horizontal="right" vertical="top" wrapText="1"/>
    </xf>
    <xf numFmtId="176" fontId="21" fillId="34" borderId="10" xfId="0" applyNumberFormat="1" applyFont="1" applyFill="1" applyBorder="1" applyAlignment="1">
      <alignment horizontal="right" vertical="top" wrapText="1"/>
    </xf>
    <xf numFmtId="176" fontId="21" fillId="34" borderId="12" xfId="0" applyNumberFormat="1" applyFont="1" applyFill="1" applyBorder="1" applyAlignment="1">
      <alignment horizontal="right" vertical="top" wrapText="1"/>
    </xf>
    <xf numFmtId="4" fontId="20" fillId="35" borderId="10" xfId="0" applyNumberFormat="1" applyFont="1" applyFill="1" applyBorder="1" applyAlignment="1">
      <alignment horizontal="right" vertical="top" wrapText="1"/>
    </xf>
    <xf numFmtId="0" fontId="20" fillId="35" borderId="10" xfId="0" applyFont="1" applyFill="1" applyBorder="1" applyAlignment="1">
      <alignment horizontal="right" vertical="top" wrapText="1"/>
    </xf>
    <xf numFmtId="176" fontId="20" fillId="35" borderId="10" xfId="0" applyNumberFormat="1" applyFont="1" applyFill="1" applyBorder="1" applyAlignment="1">
      <alignment horizontal="right" vertical="top" wrapText="1"/>
    </xf>
    <xf numFmtId="176" fontId="20" fillId="35" borderId="12" xfId="0" applyNumberFormat="1" applyFont="1" applyFill="1" applyBorder="1" applyAlignment="1">
      <alignment horizontal="right" vertical="top" wrapText="1"/>
    </xf>
    <xf numFmtId="0" fontId="20" fillId="35" borderId="12" xfId="0" applyFont="1" applyFill="1" applyBorder="1" applyAlignment="1">
      <alignment horizontal="right" vertical="top" wrapText="1"/>
    </xf>
    <xf numFmtId="4" fontId="20" fillId="35" borderId="13" xfId="0" applyNumberFormat="1" applyFont="1" applyFill="1" applyBorder="1" applyAlignment="1">
      <alignment horizontal="right" vertical="top" wrapText="1"/>
    </xf>
    <xf numFmtId="0" fontId="20" fillId="35" borderId="13" xfId="0" applyFont="1" applyFill="1" applyBorder="1" applyAlignment="1">
      <alignment horizontal="right" vertical="top" wrapText="1"/>
    </xf>
    <xf numFmtId="176" fontId="20" fillId="35" borderId="13" xfId="0" applyNumberFormat="1" applyFont="1" applyFill="1" applyBorder="1" applyAlignment="1">
      <alignment horizontal="right" vertical="top" wrapText="1"/>
    </xf>
    <xf numFmtId="176" fontId="20" fillId="35" borderId="20" xfId="0" applyNumberFormat="1" applyFont="1" applyFill="1" applyBorder="1" applyAlignment="1">
      <alignment horizontal="righ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0" fontId="20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14" fontId="20" fillId="33" borderId="18" xfId="0" applyNumberFormat="1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0" xfId="0" applyFont="1" applyAlignment="1">
      <alignment horizontal="right" vertical="center" wrapText="1"/>
    </xf>
    <xf numFmtId="0" fontId="20" fillId="33" borderId="13" xfId="0" applyFont="1" applyFill="1" applyBorder="1" applyAlignment="1">
      <alignment vertical="center" wrapText="1"/>
    </xf>
    <xf numFmtId="0" fontId="20" fillId="33" borderId="15" xfId="0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4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0" fillId="33" borderId="12" xfId="0" applyNumberFormat="1" applyFont="1" applyFill="1" applyBorder="1" applyAlignment="1">
      <alignment vertical="center" wrapText="1"/>
    </xf>
    <xf numFmtId="14" fontId="20" fillId="33" borderId="16" xfId="0" applyNumberFormat="1" applyFont="1" applyFill="1" applyBorder="1" applyAlignment="1">
      <alignment vertical="center" wrapText="1"/>
    </xf>
    <xf numFmtId="14" fontId="20" fillId="33" borderId="17" xfId="0" applyNumberFormat="1" applyFont="1" applyFill="1" applyBorder="1" applyAlignment="1">
      <alignment vertical="center" wrapText="1"/>
    </xf>
  </cellXfs>
  <cellStyles count="13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27853050.937100012</v>
      </c>
      <c r="F3" s="25">
        <f>RA!I7</f>
        <v>2440436.5134000001</v>
      </c>
      <c r="G3" s="16">
        <f>SUM(G4:G40)</f>
        <v>25412614.423700005</v>
      </c>
      <c r="H3" s="27">
        <f>RA!J7</f>
        <v>8.7618283501911094</v>
      </c>
      <c r="I3" s="20">
        <f>SUM(I4:I40)</f>
        <v>27853058.878208015</v>
      </c>
      <c r="J3" s="21">
        <f>SUM(J4:J40)</f>
        <v>25412614.376914598</v>
      </c>
      <c r="K3" s="22">
        <f>E3-I3</f>
        <v>-7.9411080032587051</v>
      </c>
      <c r="L3" s="22">
        <f>G3-J3</f>
        <v>4.6785406768321991E-2</v>
      </c>
    </row>
    <row r="4" spans="1:13">
      <c r="A4" s="64">
        <f>RA!A8</f>
        <v>42397</v>
      </c>
      <c r="B4" s="12">
        <v>12</v>
      </c>
      <c r="C4" s="61" t="s">
        <v>6</v>
      </c>
      <c r="D4" s="61"/>
      <c r="E4" s="15">
        <f>VLOOKUP(C4,RA!B8:D36,3,0)</f>
        <v>1349519.4674</v>
      </c>
      <c r="F4" s="25">
        <f>VLOOKUP(C4,RA!B8:I39,8,0)</f>
        <v>241849.5214</v>
      </c>
      <c r="G4" s="16">
        <f t="shared" ref="G4:G40" si="0">E4-F4</f>
        <v>1107669.946</v>
      </c>
      <c r="H4" s="27">
        <f>RA!J8</f>
        <v>17.921158400623199</v>
      </c>
      <c r="I4" s="20">
        <f>VLOOKUP(B4,RMS!B:D,3,FALSE)</f>
        <v>1349521.1762812</v>
      </c>
      <c r="J4" s="21">
        <f>VLOOKUP(B4,RMS!B:E,4,FALSE)</f>
        <v>1107669.96443419</v>
      </c>
      <c r="K4" s="22">
        <f t="shared" ref="K4:K40" si="1">E4-I4</f>
        <v>-1.7088812000583857</v>
      </c>
      <c r="L4" s="22">
        <f t="shared" ref="L4:L40" si="2">G4-J4</f>
        <v>-1.8434189958497882E-2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138786.6176</v>
      </c>
      <c r="F5" s="25">
        <f>VLOOKUP(C5,RA!B9:I40,8,0)</f>
        <v>34448.301399999997</v>
      </c>
      <c r="G5" s="16">
        <f t="shared" si="0"/>
        <v>104338.3162</v>
      </c>
      <c r="H5" s="27">
        <f>RA!J9</f>
        <v>24.8210540725794</v>
      </c>
      <c r="I5" s="20">
        <f>VLOOKUP(B5,RMS!B:D,3,FALSE)</f>
        <v>138786.74706324801</v>
      </c>
      <c r="J5" s="21">
        <f>VLOOKUP(B5,RMS!B:E,4,FALSE)</f>
        <v>104338.30187435899</v>
      </c>
      <c r="K5" s="22">
        <f t="shared" si="1"/>
        <v>-0.12946324801305309</v>
      </c>
      <c r="L5" s="22">
        <f t="shared" si="2"/>
        <v>1.4325641008326784E-2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230347.31349999999</v>
      </c>
      <c r="F6" s="25">
        <f>VLOOKUP(C6,RA!B10:I41,8,0)</f>
        <v>55905.010699999999</v>
      </c>
      <c r="G6" s="16">
        <f t="shared" si="0"/>
        <v>174442.3028</v>
      </c>
      <c r="H6" s="27">
        <f>RA!J10</f>
        <v>24.269877451815798</v>
      </c>
      <c r="I6" s="20">
        <f>VLOOKUP(B6,RMS!B:D,3,FALSE)</f>
        <v>230348.88913414301</v>
      </c>
      <c r="J6" s="21">
        <f>VLOOKUP(B6,RMS!B:E,4,FALSE)</f>
        <v>174442.30245792001</v>
      </c>
      <c r="K6" s="22">
        <f>E6-I6</f>
        <v>-1.5756341430242173</v>
      </c>
      <c r="L6" s="22">
        <f t="shared" si="2"/>
        <v>3.4207999124191701E-4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105150.5208</v>
      </c>
      <c r="F7" s="25">
        <f>VLOOKUP(C7,RA!B11:I42,8,0)</f>
        <v>21323.853299999999</v>
      </c>
      <c r="G7" s="16">
        <f t="shared" si="0"/>
        <v>83826.667499999996</v>
      </c>
      <c r="H7" s="27">
        <f>RA!J11</f>
        <v>20.279360613494902</v>
      </c>
      <c r="I7" s="20">
        <f>VLOOKUP(B7,RMS!B:D,3,FALSE)</f>
        <v>105150.598333174</v>
      </c>
      <c r="J7" s="21">
        <f>VLOOKUP(B7,RMS!B:E,4,FALSE)</f>
        <v>83826.667443120794</v>
      </c>
      <c r="K7" s="22">
        <f t="shared" si="1"/>
        <v>-7.7533174000564031E-2</v>
      </c>
      <c r="L7" s="22">
        <f t="shared" si="2"/>
        <v>5.6879202020354569E-5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396321.09299999999</v>
      </c>
      <c r="F8" s="25">
        <f>VLOOKUP(C8,RA!B12:I43,8,0)</f>
        <v>51838.131600000001</v>
      </c>
      <c r="G8" s="16">
        <f t="shared" si="0"/>
        <v>344482.96139999997</v>
      </c>
      <c r="H8" s="27">
        <f>RA!J12</f>
        <v>13.0798316101737</v>
      </c>
      <c r="I8" s="20">
        <f>VLOOKUP(B8,RMS!B:D,3,FALSE)</f>
        <v>396321.07418632502</v>
      </c>
      <c r="J8" s="21">
        <f>VLOOKUP(B8,RMS!B:E,4,FALSE)</f>
        <v>344482.95404529897</v>
      </c>
      <c r="K8" s="22">
        <f t="shared" si="1"/>
        <v>1.8813674978446215E-2</v>
      </c>
      <c r="L8" s="22">
        <f t="shared" si="2"/>
        <v>7.3547009960748255E-3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455033.4203</v>
      </c>
      <c r="F9" s="25">
        <f>VLOOKUP(C9,RA!B13:I44,8,0)</f>
        <v>-50097.762199999997</v>
      </c>
      <c r="G9" s="16">
        <f t="shared" si="0"/>
        <v>505131.1825</v>
      </c>
      <c r="H9" s="27">
        <f>RA!J13</f>
        <v>-11.009688511883599</v>
      </c>
      <c r="I9" s="20">
        <f>VLOOKUP(B9,RMS!B:D,3,FALSE)</f>
        <v>455033.72175982897</v>
      </c>
      <c r="J9" s="21">
        <f>VLOOKUP(B9,RMS!B:E,4,FALSE)</f>
        <v>505131.182098291</v>
      </c>
      <c r="K9" s="22">
        <f t="shared" si="1"/>
        <v>-0.30145982897374779</v>
      </c>
      <c r="L9" s="22">
        <f t="shared" si="2"/>
        <v>4.0170899592339993E-4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223269.89859999999</v>
      </c>
      <c r="F10" s="25">
        <f>VLOOKUP(C10,RA!B14:I44,8,0)</f>
        <v>42066.393900000003</v>
      </c>
      <c r="G10" s="16">
        <f t="shared" si="0"/>
        <v>181203.50469999999</v>
      </c>
      <c r="H10" s="27">
        <f>RA!J14</f>
        <v>18.8410503000067</v>
      </c>
      <c r="I10" s="20">
        <f>VLOOKUP(B10,RMS!B:D,3,FALSE)</f>
        <v>223269.901520513</v>
      </c>
      <c r="J10" s="21">
        <f>VLOOKUP(B10,RMS!B:E,4,FALSE)</f>
        <v>181203.50816153799</v>
      </c>
      <c r="K10" s="22">
        <f t="shared" si="1"/>
        <v>-2.9205130122136325E-3</v>
      </c>
      <c r="L10" s="22">
        <f t="shared" si="2"/>
        <v>-3.4615379991009831E-3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171202.2592</v>
      </c>
      <c r="F11" s="25">
        <f>VLOOKUP(C11,RA!B15:I45,8,0)</f>
        <v>39816.822099999998</v>
      </c>
      <c r="G11" s="16">
        <f t="shared" si="0"/>
        <v>131385.43710000001</v>
      </c>
      <c r="H11" s="27">
        <f>RA!J15</f>
        <v>23.257182636524501</v>
      </c>
      <c r="I11" s="20">
        <f>VLOOKUP(B11,RMS!B:D,3,FALSE)</f>
        <v>171202.51666666701</v>
      </c>
      <c r="J11" s="21">
        <f>VLOOKUP(B11,RMS!B:E,4,FALSE)</f>
        <v>131385.43861538501</v>
      </c>
      <c r="K11" s="22">
        <f t="shared" si="1"/>
        <v>-0.25746666701161303</v>
      </c>
      <c r="L11" s="22">
        <f t="shared" si="2"/>
        <v>-1.5153849963098764E-3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1191221.5042999999</v>
      </c>
      <c r="F12" s="25">
        <f>VLOOKUP(C12,RA!B16:I46,8,0)</f>
        <v>-49600.446000000004</v>
      </c>
      <c r="G12" s="16">
        <f t="shared" si="0"/>
        <v>1240821.9502999999</v>
      </c>
      <c r="H12" s="27">
        <f>RA!J16</f>
        <v>-4.1638306411490502</v>
      </c>
      <c r="I12" s="20">
        <f>VLOOKUP(B12,RMS!B:D,3,FALSE)</f>
        <v>1191221.4483906</v>
      </c>
      <c r="J12" s="21">
        <f>VLOOKUP(B12,RMS!B:E,4,FALSE)</f>
        <v>1240821.9504495701</v>
      </c>
      <c r="K12" s="22">
        <f t="shared" si="1"/>
        <v>5.5909399874508381E-2</v>
      </c>
      <c r="L12" s="22">
        <f t="shared" si="2"/>
        <v>-1.495701726526022E-4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1315574.8315999999</v>
      </c>
      <c r="F13" s="25">
        <f>VLOOKUP(C13,RA!B17:I47,8,0)</f>
        <v>115628.00109999999</v>
      </c>
      <c r="G13" s="16">
        <f t="shared" si="0"/>
        <v>1199946.8304999999</v>
      </c>
      <c r="H13" s="27">
        <f>RA!J17</f>
        <v>8.7891618418523105</v>
      </c>
      <c r="I13" s="20">
        <f>VLOOKUP(B13,RMS!B:D,3,FALSE)</f>
        <v>1315574.80927094</v>
      </c>
      <c r="J13" s="21">
        <f>VLOOKUP(B13,RMS!B:E,4,FALSE)</f>
        <v>1199946.82925897</v>
      </c>
      <c r="K13" s="22">
        <f t="shared" si="1"/>
        <v>2.2329059895128012E-2</v>
      </c>
      <c r="L13" s="22">
        <f t="shared" si="2"/>
        <v>1.2410299386829138E-3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4046580.1321999999</v>
      </c>
      <c r="F14" s="25">
        <f>VLOOKUP(C14,RA!B18:I48,8,0)</f>
        <v>490345.1067</v>
      </c>
      <c r="G14" s="16">
        <f t="shared" si="0"/>
        <v>3556235.0255</v>
      </c>
      <c r="H14" s="27">
        <f>RA!J18</f>
        <v>12.1175187610437</v>
      </c>
      <c r="I14" s="20">
        <f>VLOOKUP(B14,RMS!B:D,3,FALSE)</f>
        <v>4046580.2505230801</v>
      </c>
      <c r="J14" s="21">
        <f>VLOOKUP(B14,RMS!B:E,4,FALSE)</f>
        <v>3556234.9983829102</v>
      </c>
      <c r="K14" s="22">
        <f t="shared" si="1"/>
        <v>-0.11832308024168015</v>
      </c>
      <c r="L14" s="22">
        <f t="shared" si="2"/>
        <v>2.7117089834064245E-2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812435.62199999997</v>
      </c>
      <c r="F15" s="25">
        <f>VLOOKUP(C15,RA!B19:I49,8,0)</f>
        <v>38344.790999999997</v>
      </c>
      <c r="G15" s="16">
        <f t="shared" si="0"/>
        <v>774090.83100000001</v>
      </c>
      <c r="H15" s="27">
        <f>RA!J19</f>
        <v>4.7197328577992899</v>
      </c>
      <c r="I15" s="20">
        <f>VLOOKUP(B15,RMS!B:D,3,FALSE)</f>
        <v>812435.700241026</v>
      </c>
      <c r="J15" s="21">
        <f>VLOOKUP(B15,RMS!B:E,4,FALSE)</f>
        <v>774090.83183162403</v>
      </c>
      <c r="K15" s="22">
        <f t="shared" si="1"/>
        <v>-7.8241026028990746E-2</v>
      </c>
      <c r="L15" s="22">
        <f t="shared" si="2"/>
        <v>-8.3162402734160423E-4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1800838.281</v>
      </c>
      <c r="F16" s="25">
        <f>VLOOKUP(C16,RA!B20:I50,8,0)</f>
        <v>142168.13630000001</v>
      </c>
      <c r="G16" s="16">
        <f t="shared" si="0"/>
        <v>1658670.1447000001</v>
      </c>
      <c r="H16" s="27">
        <f>RA!J20</f>
        <v>7.8945532089119297</v>
      </c>
      <c r="I16" s="20">
        <f>VLOOKUP(B16,RMS!B:D,3,FALSE)</f>
        <v>1800838.3277203499</v>
      </c>
      <c r="J16" s="21">
        <f>VLOOKUP(B16,RMS!B:E,4,FALSE)</f>
        <v>1658670.1446902701</v>
      </c>
      <c r="K16" s="22">
        <f t="shared" si="1"/>
        <v>-4.6720349928364158E-2</v>
      </c>
      <c r="L16" s="22">
        <f t="shared" si="2"/>
        <v>9.7299925982952118E-6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617031.06640000001</v>
      </c>
      <c r="F17" s="25">
        <f>VLOOKUP(C17,RA!B21:I51,8,0)</f>
        <v>63465.145700000001</v>
      </c>
      <c r="G17" s="16">
        <f t="shared" si="0"/>
        <v>553565.92070000002</v>
      </c>
      <c r="H17" s="27">
        <f>RA!J21</f>
        <v>10.2855673167772</v>
      </c>
      <c r="I17" s="20">
        <f>VLOOKUP(B17,RMS!B:D,3,FALSE)</f>
        <v>617030.68959840399</v>
      </c>
      <c r="J17" s="21">
        <f>VLOOKUP(B17,RMS!B:E,4,FALSE)</f>
        <v>553565.920668051</v>
      </c>
      <c r="K17" s="22">
        <f t="shared" si="1"/>
        <v>0.37680159602314234</v>
      </c>
      <c r="L17" s="22">
        <f t="shared" si="2"/>
        <v>3.194902092218399E-5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1624080.0098000001</v>
      </c>
      <c r="F18" s="25">
        <f>VLOOKUP(C18,RA!B22:I52,8,0)</f>
        <v>73375.888000000006</v>
      </c>
      <c r="G18" s="16">
        <f t="shared" si="0"/>
        <v>1550704.1218000001</v>
      </c>
      <c r="H18" s="27">
        <f>RA!J22</f>
        <v>4.5179971157354499</v>
      </c>
      <c r="I18" s="20">
        <f>VLOOKUP(B18,RMS!B:D,3,FALSE)</f>
        <v>1624082.4491999999</v>
      </c>
      <c r="J18" s="21">
        <f>VLOOKUP(B18,RMS!B:E,4,FALSE)</f>
        <v>1550704.1231</v>
      </c>
      <c r="K18" s="22">
        <f t="shared" si="1"/>
        <v>-2.4393999997992069</v>
      </c>
      <c r="L18" s="22">
        <f t="shared" si="2"/>
        <v>-1.299999887123704E-3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3282897.9333000001</v>
      </c>
      <c r="F19" s="25">
        <f>VLOOKUP(C19,RA!B23:I53,8,0)</f>
        <v>325194.51199999999</v>
      </c>
      <c r="G19" s="16">
        <f t="shared" si="0"/>
        <v>2957703.4213</v>
      </c>
      <c r="H19" s="27">
        <f>RA!J23</f>
        <v>9.9057149691251993</v>
      </c>
      <c r="I19" s="20">
        <f>VLOOKUP(B19,RMS!B:D,3,FALSE)</f>
        <v>3282899.7005880298</v>
      </c>
      <c r="J19" s="21">
        <f>VLOOKUP(B19,RMS!B:E,4,FALSE)</f>
        <v>2957703.4520239299</v>
      </c>
      <c r="K19" s="22">
        <f t="shared" si="1"/>
        <v>-1.7672880296595395</v>
      </c>
      <c r="L19" s="22">
        <f t="shared" si="2"/>
        <v>-3.072392987087369E-2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496493.01370000001</v>
      </c>
      <c r="F20" s="25">
        <f>VLOOKUP(C20,RA!B24:I54,8,0)</f>
        <v>70319.707500000004</v>
      </c>
      <c r="G20" s="16">
        <f t="shared" si="0"/>
        <v>426173.30619999999</v>
      </c>
      <c r="H20" s="27">
        <f>RA!J24</f>
        <v>14.163282374500801</v>
      </c>
      <c r="I20" s="20">
        <f>VLOOKUP(B20,RMS!B:D,3,FALSE)</f>
        <v>496493.04696982098</v>
      </c>
      <c r="J20" s="21">
        <f>VLOOKUP(B20,RMS!B:E,4,FALSE)</f>
        <v>426173.319846973</v>
      </c>
      <c r="K20" s="22">
        <f t="shared" si="1"/>
        <v>-3.3269820967689157E-2</v>
      </c>
      <c r="L20" s="22">
        <f t="shared" si="2"/>
        <v>-1.3646973005961627E-2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496796.22360000003</v>
      </c>
      <c r="F21" s="25">
        <f>VLOOKUP(C21,RA!B25:I55,8,0)</f>
        <v>38195.521000000001</v>
      </c>
      <c r="G21" s="16">
        <f t="shared" si="0"/>
        <v>458600.70260000002</v>
      </c>
      <c r="H21" s="27">
        <f>RA!J25</f>
        <v>7.6883678227702204</v>
      </c>
      <c r="I21" s="20">
        <f>VLOOKUP(B21,RMS!B:D,3,FALSE)</f>
        <v>496796.20802272903</v>
      </c>
      <c r="J21" s="21">
        <f>VLOOKUP(B21,RMS!B:E,4,FALSE)</f>
        <v>458600.69828488602</v>
      </c>
      <c r="K21" s="22">
        <f t="shared" si="1"/>
        <v>1.5577270998619497E-2</v>
      </c>
      <c r="L21" s="22">
        <f t="shared" si="2"/>
        <v>4.3151139980182052E-3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1408583.6328</v>
      </c>
      <c r="F22" s="25">
        <f>VLOOKUP(C22,RA!B26:I56,8,0)</f>
        <v>222092.82329999999</v>
      </c>
      <c r="G22" s="16">
        <f t="shared" si="0"/>
        <v>1186490.8095</v>
      </c>
      <c r="H22" s="27">
        <f>RA!J26</f>
        <v>15.767102366404799</v>
      </c>
      <c r="I22" s="20">
        <f>VLOOKUP(B22,RMS!B:D,3,FALSE)</f>
        <v>1408583.53288686</v>
      </c>
      <c r="J22" s="21">
        <f>VLOOKUP(B22,RMS!B:E,4,FALSE)</f>
        <v>1186490.78541078</v>
      </c>
      <c r="K22" s="22">
        <f t="shared" si="1"/>
        <v>9.9913140060380101E-2</v>
      </c>
      <c r="L22" s="22">
        <f t="shared" si="2"/>
        <v>2.4089219979941845E-2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331150.48599999998</v>
      </c>
      <c r="F23" s="25">
        <f>VLOOKUP(C23,RA!B27:I57,8,0)</f>
        <v>84352.033899999995</v>
      </c>
      <c r="G23" s="16">
        <f t="shared" si="0"/>
        <v>246798.45209999999</v>
      </c>
      <c r="H23" s="27">
        <f>RA!J27</f>
        <v>25.472417364955898</v>
      </c>
      <c r="I23" s="20">
        <f>VLOOKUP(B23,RMS!B:D,3,FALSE)</f>
        <v>331150.34199301898</v>
      </c>
      <c r="J23" s="21">
        <f>VLOOKUP(B23,RMS!B:E,4,FALSE)</f>
        <v>246798.48243423199</v>
      </c>
      <c r="K23" s="22">
        <f t="shared" si="1"/>
        <v>0.14400698099052534</v>
      </c>
      <c r="L23" s="22">
        <f t="shared" si="2"/>
        <v>-3.0334231996675953E-2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1366410.3082999999</v>
      </c>
      <c r="F24" s="25">
        <f>VLOOKUP(C24,RA!B28:I58,8,0)</f>
        <v>68219.016300000003</v>
      </c>
      <c r="G24" s="16">
        <f t="shared" si="0"/>
        <v>1298191.2919999999</v>
      </c>
      <c r="H24" s="27">
        <f>RA!J28</f>
        <v>4.9925718421192</v>
      </c>
      <c r="I24" s="20">
        <f>VLOOKUP(B24,RMS!B:D,3,FALSE)</f>
        <v>1366410.30830885</v>
      </c>
      <c r="J24" s="21">
        <f>VLOOKUP(B24,RMS!B:E,4,FALSE)</f>
        <v>1298191.2894194699</v>
      </c>
      <c r="K24" s="22">
        <f t="shared" si="1"/>
        <v>-8.8501255959272385E-6</v>
      </c>
      <c r="L24" s="22">
        <f t="shared" si="2"/>
        <v>2.580530010163784E-3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780773.79650000005</v>
      </c>
      <c r="F25" s="25">
        <f>VLOOKUP(C25,RA!B29:I59,8,0)</f>
        <v>119389.3005</v>
      </c>
      <c r="G25" s="16">
        <f t="shared" si="0"/>
        <v>661384.49600000004</v>
      </c>
      <c r="H25" s="27">
        <f>RA!J29</f>
        <v>15.291151039544401</v>
      </c>
      <c r="I25" s="20">
        <f>VLOOKUP(B25,RMS!B:D,3,FALSE)</f>
        <v>780773.92530885001</v>
      </c>
      <c r="J25" s="21">
        <f>VLOOKUP(B25,RMS!B:E,4,FALSE)</f>
        <v>661384.479109379</v>
      </c>
      <c r="K25" s="22">
        <f t="shared" si="1"/>
        <v>-0.12880884995684028</v>
      </c>
      <c r="L25" s="22">
        <f t="shared" si="2"/>
        <v>1.6890621045604348E-2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1476465.6006</v>
      </c>
      <c r="F26" s="25">
        <f>VLOOKUP(C26,RA!B30:I60,8,0)</f>
        <v>170813.66560000001</v>
      </c>
      <c r="G26" s="16">
        <f t="shared" si="0"/>
        <v>1305651.9350000001</v>
      </c>
      <c r="H26" s="27">
        <f>RA!J30</f>
        <v>11.5690921299206</v>
      </c>
      <c r="I26" s="20">
        <f>VLOOKUP(B26,RMS!B:D,3,FALSE)</f>
        <v>1476465.68866991</v>
      </c>
      <c r="J26" s="21">
        <f>VLOOKUP(B26,RMS!B:E,4,FALSE)</f>
        <v>1305651.9494738099</v>
      </c>
      <c r="K26" s="22">
        <f t="shared" si="1"/>
        <v>-8.8069909950718284E-2</v>
      </c>
      <c r="L26" s="22">
        <f t="shared" si="2"/>
        <v>-1.4473809860646725E-2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989972.50109999999</v>
      </c>
      <c r="F27" s="25">
        <f>VLOOKUP(C27,RA!B31:I61,8,0)</f>
        <v>26533.151999999998</v>
      </c>
      <c r="G27" s="16">
        <f t="shared" si="0"/>
        <v>963439.34909999999</v>
      </c>
      <c r="H27" s="27">
        <f>RA!J31</f>
        <v>2.68019081040311</v>
      </c>
      <c r="I27" s="20">
        <f>VLOOKUP(B27,RMS!B:D,3,FALSE)</f>
        <v>989972.48579468997</v>
      </c>
      <c r="J27" s="21">
        <f>VLOOKUP(B27,RMS!B:E,4,FALSE)</f>
        <v>963439.29951327399</v>
      </c>
      <c r="K27" s="22">
        <f t="shared" si="1"/>
        <v>1.5305310022085905E-2</v>
      </c>
      <c r="L27" s="22">
        <f t="shared" si="2"/>
        <v>4.9586726003326476E-2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126973.1251</v>
      </c>
      <c r="F28" s="25">
        <f>VLOOKUP(C28,RA!B32:I62,8,0)</f>
        <v>34287.403700000003</v>
      </c>
      <c r="G28" s="16">
        <f t="shared" si="0"/>
        <v>92685.721400000009</v>
      </c>
      <c r="H28" s="27">
        <f>RA!J32</f>
        <v>27.003670007331301</v>
      </c>
      <c r="I28" s="20">
        <f>VLOOKUP(B28,RMS!B:D,3,FALSE)</f>
        <v>126973.0798683</v>
      </c>
      <c r="J28" s="21">
        <f>VLOOKUP(B28,RMS!B:E,4,FALSE)</f>
        <v>92685.7120503638</v>
      </c>
      <c r="K28" s="22">
        <f t="shared" si="1"/>
        <v>4.5231700001750141E-2</v>
      </c>
      <c r="L28" s="22">
        <f t="shared" si="2"/>
        <v>9.3496362096630037E-3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345458.25579999998</v>
      </c>
      <c r="F30" s="25">
        <f>VLOOKUP(C30,RA!B34:I65,8,0)</f>
        <v>48716.345800000003</v>
      </c>
      <c r="G30" s="16">
        <f t="shared" si="0"/>
        <v>296741.90999999997</v>
      </c>
      <c r="H30" s="27">
        <f>RA!J34</f>
        <v>14.1019486383918</v>
      </c>
      <c r="I30" s="20">
        <f>VLOOKUP(B30,RMS!B:D,3,FALSE)</f>
        <v>345458.255</v>
      </c>
      <c r="J30" s="21">
        <f>VLOOKUP(B30,RMS!B:E,4,FALSE)</f>
        <v>296741.90850000002</v>
      </c>
      <c r="K30" s="22">
        <f t="shared" si="1"/>
        <v>7.9999997979030013E-4</v>
      </c>
      <c r="L30" s="22">
        <f t="shared" si="2"/>
        <v>1.4999999548308551E-3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79716.960000000006</v>
      </c>
      <c r="F31" s="25">
        <f>VLOOKUP(C31,RA!B35:I66,8,0)</f>
        <v>2039.48</v>
      </c>
      <c r="G31" s="16">
        <f t="shared" si="0"/>
        <v>77677.48000000001</v>
      </c>
      <c r="H31" s="27">
        <f>RA!J35</f>
        <v>2.5584016249490702</v>
      </c>
      <c r="I31" s="20">
        <f>VLOOKUP(B31,RMS!B:D,3,FALSE)</f>
        <v>79716.960000000006</v>
      </c>
      <c r="J31" s="21">
        <f>VLOOKUP(B31,RMS!B:E,4,FALSE)</f>
        <v>77677.48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608936.05000000005</v>
      </c>
      <c r="F32" s="25">
        <f>VLOOKUP(C32,RA!B34:I66,8,0)</f>
        <v>-57473.66</v>
      </c>
      <c r="G32" s="16">
        <f t="shared" si="0"/>
        <v>666409.71000000008</v>
      </c>
      <c r="H32" s="27">
        <f>RA!J35</f>
        <v>2.5584016249490702</v>
      </c>
      <c r="I32" s="20">
        <f>VLOOKUP(B32,RMS!B:D,3,FALSE)</f>
        <v>608936.05000000005</v>
      </c>
      <c r="J32" s="21">
        <f>VLOOKUP(B32,RMS!B:E,4,FALSE)</f>
        <v>666409.71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107482.9</v>
      </c>
      <c r="F33" s="25">
        <f>VLOOKUP(C33,RA!B34:I67,8,0)</f>
        <v>-1120.52</v>
      </c>
      <c r="G33" s="16">
        <f t="shared" si="0"/>
        <v>108603.42</v>
      </c>
      <c r="H33" s="27">
        <f>RA!J34</f>
        <v>14.1019486383918</v>
      </c>
      <c r="I33" s="20">
        <f>VLOOKUP(B33,RMS!B:D,3,FALSE)</f>
        <v>107482.9</v>
      </c>
      <c r="J33" s="21">
        <f>VLOOKUP(B33,RMS!B:E,4,FALSE)</f>
        <v>108603.42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261979.62</v>
      </c>
      <c r="F34" s="25">
        <f>VLOOKUP(C34,RA!B35:I68,8,0)</f>
        <v>-38873.550000000003</v>
      </c>
      <c r="G34" s="16">
        <f t="shared" si="0"/>
        <v>300853.17</v>
      </c>
      <c r="H34" s="27">
        <f>RA!J35</f>
        <v>2.5584016249490702</v>
      </c>
      <c r="I34" s="20">
        <f>VLOOKUP(B34,RMS!B:D,3,FALSE)</f>
        <v>261979.62</v>
      </c>
      <c r="J34" s="21">
        <f>VLOOKUP(B34,RMS!B:E,4,FALSE)</f>
        <v>300853.17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92.3</v>
      </c>
      <c r="F35" s="25">
        <f>VLOOKUP(C35,RA!B36:I69,8,0)</f>
        <v>-6326.54</v>
      </c>
      <c r="G35" s="16">
        <f t="shared" si="0"/>
        <v>6418.84</v>
      </c>
      <c r="H35" s="27">
        <f>RA!J36</f>
        <v>-9.4383737011464497</v>
      </c>
      <c r="I35" s="20">
        <f>VLOOKUP(B35,RMS!B:D,3,FALSE)</f>
        <v>92.3</v>
      </c>
      <c r="J35" s="21">
        <f>VLOOKUP(B35,RMS!B:E,4,FALSE)</f>
        <v>6418.84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114789.7427</v>
      </c>
      <c r="F36" s="25">
        <f>VLOOKUP(C36,RA!B8:I69,8,0)</f>
        <v>8102.3044</v>
      </c>
      <c r="G36" s="16">
        <f t="shared" si="0"/>
        <v>106687.43830000001</v>
      </c>
      <c r="H36" s="27">
        <f>RA!J36</f>
        <v>-9.4383737011464497</v>
      </c>
      <c r="I36" s="20">
        <f>VLOOKUP(B36,RMS!B:D,3,FALSE)</f>
        <v>114789.743569231</v>
      </c>
      <c r="J36" s="21">
        <f>VLOOKUP(B36,RMS!B:E,4,FALSE)</f>
        <v>106687.44008547001</v>
      </c>
      <c r="K36" s="22">
        <f t="shared" si="1"/>
        <v>-8.6923099297564477E-4</v>
      </c>
      <c r="L36" s="22">
        <f t="shared" si="2"/>
        <v>-1.785469998139888E-3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744868.10560000001</v>
      </c>
      <c r="F37" s="25">
        <f>VLOOKUP(C37,RA!B8:I70,8,0)</f>
        <v>25670.840100000001</v>
      </c>
      <c r="G37" s="16">
        <f t="shared" si="0"/>
        <v>719197.26549999998</v>
      </c>
      <c r="H37" s="27">
        <f>RA!J37</f>
        <v>-1.0425100178726101</v>
      </c>
      <c r="I37" s="20">
        <f>VLOOKUP(B37,RMS!B:D,3,FALSE)</f>
        <v>744868.08716153796</v>
      </c>
      <c r="J37" s="21">
        <f>VLOOKUP(B37,RMS!B:E,4,FALSE)</f>
        <v>719197.26154187997</v>
      </c>
      <c r="K37" s="22">
        <f t="shared" si="1"/>
        <v>1.8438462051562965E-2</v>
      </c>
      <c r="L37" s="22">
        <f t="shared" si="2"/>
        <v>3.9581200107932091E-3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239040.24</v>
      </c>
      <c r="F38" s="25">
        <f>VLOOKUP(C38,RA!B9:I71,8,0)</f>
        <v>-26205.97</v>
      </c>
      <c r="G38" s="16">
        <f t="shared" si="0"/>
        <v>265246.20999999996</v>
      </c>
      <c r="H38" s="27">
        <f>RA!J38</f>
        <v>-14.8383870470535</v>
      </c>
      <c r="I38" s="20">
        <f>VLOOKUP(B38,RMS!B:D,3,FALSE)</f>
        <v>239040.24</v>
      </c>
      <c r="J38" s="21">
        <f>VLOOKUP(B38,RMS!B:E,4,FALSE)</f>
        <v>265246.21000000002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92312.92</v>
      </c>
      <c r="F39" s="25">
        <f>VLOOKUP(C39,RA!B10:I72,8,0)</f>
        <v>12628.58</v>
      </c>
      <c r="G39" s="16">
        <f t="shared" si="0"/>
        <v>79684.34</v>
      </c>
      <c r="H39" s="27">
        <f>RA!J39</f>
        <v>-6854.3228602383497</v>
      </c>
      <c r="I39" s="20">
        <f>VLOOKUP(B39,RMS!B:D,3,FALSE)</f>
        <v>92312.92</v>
      </c>
      <c r="J39" s="21">
        <f>VLOOKUP(B39,RMS!B:E,4,FALSE)</f>
        <v>79684.34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24465.184300000001</v>
      </c>
      <c r="F40" s="25">
        <f>VLOOKUP(C40,RA!B8:I73,8,0)</f>
        <v>3005.1723000000002</v>
      </c>
      <c r="G40" s="16">
        <f t="shared" si="0"/>
        <v>21460.012000000002</v>
      </c>
      <c r="H40" s="27">
        <f>RA!J40</f>
        <v>7.0583871079623899</v>
      </c>
      <c r="I40" s="20">
        <f>VLOOKUP(B40,RMS!B:D,3,FALSE)</f>
        <v>24465.184176688599</v>
      </c>
      <c r="J40" s="21">
        <f>VLOOKUP(B40,RMS!B:E,4,FALSE)</f>
        <v>21460.011708645299</v>
      </c>
      <c r="K40" s="22">
        <f t="shared" si="1"/>
        <v>1.2331140169408172E-4</v>
      </c>
      <c r="L40" s="22">
        <f t="shared" si="2"/>
        <v>2.9135470322216861E-4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10.5703125" style="36" customWidth="1"/>
    <col min="17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27853050.937100001</v>
      </c>
      <c r="E7" s="49"/>
      <c r="F7" s="49"/>
      <c r="G7" s="48">
        <v>18225521.333099999</v>
      </c>
      <c r="H7" s="50">
        <v>52.824440124602198</v>
      </c>
      <c r="I7" s="48">
        <v>2440436.5134000001</v>
      </c>
      <c r="J7" s="50">
        <v>8.7618283501911094</v>
      </c>
      <c r="K7" s="48">
        <v>2252554.7173000001</v>
      </c>
      <c r="L7" s="50">
        <v>12.359343121829101</v>
      </c>
      <c r="M7" s="50">
        <v>8.3408316191850004E-2</v>
      </c>
      <c r="N7" s="48">
        <v>726484346.80599999</v>
      </c>
      <c r="O7" s="48">
        <v>726484346.80599999</v>
      </c>
      <c r="P7" s="48">
        <v>1037801</v>
      </c>
      <c r="Q7" s="48">
        <v>930773</v>
      </c>
      <c r="R7" s="50">
        <v>11.498829467550101</v>
      </c>
      <c r="S7" s="48">
        <v>26.838527749636</v>
      </c>
      <c r="T7" s="48">
        <v>25.614310275222898</v>
      </c>
      <c r="U7" s="51">
        <v>4.5614181442190596</v>
      </c>
    </row>
    <row r="8" spans="1:23" ht="12" thickBot="1">
      <c r="A8" s="75">
        <v>42397</v>
      </c>
      <c r="B8" s="65" t="s">
        <v>6</v>
      </c>
      <c r="C8" s="66"/>
      <c r="D8" s="52">
        <v>1349519.4674</v>
      </c>
      <c r="E8" s="53"/>
      <c r="F8" s="53"/>
      <c r="G8" s="52">
        <v>827138.43</v>
      </c>
      <c r="H8" s="54">
        <v>63.155213015552903</v>
      </c>
      <c r="I8" s="52">
        <v>241849.5214</v>
      </c>
      <c r="J8" s="54">
        <v>17.921158400623199</v>
      </c>
      <c r="K8" s="52">
        <v>207917.03289999999</v>
      </c>
      <c r="L8" s="54">
        <v>25.1369088122287</v>
      </c>
      <c r="M8" s="54">
        <v>0.16320206202788701</v>
      </c>
      <c r="N8" s="52">
        <v>27126067.933899999</v>
      </c>
      <c r="O8" s="52">
        <v>27126067.933899999</v>
      </c>
      <c r="P8" s="52">
        <v>37470</v>
      </c>
      <c r="Q8" s="52">
        <v>31774</v>
      </c>
      <c r="R8" s="54">
        <v>17.926606659533</v>
      </c>
      <c r="S8" s="52">
        <v>36.015998596210302</v>
      </c>
      <c r="T8" s="52">
        <v>33.957920236671498</v>
      </c>
      <c r="U8" s="55">
        <v>5.7143448460578297</v>
      </c>
    </row>
    <row r="9" spans="1:23" ht="12" thickBot="1">
      <c r="A9" s="76"/>
      <c r="B9" s="65" t="s">
        <v>7</v>
      </c>
      <c r="C9" s="66"/>
      <c r="D9" s="52">
        <v>138786.6176</v>
      </c>
      <c r="E9" s="53"/>
      <c r="F9" s="53"/>
      <c r="G9" s="52">
        <v>110690.00199999999</v>
      </c>
      <c r="H9" s="54">
        <v>25.383155743370601</v>
      </c>
      <c r="I9" s="52">
        <v>34448.301399999997</v>
      </c>
      <c r="J9" s="54">
        <v>24.8210540725794</v>
      </c>
      <c r="K9" s="52">
        <v>24811.477900000002</v>
      </c>
      <c r="L9" s="54">
        <v>22.415283631488201</v>
      </c>
      <c r="M9" s="54">
        <v>0.38840183316931698</v>
      </c>
      <c r="N9" s="52">
        <v>2840512.0441000001</v>
      </c>
      <c r="O9" s="52">
        <v>2840512.0441000001</v>
      </c>
      <c r="P9" s="52">
        <v>7178</v>
      </c>
      <c r="Q9" s="52">
        <v>6698</v>
      </c>
      <c r="R9" s="54">
        <v>7.1663183039713401</v>
      </c>
      <c r="S9" s="52">
        <v>19.334998272499298</v>
      </c>
      <c r="T9" s="52">
        <v>19.817502090176198</v>
      </c>
      <c r="U9" s="55">
        <v>-2.4954944959221801</v>
      </c>
    </row>
    <row r="10" spans="1:23" ht="12" thickBot="1">
      <c r="A10" s="76"/>
      <c r="B10" s="65" t="s">
        <v>8</v>
      </c>
      <c r="C10" s="66"/>
      <c r="D10" s="52">
        <v>230347.31349999999</v>
      </c>
      <c r="E10" s="53"/>
      <c r="F10" s="53"/>
      <c r="G10" s="52">
        <v>152037.73439999999</v>
      </c>
      <c r="H10" s="54">
        <v>51.506673267028098</v>
      </c>
      <c r="I10" s="52">
        <v>55905.010699999999</v>
      </c>
      <c r="J10" s="54">
        <v>24.269877451815798</v>
      </c>
      <c r="K10" s="52">
        <v>33482.391799999998</v>
      </c>
      <c r="L10" s="54">
        <v>22.022422217835899</v>
      </c>
      <c r="M10" s="54">
        <v>0.66968390531765998</v>
      </c>
      <c r="N10" s="52">
        <v>5171338.6518000001</v>
      </c>
      <c r="O10" s="52">
        <v>5171338.6518000001</v>
      </c>
      <c r="P10" s="52">
        <v>100134</v>
      </c>
      <c r="Q10" s="52">
        <v>90687</v>
      </c>
      <c r="R10" s="54">
        <v>10.417149095239701</v>
      </c>
      <c r="S10" s="52">
        <v>2.3003906115804802</v>
      </c>
      <c r="T10" s="52">
        <v>2.3819343456063198</v>
      </c>
      <c r="U10" s="55">
        <v>-3.5447777266752798</v>
      </c>
    </row>
    <row r="11" spans="1:23" ht="12" thickBot="1">
      <c r="A11" s="76"/>
      <c r="B11" s="65" t="s">
        <v>9</v>
      </c>
      <c r="C11" s="66"/>
      <c r="D11" s="52">
        <v>105150.5208</v>
      </c>
      <c r="E11" s="53"/>
      <c r="F11" s="53"/>
      <c r="G11" s="52">
        <v>82991.570000000007</v>
      </c>
      <c r="H11" s="54">
        <v>26.7002429282878</v>
      </c>
      <c r="I11" s="52">
        <v>21323.853299999999</v>
      </c>
      <c r="J11" s="54">
        <v>20.279360613494902</v>
      </c>
      <c r="K11" s="52">
        <v>10090.704</v>
      </c>
      <c r="L11" s="54">
        <v>12.158709613518599</v>
      </c>
      <c r="M11" s="54">
        <v>1.11321760107124</v>
      </c>
      <c r="N11" s="52">
        <v>2408997.7130999998</v>
      </c>
      <c r="O11" s="52">
        <v>2408997.7130999998</v>
      </c>
      <c r="P11" s="52">
        <v>4544</v>
      </c>
      <c r="Q11" s="52">
        <v>4524</v>
      </c>
      <c r="R11" s="54">
        <v>0.44208664898319799</v>
      </c>
      <c r="S11" s="52">
        <v>23.1405195422535</v>
      </c>
      <c r="T11" s="52">
        <v>23.681421993810801</v>
      </c>
      <c r="U11" s="55">
        <v>-2.3374689171070799</v>
      </c>
    </row>
    <row r="12" spans="1:23" ht="12" thickBot="1">
      <c r="A12" s="76"/>
      <c r="B12" s="65" t="s">
        <v>10</v>
      </c>
      <c r="C12" s="66"/>
      <c r="D12" s="52">
        <v>396321.09299999999</v>
      </c>
      <c r="E12" s="53"/>
      <c r="F12" s="53"/>
      <c r="G12" s="52">
        <v>229713.91800000001</v>
      </c>
      <c r="H12" s="54">
        <v>72.528115166273906</v>
      </c>
      <c r="I12" s="52">
        <v>51838.131600000001</v>
      </c>
      <c r="J12" s="54">
        <v>13.0798316101737</v>
      </c>
      <c r="K12" s="52">
        <v>35609.589899999999</v>
      </c>
      <c r="L12" s="54">
        <v>15.501711959830001</v>
      </c>
      <c r="M12" s="54">
        <v>0.45573514734580001</v>
      </c>
      <c r="N12" s="52">
        <v>9517517.9864000008</v>
      </c>
      <c r="O12" s="52">
        <v>9517517.9864000008</v>
      </c>
      <c r="P12" s="52">
        <v>3012</v>
      </c>
      <c r="Q12" s="52">
        <v>1966</v>
      </c>
      <c r="R12" s="54">
        <v>53.204476093591097</v>
      </c>
      <c r="S12" s="52">
        <v>131.58070816733101</v>
      </c>
      <c r="T12" s="52">
        <v>154.091781943032</v>
      </c>
      <c r="U12" s="55">
        <v>-17.108187126545701</v>
      </c>
    </row>
    <row r="13" spans="1:23" ht="12" thickBot="1">
      <c r="A13" s="76"/>
      <c r="B13" s="65" t="s">
        <v>11</v>
      </c>
      <c r="C13" s="66"/>
      <c r="D13" s="52">
        <v>455033.4203</v>
      </c>
      <c r="E13" s="53"/>
      <c r="F13" s="53"/>
      <c r="G13" s="52">
        <v>362856.17379999999</v>
      </c>
      <c r="H13" s="54">
        <v>25.403246011960199</v>
      </c>
      <c r="I13" s="52">
        <v>-50097.762199999997</v>
      </c>
      <c r="J13" s="54">
        <v>-11.009688511883599</v>
      </c>
      <c r="K13" s="52">
        <v>56492.428500000002</v>
      </c>
      <c r="L13" s="54">
        <v>15.568821086433401</v>
      </c>
      <c r="M13" s="54">
        <v>-1.8868048963411099</v>
      </c>
      <c r="N13" s="52">
        <v>10271676.423599999</v>
      </c>
      <c r="O13" s="52">
        <v>10271676.423599999</v>
      </c>
      <c r="P13" s="52">
        <v>11742</v>
      </c>
      <c r="Q13" s="52">
        <v>11004</v>
      </c>
      <c r="R13" s="54">
        <v>6.7066521264994599</v>
      </c>
      <c r="S13" s="52">
        <v>38.752633307784002</v>
      </c>
      <c r="T13" s="52">
        <v>42.514491357688101</v>
      </c>
      <c r="U13" s="55">
        <v>-9.7073610973127398</v>
      </c>
    </row>
    <row r="14" spans="1:23" ht="12" thickBot="1">
      <c r="A14" s="76"/>
      <c r="B14" s="65" t="s">
        <v>12</v>
      </c>
      <c r="C14" s="66"/>
      <c r="D14" s="52">
        <v>223269.89859999999</v>
      </c>
      <c r="E14" s="53"/>
      <c r="F14" s="53"/>
      <c r="G14" s="52">
        <v>227124.10829999999</v>
      </c>
      <c r="H14" s="54">
        <v>-1.6969619512645999</v>
      </c>
      <c r="I14" s="52">
        <v>42066.393900000003</v>
      </c>
      <c r="J14" s="54">
        <v>18.8410503000067</v>
      </c>
      <c r="K14" s="52">
        <v>33842.5098</v>
      </c>
      <c r="L14" s="54">
        <v>14.9004480648521</v>
      </c>
      <c r="M14" s="54">
        <v>0.24300455694925999</v>
      </c>
      <c r="N14" s="52">
        <v>5784036.2762000002</v>
      </c>
      <c r="O14" s="52">
        <v>5784036.2762000002</v>
      </c>
      <c r="P14" s="52">
        <v>3267</v>
      </c>
      <c r="Q14" s="52">
        <v>2671</v>
      </c>
      <c r="R14" s="54">
        <v>22.313740172220101</v>
      </c>
      <c r="S14" s="52">
        <v>68.340954576063695</v>
      </c>
      <c r="T14" s="52">
        <v>67.951730999625596</v>
      </c>
      <c r="U14" s="55">
        <v>0.56953195759776698</v>
      </c>
    </row>
    <row r="15" spans="1:23" ht="12" thickBot="1">
      <c r="A15" s="76"/>
      <c r="B15" s="65" t="s">
        <v>13</v>
      </c>
      <c r="C15" s="66"/>
      <c r="D15" s="52">
        <v>171202.2592</v>
      </c>
      <c r="E15" s="53"/>
      <c r="F15" s="53"/>
      <c r="G15" s="52">
        <v>178773.03539999999</v>
      </c>
      <c r="H15" s="54">
        <v>-4.23485352981817</v>
      </c>
      <c r="I15" s="52">
        <v>39816.822099999998</v>
      </c>
      <c r="J15" s="54">
        <v>23.257182636524501</v>
      </c>
      <c r="K15" s="52">
        <v>7848.7894999999999</v>
      </c>
      <c r="L15" s="54">
        <v>4.39036540518459</v>
      </c>
      <c r="M15" s="54">
        <v>4.0729889112200004</v>
      </c>
      <c r="N15" s="52">
        <v>4202010.8893999998</v>
      </c>
      <c r="O15" s="52">
        <v>4202010.8893999998</v>
      </c>
      <c r="P15" s="52">
        <v>5162</v>
      </c>
      <c r="Q15" s="52">
        <v>2846</v>
      </c>
      <c r="R15" s="54">
        <v>81.377371749824306</v>
      </c>
      <c r="S15" s="52">
        <v>33.165877411855902</v>
      </c>
      <c r="T15" s="52">
        <v>41.639289423752601</v>
      </c>
      <c r="U15" s="55">
        <v>-25.548583885399498</v>
      </c>
    </row>
    <row r="16" spans="1:23" ht="12" thickBot="1">
      <c r="A16" s="76"/>
      <c r="B16" s="65" t="s">
        <v>14</v>
      </c>
      <c r="C16" s="66"/>
      <c r="D16" s="52">
        <v>1191221.5042999999</v>
      </c>
      <c r="E16" s="53"/>
      <c r="F16" s="53"/>
      <c r="G16" s="52">
        <v>618287.39780000004</v>
      </c>
      <c r="H16" s="54">
        <v>92.664690973586602</v>
      </c>
      <c r="I16" s="52">
        <v>-49600.446000000004</v>
      </c>
      <c r="J16" s="54">
        <v>-4.1638306411490502</v>
      </c>
      <c r="K16" s="52">
        <v>44736.14</v>
      </c>
      <c r="L16" s="54">
        <v>7.23549277555726</v>
      </c>
      <c r="M16" s="54">
        <v>-2.1087332523548099</v>
      </c>
      <c r="N16" s="52">
        <v>24223316.888099998</v>
      </c>
      <c r="O16" s="52">
        <v>24223316.888099998</v>
      </c>
      <c r="P16" s="52">
        <v>42540</v>
      </c>
      <c r="Q16" s="52">
        <v>36437</v>
      </c>
      <c r="R16" s="54">
        <v>16.749457968548501</v>
      </c>
      <c r="S16" s="52">
        <v>28.002386090738099</v>
      </c>
      <c r="T16" s="52">
        <v>25.218201956802201</v>
      </c>
      <c r="U16" s="55">
        <v>9.9426674745294399</v>
      </c>
    </row>
    <row r="17" spans="1:21" ht="12" thickBot="1">
      <c r="A17" s="76"/>
      <c r="B17" s="65" t="s">
        <v>15</v>
      </c>
      <c r="C17" s="66"/>
      <c r="D17" s="52">
        <v>1315574.8315999999</v>
      </c>
      <c r="E17" s="53"/>
      <c r="F17" s="53"/>
      <c r="G17" s="52">
        <v>691524.85479999997</v>
      </c>
      <c r="H17" s="54">
        <v>90.242595398900804</v>
      </c>
      <c r="I17" s="52">
        <v>115628.00109999999</v>
      </c>
      <c r="J17" s="54">
        <v>8.7891618418523105</v>
      </c>
      <c r="K17" s="52">
        <v>63795.3171</v>
      </c>
      <c r="L17" s="54">
        <v>9.2253107978961406</v>
      </c>
      <c r="M17" s="54">
        <v>0.81248415018850995</v>
      </c>
      <c r="N17" s="52">
        <v>30028769.578600001</v>
      </c>
      <c r="O17" s="52">
        <v>30028769.578600001</v>
      </c>
      <c r="P17" s="52">
        <v>12926</v>
      </c>
      <c r="Q17" s="52">
        <v>11467</v>
      </c>
      <c r="R17" s="54">
        <v>12.7234673410657</v>
      </c>
      <c r="S17" s="52">
        <v>101.777412316262</v>
      </c>
      <c r="T17" s="52">
        <v>98.030487825935296</v>
      </c>
      <c r="U17" s="55">
        <v>3.6814892470279599</v>
      </c>
    </row>
    <row r="18" spans="1:21" ht="12" customHeight="1" thickBot="1">
      <c r="A18" s="76"/>
      <c r="B18" s="65" t="s">
        <v>16</v>
      </c>
      <c r="C18" s="66"/>
      <c r="D18" s="52">
        <v>4046580.1321999999</v>
      </c>
      <c r="E18" s="53"/>
      <c r="F18" s="53"/>
      <c r="G18" s="52">
        <v>2446306.9678000002</v>
      </c>
      <c r="H18" s="54">
        <v>65.415877298471202</v>
      </c>
      <c r="I18" s="52">
        <v>490345.1067</v>
      </c>
      <c r="J18" s="54">
        <v>12.1175187610437</v>
      </c>
      <c r="K18" s="52">
        <v>362767.34</v>
      </c>
      <c r="L18" s="54">
        <v>14.8291831227641</v>
      </c>
      <c r="M18" s="54">
        <v>0.351679306907838</v>
      </c>
      <c r="N18" s="52">
        <v>76465879.726199999</v>
      </c>
      <c r="O18" s="52">
        <v>76465879.726199999</v>
      </c>
      <c r="P18" s="52">
        <v>97548</v>
      </c>
      <c r="Q18" s="52">
        <v>88111</v>
      </c>
      <c r="R18" s="54">
        <v>10.710353985314001</v>
      </c>
      <c r="S18" s="52">
        <v>41.482963589207401</v>
      </c>
      <c r="T18" s="52">
        <v>39.160288075268703</v>
      </c>
      <c r="U18" s="55">
        <v>5.5991069898944099</v>
      </c>
    </row>
    <row r="19" spans="1:21" ht="12" customHeight="1" thickBot="1">
      <c r="A19" s="76"/>
      <c r="B19" s="65" t="s">
        <v>17</v>
      </c>
      <c r="C19" s="66"/>
      <c r="D19" s="52">
        <v>812435.62199999997</v>
      </c>
      <c r="E19" s="53"/>
      <c r="F19" s="53"/>
      <c r="G19" s="52">
        <v>626836.42310000001</v>
      </c>
      <c r="H19" s="54">
        <v>29.608872755371301</v>
      </c>
      <c r="I19" s="52">
        <v>38344.790999999997</v>
      </c>
      <c r="J19" s="54">
        <v>4.7197328577992899</v>
      </c>
      <c r="K19" s="52">
        <v>74029.792199999996</v>
      </c>
      <c r="L19" s="54">
        <v>11.8100655086199</v>
      </c>
      <c r="M19" s="54">
        <v>-0.48203567968410399</v>
      </c>
      <c r="N19" s="52">
        <v>21757990.151099999</v>
      </c>
      <c r="O19" s="52">
        <v>21757990.151099999</v>
      </c>
      <c r="P19" s="52">
        <v>14707</v>
      </c>
      <c r="Q19" s="52">
        <v>13069</v>
      </c>
      <c r="R19" s="54">
        <v>12.5334761649705</v>
      </c>
      <c r="S19" s="52">
        <v>55.24142394778</v>
      </c>
      <c r="T19" s="52">
        <v>52.373752666615701</v>
      </c>
      <c r="U19" s="55">
        <v>5.1911610458758704</v>
      </c>
    </row>
    <row r="20" spans="1:21" ht="12" thickBot="1">
      <c r="A20" s="76"/>
      <c r="B20" s="65" t="s">
        <v>18</v>
      </c>
      <c r="C20" s="66"/>
      <c r="D20" s="52">
        <v>1800838.281</v>
      </c>
      <c r="E20" s="53"/>
      <c r="F20" s="53"/>
      <c r="G20" s="52">
        <v>934072.06790000002</v>
      </c>
      <c r="H20" s="54">
        <v>92.794361686532497</v>
      </c>
      <c r="I20" s="52">
        <v>142168.13630000001</v>
      </c>
      <c r="J20" s="54">
        <v>7.8945532089119297</v>
      </c>
      <c r="K20" s="52">
        <v>105242.2061</v>
      </c>
      <c r="L20" s="54">
        <v>11.267032782235701</v>
      </c>
      <c r="M20" s="54">
        <v>0.35086617402255299</v>
      </c>
      <c r="N20" s="52">
        <v>43462689.094899997</v>
      </c>
      <c r="O20" s="52">
        <v>43462689.094899997</v>
      </c>
      <c r="P20" s="52">
        <v>52450</v>
      </c>
      <c r="Q20" s="52">
        <v>43681</v>
      </c>
      <c r="R20" s="54">
        <v>20.075089856001501</v>
      </c>
      <c r="S20" s="52">
        <v>34.3343809532888</v>
      </c>
      <c r="T20" s="52">
        <v>31.434235560083302</v>
      </c>
      <c r="U20" s="55">
        <v>8.4467676791700299</v>
      </c>
    </row>
    <row r="21" spans="1:21" ht="12" customHeight="1" thickBot="1">
      <c r="A21" s="76"/>
      <c r="B21" s="65" t="s">
        <v>19</v>
      </c>
      <c r="C21" s="66"/>
      <c r="D21" s="52">
        <v>617031.06640000001</v>
      </c>
      <c r="E21" s="53"/>
      <c r="F21" s="53"/>
      <c r="G21" s="52">
        <v>385327.0246</v>
      </c>
      <c r="H21" s="54">
        <v>60.131791181925799</v>
      </c>
      <c r="I21" s="52">
        <v>63465.145700000001</v>
      </c>
      <c r="J21" s="54">
        <v>10.2855673167772</v>
      </c>
      <c r="K21" s="52">
        <v>60551.627099999998</v>
      </c>
      <c r="L21" s="54">
        <v>15.714347355433301</v>
      </c>
      <c r="M21" s="54">
        <v>4.8116272667428003E-2</v>
      </c>
      <c r="N21" s="52">
        <v>12295159.7511</v>
      </c>
      <c r="O21" s="52">
        <v>12295159.7511</v>
      </c>
      <c r="P21" s="52">
        <v>34461</v>
      </c>
      <c r="Q21" s="52">
        <v>29229</v>
      </c>
      <c r="R21" s="54">
        <v>17.9000307913374</v>
      </c>
      <c r="S21" s="52">
        <v>17.905199106236001</v>
      </c>
      <c r="T21" s="52">
        <v>17.500029090971299</v>
      </c>
      <c r="U21" s="55">
        <v>2.2628623834941202</v>
      </c>
    </row>
    <row r="22" spans="1:21" ht="12" customHeight="1" thickBot="1">
      <c r="A22" s="76"/>
      <c r="B22" s="65" t="s">
        <v>20</v>
      </c>
      <c r="C22" s="66"/>
      <c r="D22" s="52">
        <v>1624080.0098000001</v>
      </c>
      <c r="E22" s="53"/>
      <c r="F22" s="53"/>
      <c r="G22" s="52">
        <v>1137857.7283999999</v>
      </c>
      <c r="H22" s="54">
        <v>42.731377505666003</v>
      </c>
      <c r="I22" s="52">
        <v>73375.888000000006</v>
      </c>
      <c r="J22" s="54">
        <v>4.5179971157354499</v>
      </c>
      <c r="K22" s="52">
        <v>161738.35819999999</v>
      </c>
      <c r="L22" s="54">
        <v>14.2142865635257</v>
      </c>
      <c r="M22" s="54">
        <v>-0.54632970918830603</v>
      </c>
      <c r="N22" s="52">
        <v>37535118.300999999</v>
      </c>
      <c r="O22" s="52">
        <v>37535118.300999999</v>
      </c>
      <c r="P22" s="52">
        <v>76300</v>
      </c>
      <c r="Q22" s="52">
        <v>73915</v>
      </c>
      <c r="R22" s="54">
        <v>3.2266792937834001</v>
      </c>
      <c r="S22" s="52">
        <v>21.285452290956801</v>
      </c>
      <c r="T22" s="52">
        <v>20.623747944260298</v>
      </c>
      <c r="U22" s="55">
        <v>3.1087164024115101</v>
      </c>
    </row>
    <row r="23" spans="1:21" ht="12" thickBot="1">
      <c r="A23" s="76"/>
      <c r="B23" s="65" t="s">
        <v>21</v>
      </c>
      <c r="C23" s="66"/>
      <c r="D23" s="52">
        <v>3282897.9333000001</v>
      </c>
      <c r="E23" s="53"/>
      <c r="F23" s="53"/>
      <c r="G23" s="52">
        <v>1962702.1838</v>
      </c>
      <c r="H23" s="54">
        <v>67.264191195016707</v>
      </c>
      <c r="I23" s="52">
        <v>325194.51199999999</v>
      </c>
      <c r="J23" s="54">
        <v>9.9057149691251993</v>
      </c>
      <c r="K23" s="52">
        <v>292350.38449999999</v>
      </c>
      <c r="L23" s="54">
        <v>14.8953003116336</v>
      </c>
      <c r="M23" s="54">
        <v>0.112345080565475</v>
      </c>
      <c r="N23" s="52">
        <v>89453393.116699994</v>
      </c>
      <c r="O23" s="52">
        <v>89453393.116699994</v>
      </c>
      <c r="P23" s="52">
        <v>86848</v>
      </c>
      <c r="Q23" s="52">
        <v>75256</v>
      </c>
      <c r="R23" s="54">
        <v>15.4034229828851</v>
      </c>
      <c r="S23" s="52">
        <v>37.800501258520598</v>
      </c>
      <c r="T23" s="52">
        <v>34.223367639789501</v>
      </c>
      <c r="U23" s="55">
        <v>9.4631909621166397</v>
      </c>
    </row>
    <row r="24" spans="1:21" ht="12" thickBot="1">
      <c r="A24" s="76"/>
      <c r="B24" s="65" t="s">
        <v>22</v>
      </c>
      <c r="C24" s="66"/>
      <c r="D24" s="52">
        <v>496493.01370000001</v>
      </c>
      <c r="E24" s="53"/>
      <c r="F24" s="53"/>
      <c r="G24" s="52">
        <v>326882.18920000002</v>
      </c>
      <c r="H24" s="54">
        <v>51.887447558736604</v>
      </c>
      <c r="I24" s="52">
        <v>70319.707500000004</v>
      </c>
      <c r="J24" s="54">
        <v>14.163282374500801</v>
      </c>
      <c r="K24" s="52">
        <v>53075.585299999999</v>
      </c>
      <c r="L24" s="54">
        <v>16.236915639207901</v>
      </c>
      <c r="M24" s="54">
        <v>0.32489744771594697</v>
      </c>
      <c r="N24" s="52">
        <v>9889064.2216999996</v>
      </c>
      <c r="O24" s="52">
        <v>9889064.2216999996</v>
      </c>
      <c r="P24" s="52">
        <v>33872</v>
      </c>
      <c r="Q24" s="52">
        <v>26668</v>
      </c>
      <c r="R24" s="54">
        <v>27.013649317534099</v>
      </c>
      <c r="S24" s="52">
        <v>14.657918448866299</v>
      </c>
      <c r="T24" s="52">
        <v>12.8703689778011</v>
      </c>
      <c r="U24" s="55">
        <v>12.1951113133902</v>
      </c>
    </row>
    <row r="25" spans="1:21" ht="12" thickBot="1">
      <c r="A25" s="76"/>
      <c r="B25" s="65" t="s">
        <v>23</v>
      </c>
      <c r="C25" s="66"/>
      <c r="D25" s="52">
        <v>496796.22360000003</v>
      </c>
      <c r="E25" s="53"/>
      <c r="F25" s="53"/>
      <c r="G25" s="52">
        <v>354448.0282</v>
      </c>
      <c r="H25" s="54">
        <v>40.160526812037702</v>
      </c>
      <c r="I25" s="52">
        <v>38195.521000000001</v>
      </c>
      <c r="J25" s="54">
        <v>7.6883678227702204</v>
      </c>
      <c r="K25" s="52">
        <v>25691.099399999999</v>
      </c>
      <c r="L25" s="54">
        <v>7.2481992721098196</v>
      </c>
      <c r="M25" s="54">
        <v>0.48672193452336299</v>
      </c>
      <c r="N25" s="52">
        <v>18239016.455800001</v>
      </c>
      <c r="O25" s="52">
        <v>18239016.455800001</v>
      </c>
      <c r="P25" s="52">
        <v>23245</v>
      </c>
      <c r="Q25" s="52">
        <v>21191</v>
      </c>
      <c r="R25" s="54">
        <v>9.6927941107073803</v>
      </c>
      <c r="S25" s="52">
        <v>21.372175676489601</v>
      </c>
      <c r="T25" s="52">
        <v>22.3292547968477</v>
      </c>
      <c r="U25" s="55">
        <v>-4.4781548441555499</v>
      </c>
    </row>
    <row r="26" spans="1:21" ht="12" thickBot="1">
      <c r="A26" s="76"/>
      <c r="B26" s="65" t="s">
        <v>24</v>
      </c>
      <c r="C26" s="66"/>
      <c r="D26" s="52">
        <v>1408583.6328</v>
      </c>
      <c r="E26" s="53"/>
      <c r="F26" s="53"/>
      <c r="G26" s="52">
        <v>707026.4253</v>
      </c>
      <c r="H26" s="54">
        <v>99.226447894407997</v>
      </c>
      <c r="I26" s="52">
        <v>222092.82329999999</v>
      </c>
      <c r="J26" s="54">
        <v>15.767102366404799</v>
      </c>
      <c r="K26" s="52">
        <v>161399.4988</v>
      </c>
      <c r="L26" s="54">
        <v>22.827930191083901</v>
      </c>
      <c r="M26" s="54">
        <v>0.37604407046646898</v>
      </c>
      <c r="N26" s="52">
        <v>24997063.424899999</v>
      </c>
      <c r="O26" s="52">
        <v>24997063.424899999</v>
      </c>
      <c r="P26" s="52">
        <v>68458</v>
      </c>
      <c r="Q26" s="52">
        <v>55849</v>
      </c>
      <c r="R26" s="54">
        <v>22.576948557718101</v>
      </c>
      <c r="S26" s="52">
        <v>20.575880580794099</v>
      </c>
      <c r="T26" s="52">
        <v>18.8660218607316</v>
      </c>
      <c r="U26" s="55">
        <v>8.3100147930410397</v>
      </c>
    </row>
    <row r="27" spans="1:21" ht="12" thickBot="1">
      <c r="A27" s="76"/>
      <c r="B27" s="65" t="s">
        <v>25</v>
      </c>
      <c r="C27" s="66"/>
      <c r="D27" s="52">
        <v>331150.48599999998</v>
      </c>
      <c r="E27" s="53"/>
      <c r="F27" s="53"/>
      <c r="G27" s="52">
        <v>271934.51309999998</v>
      </c>
      <c r="H27" s="54">
        <v>21.775821033141199</v>
      </c>
      <c r="I27" s="52">
        <v>84352.033899999995</v>
      </c>
      <c r="J27" s="54">
        <v>25.472417364955898</v>
      </c>
      <c r="K27" s="52">
        <v>76545.108500000002</v>
      </c>
      <c r="L27" s="54">
        <v>28.148361025381</v>
      </c>
      <c r="M27" s="54">
        <v>0.101991172956532</v>
      </c>
      <c r="N27" s="52">
        <v>7841662.9943000004</v>
      </c>
      <c r="O27" s="52">
        <v>7841662.9943000004</v>
      </c>
      <c r="P27" s="52">
        <v>34285</v>
      </c>
      <c r="Q27" s="52">
        <v>32354</v>
      </c>
      <c r="R27" s="54">
        <v>5.96835012672312</v>
      </c>
      <c r="S27" s="52">
        <v>9.6587570657721997</v>
      </c>
      <c r="T27" s="52">
        <v>9.2564548618408899</v>
      </c>
      <c r="U27" s="55">
        <v>4.1651550110620299</v>
      </c>
    </row>
    <row r="28" spans="1:21" ht="12" thickBot="1">
      <c r="A28" s="76"/>
      <c r="B28" s="65" t="s">
        <v>26</v>
      </c>
      <c r="C28" s="66"/>
      <c r="D28" s="52">
        <v>1366410.3082999999</v>
      </c>
      <c r="E28" s="53"/>
      <c r="F28" s="53"/>
      <c r="G28" s="52">
        <v>942182.78960000002</v>
      </c>
      <c r="H28" s="54">
        <v>45.026031400987897</v>
      </c>
      <c r="I28" s="52">
        <v>68219.016300000003</v>
      </c>
      <c r="J28" s="54">
        <v>4.9925718421192</v>
      </c>
      <c r="K28" s="52">
        <v>53610.305</v>
      </c>
      <c r="L28" s="54">
        <v>5.6900110670414703</v>
      </c>
      <c r="M28" s="54">
        <v>0.27249819414383097</v>
      </c>
      <c r="N28" s="52">
        <v>46757337.469499998</v>
      </c>
      <c r="O28" s="52">
        <v>46757337.469499998</v>
      </c>
      <c r="P28" s="52">
        <v>43405</v>
      </c>
      <c r="Q28" s="52">
        <v>41090</v>
      </c>
      <c r="R28" s="54">
        <v>5.6339742029690898</v>
      </c>
      <c r="S28" s="52">
        <v>31.480481702568799</v>
      </c>
      <c r="T28" s="52">
        <v>30.401219286931099</v>
      </c>
      <c r="U28" s="55">
        <v>3.4283541968471098</v>
      </c>
    </row>
    <row r="29" spans="1:21" ht="12" thickBot="1">
      <c r="A29" s="76"/>
      <c r="B29" s="65" t="s">
        <v>27</v>
      </c>
      <c r="C29" s="66"/>
      <c r="D29" s="52">
        <v>780773.79650000005</v>
      </c>
      <c r="E29" s="53"/>
      <c r="F29" s="53"/>
      <c r="G29" s="52">
        <v>763018.92550000001</v>
      </c>
      <c r="H29" s="54">
        <v>2.3269240652668399</v>
      </c>
      <c r="I29" s="52">
        <v>119389.3005</v>
      </c>
      <c r="J29" s="54">
        <v>15.291151039544401</v>
      </c>
      <c r="K29" s="52">
        <v>130968.4356</v>
      </c>
      <c r="L29" s="54">
        <v>17.1645068324062</v>
      </c>
      <c r="M29" s="54">
        <v>-8.8411647027415996E-2</v>
      </c>
      <c r="N29" s="52">
        <v>22215439.869899999</v>
      </c>
      <c r="O29" s="52">
        <v>22215439.869899999</v>
      </c>
      <c r="P29" s="52">
        <v>105598</v>
      </c>
      <c r="Q29" s="52">
        <v>101098</v>
      </c>
      <c r="R29" s="54">
        <v>4.4511266296069198</v>
      </c>
      <c r="S29" s="52">
        <v>7.39383128941836</v>
      </c>
      <c r="T29" s="52">
        <v>7.0179864072484097</v>
      </c>
      <c r="U29" s="55">
        <v>5.0832223167958501</v>
      </c>
    </row>
    <row r="30" spans="1:21" ht="12" thickBot="1">
      <c r="A30" s="76"/>
      <c r="B30" s="65" t="s">
        <v>28</v>
      </c>
      <c r="C30" s="66"/>
      <c r="D30" s="52">
        <v>1476465.6006</v>
      </c>
      <c r="E30" s="53"/>
      <c r="F30" s="53"/>
      <c r="G30" s="52">
        <v>826085.98990000004</v>
      </c>
      <c r="H30" s="54">
        <v>78.730255524455799</v>
      </c>
      <c r="I30" s="52">
        <v>170813.66560000001</v>
      </c>
      <c r="J30" s="54">
        <v>11.5690921299206</v>
      </c>
      <c r="K30" s="52">
        <v>131564.15640000001</v>
      </c>
      <c r="L30" s="54">
        <v>15.9262059892731</v>
      </c>
      <c r="M30" s="54">
        <v>0.29832980557917399</v>
      </c>
      <c r="N30" s="52">
        <v>27231363.407600001</v>
      </c>
      <c r="O30" s="52">
        <v>27231363.407600001</v>
      </c>
      <c r="P30" s="52">
        <v>71411</v>
      </c>
      <c r="Q30" s="52">
        <v>59615</v>
      </c>
      <c r="R30" s="54">
        <v>19.786966367525</v>
      </c>
      <c r="S30" s="52">
        <v>20.675604607133401</v>
      </c>
      <c r="T30" s="52">
        <v>16.972454919063999</v>
      </c>
      <c r="U30" s="55">
        <v>17.910720186590002</v>
      </c>
    </row>
    <row r="31" spans="1:21" ht="12" thickBot="1">
      <c r="A31" s="76"/>
      <c r="B31" s="65" t="s">
        <v>29</v>
      </c>
      <c r="C31" s="66"/>
      <c r="D31" s="52">
        <v>989972.50109999999</v>
      </c>
      <c r="E31" s="53"/>
      <c r="F31" s="53"/>
      <c r="G31" s="52">
        <v>695026.65339999995</v>
      </c>
      <c r="H31" s="54">
        <v>42.436624013935997</v>
      </c>
      <c r="I31" s="52">
        <v>26533.151999999998</v>
      </c>
      <c r="J31" s="54">
        <v>2.68019081040311</v>
      </c>
      <c r="K31" s="52">
        <v>34246.213600000003</v>
      </c>
      <c r="L31" s="54">
        <v>4.9273237842708602</v>
      </c>
      <c r="M31" s="54">
        <v>-0.22522377773173699</v>
      </c>
      <c r="N31" s="52">
        <v>64215330.861199997</v>
      </c>
      <c r="O31" s="52">
        <v>64215330.861199997</v>
      </c>
      <c r="P31" s="52">
        <v>26077</v>
      </c>
      <c r="Q31" s="52">
        <v>28858</v>
      </c>
      <c r="R31" s="54">
        <v>-9.6368424700256394</v>
      </c>
      <c r="S31" s="52">
        <v>37.963435253288303</v>
      </c>
      <c r="T31" s="52">
        <v>41.126173445838297</v>
      </c>
      <c r="U31" s="55">
        <v>-8.3310115943102492</v>
      </c>
    </row>
    <row r="32" spans="1:21" ht="12" thickBot="1">
      <c r="A32" s="76"/>
      <c r="B32" s="65" t="s">
        <v>30</v>
      </c>
      <c r="C32" s="66"/>
      <c r="D32" s="52">
        <v>126973.1251</v>
      </c>
      <c r="E32" s="53"/>
      <c r="F32" s="53"/>
      <c r="G32" s="52">
        <v>124533.4721</v>
      </c>
      <c r="H32" s="54">
        <v>1.9590339519651101</v>
      </c>
      <c r="I32" s="52">
        <v>34287.403700000003</v>
      </c>
      <c r="J32" s="54">
        <v>27.003670007331301</v>
      </c>
      <c r="K32" s="52">
        <v>35648.867100000003</v>
      </c>
      <c r="L32" s="54">
        <v>28.625932047710101</v>
      </c>
      <c r="M32" s="54">
        <v>-3.8190930336745997E-2</v>
      </c>
      <c r="N32" s="52">
        <v>3271497.2894000001</v>
      </c>
      <c r="O32" s="52">
        <v>3271497.2894000001</v>
      </c>
      <c r="P32" s="52">
        <v>22456</v>
      </c>
      <c r="Q32" s="52">
        <v>22101</v>
      </c>
      <c r="R32" s="54">
        <v>1.6062621600832601</v>
      </c>
      <c r="S32" s="52">
        <v>5.6543073165301001</v>
      </c>
      <c r="T32" s="52">
        <v>5.5454352020270603</v>
      </c>
      <c r="U32" s="55">
        <v>1.9254721826803201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29.433</v>
      </c>
      <c r="O33" s="52">
        <v>29.433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345458.25579999998</v>
      </c>
      <c r="E34" s="53"/>
      <c r="F34" s="53"/>
      <c r="G34" s="52">
        <v>259684.18640000001</v>
      </c>
      <c r="H34" s="54">
        <v>33.030147345160103</v>
      </c>
      <c r="I34" s="52">
        <v>48716.345800000003</v>
      </c>
      <c r="J34" s="54">
        <v>14.1019486383918</v>
      </c>
      <c r="K34" s="52">
        <v>25645.965400000001</v>
      </c>
      <c r="L34" s="54">
        <v>9.8758286962058897</v>
      </c>
      <c r="M34" s="54">
        <v>0.89957153260450096</v>
      </c>
      <c r="N34" s="52">
        <v>9440688.5215000007</v>
      </c>
      <c r="O34" s="52">
        <v>9440688.5215000007</v>
      </c>
      <c r="P34" s="52">
        <v>14299</v>
      </c>
      <c r="Q34" s="52">
        <v>14332</v>
      </c>
      <c r="R34" s="54">
        <v>-0.230253977114148</v>
      </c>
      <c r="S34" s="52">
        <v>24.1596094691937</v>
      </c>
      <c r="T34" s="52">
        <v>21.2668674713927</v>
      </c>
      <c r="U34" s="55">
        <v>11.973463401755501</v>
      </c>
    </row>
    <row r="35" spans="1:21" ht="12" customHeight="1" thickBot="1">
      <c r="A35" s="76"/>
      <c r="B35" s="65" t="s">
        <v>68</v>
      </c>
      <c r="C35" s="66"/>
      <c r="D35" s="52">
        <v>79716.960000000006</v>
      </c>
      <c r="E35" s="53"/>
      <c r="F35" s="53"/>
      <c r="G35" s="53"/>
      <c r="H35" s="53"/>
      <c r="I35" s="52">
        <v>2039.48</v>
      </c>
      <c r="J35" s="54">
        <v>2.5584016249490702</v>
      </c>
      <c r="K35" s="53"/>
      <c r="L35" s="53"/>
      <c r="M35" s="53"/>
      <c r="N35" s="52">
        <v>7479235.2800000003</v>
      </c>
      <c r="O35" s="52">
        <v>7479235.2800000003</v>
      </c>
      <c r="P35" s="52">
        <v>59</v>
      </c>
      <c r="Q35" s="52">
        <v>95</v>
      </c>
      <c r="R35" s="54">
        <v>-37.894736842105303</v>
      </c>
      <c r="S35" s="52">
        <v>1351.13491525424</v>
      </c>
      <c r="T35" s="52">
        <v>950.30231578947405</v>
      </c>
      <c r="U35" s="55">
        <v>29.666363805670802</v>
      </c>
    </row>
    <row r="36" spans="1:21" ht="12" thickBot="1">
      <c r="A36" s="76"/>
      <c r="B36" s="65" t="s">
        <v>35</v>
      </c>
      <c r="C36" s="66"/>
      <c r="D36" s="52">
        <v>608936.05000000005</v>
      </c>
      <c r="E36" s="53"/>
      <c r="F36" s="53"/>
      <c r="G36" s="52">
        <v>562115.21</v>
      </c>
      <c r="H36" s="54">
        <v>8.3294027927121892</v>
      </c>
      <c r="I36" s="52">
        <v>-57473.66</v>
      </c>
      <c r="J36" s="54">
        <v>-9.4383737011464497</v>
      </c>
      <c r="K36" s="52">
        <v>-78987.25</v>
      </c>
      <c r="L36" s="54">
        <v>-14.051790201514001</v>
      </c>
      <c r="M36" s="54">
        <v>-0.27236788215819602</v>
      </c>
      <c r="N36" s="52">
        <v>25789271.890000001</v>
      </c>
      <c r="O36" s="52">
        <v>25789271.890000001</v>
      </c>
      <c r="P36" s="52">
        <v>246</v>
      </c>
      <c r="Q36" s="52">
        <v>222</v>
      </c>
      <c r="R36" s="54">
        <v>10.8108108108108</v>
      </c>
      <c r="S36" s="52">
        <v>2475.3497967479698</v>
      </c>
      <c r="T36" s="52">
        <v>2604.5128828828801</v>
      </c>
      <c r="U36" s="55">
        <v>-5.2179730842326002</v>
      </c>
    </row>
    <row r="37" spans="1:21" ht="12" thickBot="1">
      <c r="A37" s="76"/>
      <c r="B37" s="65" t="s">
        <v>36</v>
      </c>
      <c r="C37" s="66"/>
      <c r="D37" s="52">
        <v>107482.9</v>
      </c>
      <c r="E37" s="53"/>
      <c r="F37" s="53"/>
      <c r="G37" s="52">
        <v>81715.42</v>
      </c>
      <c r="H37" s="54">
        <v>31.5331916546473</v>
      </c>
      <c r="I37" s="52">
        <v>-1120.52</v>
      </c>
      <c r="J37" s="54">
        <v>-1.0425100178726101</v>
      </c>
      <c r="K37" s="52">
        <v>7173.34</v>
      </c>
      <c r="L37" s="54">
        <v>8.7784410824786807</v>
      </c>
      <c r="M37" s="54">
        <v>-1.15620617452958</v>
      </c>
      <c r="N37" s="52">
        <v>9190938.1899999995</v>
      </c>
      <c r="O37" s="52">
        <v>9190938.1899999995</v>
      </c>
      <c r="P37" s="52">
        <v>36</v>
      </c>
      <c r="Q37" s="52">
        <v>26</v>
      </c>
      <c r="R37" s="54">
        <v>38.461538461538503</v>
      </c>
      <c r="S37" s="52">
        <v>2985.63611111111</v>
      </c>
      <c r="T37" s="52">
        <v>3435.93</v>
      </c>
      <c r="U37" s="55">
        <v>-15.0820083938934</v>
      </c>
    </row>
    <row r="38" spans="1:21" ht="12" thickBot="1">
      <c r="A38" s="76"/>
      <c r="B38" s="65" t="s">
        <v>37</v>
      </c>
      <c r="C38" s="66"/>
      <c r="D38" s="52">
        <v>261979.62</v>
      </c>
      <c r="E38" s="53"/>
      <c r="F38" s="53"/>
      <c r="G38" s="52">
        <v>199642.83</v>
      </c>
      <c r="H38" s="54">
        <v>31.224156660171602</v>
      </c>
      <c r="I38" s="52">
        <v>-38873.550000000003</v>
      </c>
      <c r="J38" s="54">
        <v>-14.8383870470535</v>
      </c>
      <c r="K38" s="52">
        <v>-22728.95</v>
      </c>
      <c r="L38" s="54">
        <v>-11.3848065567894</v>
      </c>
      <c r="M38" s="54">
        <v>0.71030997912354099</v>
      </c>
      <c r="N38" s="52">
        <v>11941994.68</v>
      </c>
      <c r="O38" s="52">
        <v>11941994.68</v>
      </c>
      <c r="P38" s="52">
        <v>161</v>
      </c>
      <c r="Q38" s="52">
        <v>165</v>
      </c>
      <c r="R38" s="54">
        <v>-2.4242424242424301</v>
      </c>
      <c r="S38" s="52">
        <v>1627.20260869565</v>
      </c>
      <c r="T38" s="52">
        <v>1995.57715151515</v>
      </c>
      <c r="U38" s="55">
        <v>-22.638517222805099</v>
      </c>
    </row>
    <row r="39" spans="1:21" ht="12" thickBot="1">
      <c r="A39" s="76"/>
      <c r="B39" s="65" t="s">
        <v>70</v>
      </c>
      <c r="C39" s="66"/>
      <c r="D39" s="52">
        <v>92.3</v>
      </c>
      <c r="E39" s="53"/>
      <c r="F39" s="53"/>
      <c r="G39" s="52">
        <v>16.239999999999998</v>
      </c>
      <c r="H39" s="54">
        <v>468.34975369458101</v>
      </c>
      <c r="I39" s="52">
        <v>-6326.54</v>
      </c>
      <c r="J39" s="54">
        <v>-6854.3228602383497</v>
      </c>
      <c r="K39" s="52">
        <v>14.62</v>
      </c>
      <c r="L39" s="54">
        <v>90.0246305418719</v>
      </c>
      <c r="M39" s="54">
        <v>-433.731874145007</v>
      </c>
      <c r="N39" s="52">
        <v>447.74</v>
      </c>
      <c r="O39" s="52">
        <v>447.74</v>
      </c>
      <c r="P39" s="52">
        <v>11</v>
      </c>
      <c r="Q39" s="52">
        <v>4</v>
      </c>
      <c r="R39" s="54">
        <v>175</v>
      </c>
      <c r="S39" s="52">
        <v>8.3909090909090907</v>
      </c>
      <c r="T39" s="52">
        <v>3.375</v>
      </c>
      <c r="U39" s="55">
        <v>59.777898158179802</v>
      </c>
    </row>
    <row r="40" spans="1:21" ht="12" customHeight="1" thickBot="1">
      <c r="A40" s="76"/>
      <c r="B40" s="65" t="s">
        <v>32</v>
      </c>
      <c r="C40" s="66"/>
      <c r="D40" s="52">
        <v>114789.7427</v>
      </c>
      <c r="E40" s="53"/>
      <c r="F40" s="53"/>
      <c r="G40" s="52">
        <v>198570.9387</v>
      </c>
      <c r="H40" s="54">
        <v>-42.192073295567297</v>
      </c>
      <c r="I40" s="52">
        <v>8102.3044</v>
      </c>
      <c r="J40" s="54">
        <v>7.0583871079623899</v>
      </c>
      <c r="K40" s="52">
        <v>10063.0638</v>
      </c>
      <c r="L40" s="54">
        <v>5.0677424732343299</v>
      </c>
      <c r="M40" s="54">
        <v>-0.194847159768579</v>
      </c>
      <c r="N40" s="52">
        <v>2433886.3067000001</v>
      </c>
      <c r="O40" s="52">
        <v>2433886.3067000001</v>
      </c>
      <c r="P40" s="52">
        <v>187</v>
      </c>
      <c r="Q40" s="52">
        <v>234</v>
      </c>
      <c r="R40" s="54">
        <v>-20.085470085470099</v>
      </c>
      <c r="S40" s="52">
        <v>613.84889144384999</v>
      </c>
      <c r="T40" s="52">
        <v>518.28840641025602</v>
      </c>
      <c r="U40" s="55">
        <v>15.5674281350942</v>
      </c>
    </row>
    <row r="41" spans="1:21" ht="12" thickBot="1">
      <c r="A41" s="76"/>
      <c r="B41" s="65" t="s">
        <v>33</v>
      </c>
      <c r="C41" s="66"/>
      <c r="D41" s="52">
        <v>744868.10560000001</v>
      </c>
      <c r="E41" s="53"/>
      <c r="F41" s="53"/>
      <c r="G41" s="52">
        <v>622465.1274</v>
      </c>
      <c r="H41" s="54">
        <v>19.664230623050301</v>
      </c>
      <c r="I41" s="52">
        <v>25670.840100000001</v>
      </c>
      <c r="J41" s="54">
        <v>3.44636049080419</v>
      </c>
      <c r="K41" s="52">
        <v>39649.003400000001</v>
      </c>
      <c r="L41" s="54">
        <v>6.3696746459695701</v>
      </c>
      <c r="M41" s="54">
        <v>-0.352547658234456</v>
      </c>
      <c r="N41" s="52">
        <v>18153652.321800001</v>
      </c>
      <c r="O41" s="52">
        <v>18153652.321800001</v>
      </c>
      <c r="P41" s="52">
        <v>3410</v>
      </c>
      <c r="Q41" s="52">
        <v>3246</v>
      </c>
      <c r="R41" s="54">
        <v>5.0523721503388703</v>
      </c>
      <c r="S41" s="52">
        <v>218.436394604106</v>
      </c>
      <c r="T41" s="52">
        <v>222.13052698706099</v>
      </c>
      <c r="U41" s="55">
        <v>-1.6911707362917601</v>
      </c>
    </row>
    <row r="42" spans="1:21" ht="12" thickBot="1">
      <c r="A42" s="76"/>
      <c r="B42" s="65" t="s">
        <v>38</v>
      </c>
      <c r="C42" s="66"/>
      <c r="D42" s="52">
        <v>239040.24</v>
      </c>
      <c r="E42" s="53"/>
      <c r="F42" s="53"/>
      <c r="G42" s="52">
        <v>198513.64</v>
      </c>
      <c r="H42" s="54">
        <v>20.415020348223901</v>
      </c>
      <c r="I42" s="52">
        <v>-26205.97</v>
      </c>
      <c r="J42" s="54">
        <v>-10.962995184409101</v>
      </c>
      <c r="K42" s="52">
        <v>-22311.95</v>
      </c>
      <c r="L42" s="54">
        <v>-11.2395047514115</v>
      </c>
      <c r="M42" s="54">
        <v>0.17452620680845901</v>
      </c>
      <c r="N42" s="52">
        <v>10356667.01</v>
      </c>
      <c r="O42" s="52">
        <v>10356667.01</v>
      </c>
      <c r="P42" s="52">
        <v>173</v>
      </c>
      <c r="Q42" s="52">
        <v>158</v>
      </c>
      <c r="R42" s="54">
        <v>9.4936708860759609</v>
      </c>
      <c r="S42" s="52">
        <v>1381.7354913294801</v>
      </c>
      <c r="T42" s="52">
        <v>1531.53215189873</v>
      </c>
      <c r="U42" s="55">
        <v>-10.8411965610815</v>
      </c>
    </row>
    <row r="43" spans="1:21" ht="12" thickBot="1">
      <c r="A43" s="76"/>
      <c r="B43" s="65" t="s">
        <v>39</v>
      </c>
      <c r="C43" s="66"/>
      <c r="D43" s="52">
        <v>92312.92</v>
      </c>
      <c r="E43" s="53"/>
      <c r="F43" s="53"/>
      <c r="G43" s="52">
        <v>100429.06</v>
      </c>
      <c r="H43" s="54">
        <v>-8.0814656634245097</v>
      </c>
      <c r="I43" s="52">
        <v>12628.58</v>
      </c>
      <c r="J43" s="54">
        <v>13.680186912081201</v>
      </c>
      <c r="K43" s="52">
        <v>13638.09</v>
      </c>
      <c r="L43" s="54">
        <v>13.5798244054062</v>
      </c>
      <c r="M43" s="54">
        <v>-7.4021362228874996E-2</v>
      </c>
      <c r="N43" s="52">
        <v>3873036.18</v>
      </c>
      <c r="O43" s="52">
        <v>3873036.18</v>
      </c>
      <c r="P43" s="52">
        <v>94</v>
      </c>
      <c r="Q43" s="52">
        <v>100</v>
      </c>
      <c r="R43" s="54">
        <v>-6.0000000000000098</v>
      </c>
      <c r="S43" s="52">
        <v>982.05234042553195</v>
      </c>
      <c r="T43" s="52">
        <v>976.54780000000005</v>
      </c>
      <c r="U43" s="55">
        <v>0.56051395622628897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-3233.3332999999998</v>
      </c>
      <c r="O44" s="52">
        <v>-3233.3332999999998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24465.184300000001</v>
      </c>
      <c r="E45" s="58"/>
      <c r="F45" s="58"/>
      <c r="G45" s="57">
        <v>16990.074199999999</v>
      </c>
      <c r="H45" s="59">
        <v>43.996924392478498</v>
      </c>
      <c r="I45" s="57">
        <v>3005.1723000000002</v>
      </c>
      <c r="J45" s="59">
        <v>12.283464792864899</v>
      </c>
      <c r="K45" s="57">
        <v>2343.4254999999998</v>
      </c>
      <c r="L45" s="59">
        <v>13.792909156335501</v>
      </c>
      <c r="M45" s="59">
        <v>0.28238439839457202</v>
      </c>
      <c r="N45" s="57">
        <v>625482.06579999998</v>
      </c>
      <c r="O45" s="57">
        <v>625482.06579999998</v>
      </c>
      <c r="P45" s="57">
        <v>29</v>
      </c>
      <c r="Q45" s="57">
        <v>32</v>
      </c>
      <c r="R45" s="59">
        <v>-9.375</v>
      </c>
      <c r="S45" s="57">
        <v>843.62704482758602</v>
      </c>
      <c r="T45" s="57">
        <v>1555.60951875</v>
      </c>
      <c r="U45" s="60">
        <v>-84.395406511407302</v>
      </c>
    </row>
  </sheetData>
  <mergeCells count="43">
    <mergeCell ref="B13:C13"/>
    <mergeCell ref="B14:C14"/>
    <mergeCell ref="B31:C31"/>
    <mergeCell ref="B32:C32"/>
    <mergeCell ref="B33:C33"/>
    <mergeCell ref="B29:C29"/>
    <mergeCell ref="B30:C30"/>
    <mergeCell ref="B15:C15"/>
    <mergeCell ref="B16:C16"/>
    <mergeCell ref="B17:C17"/>
    <mergeCell ref="B18:C18"/>
    <mergeCell ref="B25:C25"/>
    <mergeCell ref="B19:C19"/>
    <mergeCell ref="B20:C20"/>
    <mergeCell ref="B24:C24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1:C21"/>
    <mergeCell ref="B22:C22"/>
    <mergeCell ref="B23:C23"/>
    <mergeCell ref="B26:C26"/>
    <mergeCell ref="B27:C27"/>
    <mergeCell ref="B28:C28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2:C42"/>
    <mergeCell ref="B41:C41"/>
    <mergeCell ref="B36:C36"/>
  </mergeCells>
  <phoneticPr fontId="2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122826</v>
      </c>
      <c r="D2" s="37">
        <v>1349521.1762812</v>
      </c>
      <c r="E2" s="37">
        <v>1107669.96443419</v>
      </c>
      <c r="F2" s="37">
        <v>241851.211847008</v>
      </c>
      <c r="G2" s="37">
        <v>1107669.96443419</v>
      </c>
      <c r="H2" s="37">
        <v>0.17921260970017899</v>
      </c>
    </row>
    <row r="3" spans="1:8">
      <c r="A3" s="37">
        <v>2</v>
      </c>
      <c r="B3" s="37">
        <v>13</v>
      </c>
      <c r="C3" s="37">
        <v>14210</v>
      </c>
      <c r="D3" s="37">
        <v>138786.74706324801</v>
      </c>
      <c r="E3" s="37">
        <v>104338.30187435899</v>
      </c>
      <c r="F3" s="37">
        <v>34448.445188888902</v>
      </c>
      <c r="G3" s="37">
        <v>104338.30187435899</v>
      </c>
      <c r="H3" s="37">
        <v>0.248211345231617</v>
      </c>
    </row>
    <row r="4" spans="1:8">
      <c r="A4" s="37">
        <v>3</v>
      </c>
      <c r="B4" s="37">
        <v>14</v>
      </c>
      <c r="C4" s="37">
        <v>141937</v>
      </c>
      <c r="D4" s="37">
        <v>230348.88913414301</v>
      </c>
      <c r="E4" s="37">
        <v>174442.30245792001</v>
      </c>
      <c r="F4" s="37">
        <v>55906.586676222301</v>
      </c>
      <c r="G4" s="37">
        <v>174442.30245792001</v>
      </c>
      <c r="H4" s="37">
        <v>0.24270395610054499</v>
      </c>
    </row>
    <row r="5" spans="1:8">
      <c r="A5" s="37">
        <v>4</v>
      </c>
      <c r="B5" s="37">
        <v>15</v>
      </c>
      <c r="C5" s="37">
        <v>5778</v>
      </c>
      <c r="D5" s="37">
        <v>105150.598333174</v>
      </c>
      <c r="E5" s="37">
        <v>83826.667443120794</v>
      </c>
      <c r="F5" s="37">
        <v>21323.9308900537</v>
      </c>
      <c r="G5" s="37">
        <v>83826.667443120794</v>
      </c>
      <c r="H5" s="37">
        <v>0.20279419449890199</v>
      </c>
    </row>
    <row r="6" spans="1:8">
      <c r="A6" s="37">
        <v>5</v>
      </c>
      <c r="B6" s="37">
        <v>16</v>
      </c>
      <c r="C6" s="37">
        <v>5205</v>
      </c>
      <c r="D6" s="37">
        <v>396321.07418632502</v>
      </c>
      <c r="E6" s="37">
        <v>344482.95404529897</v>
      </c>
      <c r="F6" s="37">
        <v>51838.120141025604</v>
      </c>
      <c r="G6" s="37">
        <v>344482.95404529897</v>
      </c>
      <c r="H6" s="37">
        <v>0.13079829339747601</v>
      </c>
    </row>
    <row r="7" spans="1:8">
      <c r="A7" s="37">
        <v>6</v>
      </c>
      <c r="B7" s="37">
        <v>17</v>
      </c>
      <c r="C7" s="37">
        <v>23750</v>
      </c>
      <c r="D7" s="37">
        <v>455033.72175982897</v>
      </c>
      <c r="E7" s="37">
        <v>505131.182098291</v>
      </c>
      <c r="F7" s="37">
        <v>-50097.460338461497</v>
      </c>
      <c r="G7" s="37">
        <v>505131.182098291</v>
      </c>
      <c r="H7" s="37">
        <v>-0.110096148796865</v>
      </c>
    </row>
    <row r="8" spans="1:8">
      <c r="A8" s="37">
        <v>7</v>
      </c>
      <c r="B8" s="37">
        <v>18</v>
      </c>
      <c r="C8" s="37">
        <v>131740</v>
      </c>
      <c r="D8" s="37">
        <v>223269.901520513</v>
      </c>
      <c r="E8" s="37">
        <v>181203.50816153799</v>
      </c>
      <c r="F8" s="37">
        <v>42066.393358974397</v>
      </c>
      <c r="G8" s="37">
        <v>181203.50816153799</v>
      </c>
      <c r="H8" s="37">
        <v>0.188410498112346</v>
      </c>
    </row>
    <row r="9" spans="1:8">
      <c r="A9" s="37">
        <v>8</v>
      </c>
      <c r="B9" s="37">
        <v>19</v>
      </c>
      <c r="C9" s="37">
        <v>22829</v>
      </c>
      <c r="D9" s="37">
        <v>171202.51666666701</v>
      </c>
      <c r="E9" s="37">
        <v>131385.43861538501</v>
      </c>
      <c r="F9" s="37">
        <v>39817.0780512821</v>
      </c>
      <c r="G9" s="37">
        <v>131385.43861538501</v>
      </c>
      <c r="H9" s="37">
        <v>0.232572971627551</v>
      </c>
    </row>
    <row r="10" spans="1:8">
      <c r="A10" s="37">
        <v>9</v>
      </c>
      <c r="B10" s="37">
        <v>21</v>
      </c>
      <c r="C10" s="37">
        <v>255235</v>
      </c>
      <c r="D10" s="37">
        <v>1191221.4483906</v>
      </c>
      <c r="E10" s="37">
        <v>1240821.9504495701</v>
      </c>
      <c r="F10" s="37">
        <v>-49600.502058974402</v>
      </c>
      <c r="G10" s="37">
        <v>1240821.9504495701</v>
      </c>
      <c r="H10" s="37">
        <v>-4.1638355425842301E-2</v>
      </c>
    </row>
    <row r="11" spans="1:8">
      <c r="A11" s="37">
        <v>10</v>
      </c>
      <c r="B11" s="37">
        <v>22</v>
      </c>
      <c r="C11" s="37">
        <v>80189</v>
      </c>
      <c r="D11" s="37">
        <v>1315574.80927094</v>
      </c>
      <c r="E11" s="37">
        <v>1199946.82925897</v>
      </c>
      <c r="F11" s="37">
        <v>115627.98001196601</v>
      </c>
      <c r="G11" s="37">
        <v>1199946.82925897</v>
      </c>
      <c r="H11" s="37">
        <v>8.7891603880773606E-2</v>
      </c>
    </row>
    <row r="12" spans="1:8">
      <c r="A12" s="37">
        <v>11</v>
      </c>
      <c r="B12" s="37">
        <v>23</v>
      </c>
      <c r="C12" s="37">
        <v>262032.212</v>
      </c>
      <c r="D12" s="37">
        <v>4046580.2505230801</v>
      </c>
      <c r="E12" s="37">
        <v>3556234.9983829102</v>
      </c>
      <c r="F12" s="37">
        <v>490345.25214017101</v>
      </c>
      <c r="G12" s="37">
        <v>3556234.9983829102</v>
      </c>
      <c r="H12" s="37">
        <v>0.12117522000874401</v>
      </c>
    </row>
    <row r="13" spans="1:8">
      <c r="A13" s="37">
        <v>12</v>
      </c>
      <c r="B13" s="37">
        <v>24</v>
      </c>
      <c r="C13" s="37">
        <v>34793</v>
      </c>
      <c r="D13" s="37">
        <v>812435.700241026</v>
      </c>
      <c r="E13" s="37">
        <v>774090.83183162403</v>
      </c>
      <c r="F13" s="37">
        <v>38344.868409401701</v>
      </c>
      <c r="G13" s="37">
        <v>774090.83183162403</v>
      </c>
      <c r="H13" s="37">
        <v>4.7197419313338797E-2</v>
      </c>
    </row>
    <row r="14" spans="1:8">
      <c r="A14" s="37">
        <v>13</v>
      </c>
      <c r="B14" s="37">
        <v>25</v>
      </c>
      <c r="C14" s="37">
        <v>133795</v>
      </c>
      <c r="D14" s="37">
        <v>1800838.3277203499</v>
      </c>
      <c r="E14" s="37">
        <v>1658670.1446902701</v>
      </c>
      <c r="F14" s="37">
        <v>142168.183030088</v>
      </c>
      <c r="G14" s="37">
        <v>1658670.1446902701</v>
      </c>
      <c r="H14" s="37">
        <v>7.8945555990057398E-2</v>
      </c>
    </row>
    <row r="15" spans="1:8">
      <c r="A15" s="37">
        <v>14</v>
      </c>
      <c r="B15" s="37">
        <v>26</v>
      </c>
      <c r="C15" s="37">
        <v>80375</v>
      </c>
      <c r="D15" s="37">
        <v>617030.68959840399</v>
      </c>
      <c r="E15" s="37">
        <v>553565.920668051</v>
      </c>
      <c r="F15" s="37">
        <v>63464.768930353202</v>
      </c>
      <c r="G15" s="37">
        <v>553565.920668051</v>
      </c>
      <c r="H15" s="37">
        <v>0.102855125361203</v>
      </c>
    </row>
    <row r="16" spans="1:8">
      <c r="A16" s="37">
        <v>15</v>
      </c>
      <c r="B16" s="37">
        <v>27</v>
      </c>
      <c r="C16" s="37">
        <v>169043.83799999999</v>
      </c>
      <c r="D16" s="37">
        <v>1624082.4491999999</v>
      </c>
      <c r="E16" s="37">
        <v>1550704.1231</v>
      </c>
      <c r="F16" s="37">
        <v>73378.326100000006</v>
      </c>
      <c r="G16" s="37">
        <v>1550704.1231</v>
      </c>
      <c r="H16" s="37">
        <v>4.5181404513142301E-2</v>
      </c>
    </row>
    <row r="17" spans="1:8">
      <c r="A17" s="37">
        <v>16</v>
      </c>
      <c r="B17" s="37">
        <v>29</v>
      </c>
      <c r="C17" s="37">
        <v>223381</v>
      </c>
      <c r="D17" s="37">
        <v>3282899.7005880298</v>
      </c>
      <c r="E17" s="37">
        <v>2957703.4520239299</v>
      </c>
      <c r="F17" s="37">
        <v>325196.24856410298</v>
      </c>
      <c r="G17" s="37">
        <v>2957703.4520239299</v>
      </c>
      <c r="H17" s="37">
        <v>9.9057625338310903E-2</v>
      </c>
    </row>
    <row r="18" spans="1:8">
      <c r="A18" s="37">
        <v>17</v>
      </c>
      <c r="B18" s="37">
        <v>31</v>
      </c>
      <c r="C18" s="37">
        <v>37698.987999999998</v>
      </c>
      <c r="D18" s="37">
        <v>496493.04696982098</v>
      </c>
      <c r="E18" s="37">
        <v>426173.319846973</v>
      </c>
      <c r="F18" s="37">
        <v>70319.7271228475</v>
      </c>
      <c r="G18" s="37">
        <v>426173.319846973</v>
      </c>
      <c r="H18" s="37">
        <v>0.14163285377714799</v>
      </c>
    </row>
    <row r="19" spans="1:8">
      <c r="A19" s="37">
        <v>18</v>
      </c>
      <c r="B19" s="37">
        <v>32</v>
      </c>
      <c r="C19" s="37">
        <v>26484.691999999999</v>
      </c>
      <c r="D19" s="37">
        <v>496796.20802272903</v>
      </c>
      <c r="E19" s="37">
        <v>458600.69828488602</v>
      </c>
      <c r="F19" s="37">
        <v>38195.509737842702</v>
      </c>
      <c r="G19" s="37">
        <v>458600.69828488602</v>
      </c>
      <c r="H19" s="37">
        <v>7.68836579688532E-2</v>
      </c>
    </row>
    <row r="20" spans="1:8">
      <c r="A20" s="37">
        <v>19</v>
      </c>
      <c r="B20" s="37">
        <v>33</v>
      </c>
      <c r="C20" s="37">
        <v>76895.589000000007</v>
      </c>
      <c r="D20" s="37">
        <v>1408583.53288686</v>
      </c>
      <c r="E20" s="37">
        <v>1186490.78541078</v>
      </c>
      <c r="F20" s="37">
        <v>222092.74747608</v>
      </c>
      <c r="G20" s="37">
        <v>1186490.78541078</v>
      </c>
      <c r="H20" s="37">
        <v>0.157670981018006</v>
      </c>
    </row>
    <row r="21" spans="1:8">
      <c r="A21" s="37">
        <v>20</v>
      </c>
      <c r="B21" s="37">
        <v>34</v>
      </c>
      <c r="C21" s="37">
        <v>40049.491999999998</v>
      </c>
      <c r="D21" s="37">
        <v>331150.34199301898</v>
      </c>
      <c r="E21" s="37">
        <v>246798.48243423199</v>
      </c>
      <c r="F21" s="37">
        <v>84351.8595587866</v>
      </c>
      <c r="G21" s="37">
        <v>246798.48243423199</v>
      </c>
      <c r="H21" s="37">
        <v>0.25472375794968999</v>
      </c>
    </row>
    <row r="22" spans="1:8">
      <c r="A22" s="37">
        <v>21</v>
      </c>
      <c r="B22" s="37">
        <v>35</v>
      </c>
      <c r="C22" s="37">
        <v>45335.538</v>
      </c>
      <c r="D22" s="37">
        <v>1366410.30830885</v>
      </c>
      <c r="E22" s="37">
        <v>1298191.2894194699</v>
      </c>
      <c r="F22" s="37">
        <v>68219.018889380503</v>
      </c>
      <c r="G22" s="37">
        <v>1298191.2894194699</v>
      </c>
      <c r="H22" s="37">
        <v>4.9925720315892798E-2</v>
      </c>
    </row>
    <row r="23" spans="1:8">
      <c r="A23" s="37">
        <v>22</v>
      </c>
      <c r="B23" s="37">
        <v>36</v>
      </c>
      <c r="C23" s="37">
        <v>169687.79800000001</v>
      </c>
      <c r="D23" s="37">
        <v>780773.92530885001</v>
      </c>
      <c r="E23" s="37">
        <v>661384.479109379</v>
      </c>
      <c r="F23" s="37">
        <v>119389.446199471</v>
      </c>
      <c r="G23" s="37">
        <v>661384.479109379</v>
      </c>
      <c r="H23" s="37">
        <v>0.15291167177777401</v>
      </c>
    </row>
    <row r="24" spans="1:8">
      <c r="A24" s="37">
        <v>23</v>
      </c>
      <c r="B24" s="37">
        <v>37</v>
      </c>
      <c r="C24" s="37">
        <v>152878.40299999999</v>
      </c>
      <c r="D24" s="37">
        <v>1476465.68866991</v>
      </c>
      <c r="E24" s="37">
        <v>1305651.9494738099</v>
      </c>
      <c r="F24" s="37">
        <v>170813.739196101</v>
      </c>
      <c r="G24" s="37">
        <v>1305651.9494738099</v>
      </c>
      <c r="H24" s="37">
        <v>0.115690964244473</v>
      </c>
    </row>
    <row r="25" spans="1:8">
      <c r="A25" s="37">
        <v>24</v>
      </c>
      <c r="B25" s="37">
        <v>38</v>
      </c>
      <c r="C25" s="37">
        <v>186557.26</v>
      </c>
      <c r="D25" s="37">
        <v>989972.48579468997</v>
      </c>
      <c r="E25" s="37">
        <v>963439.29951327399</v>
      </c>
      <c r="F25" s="37">
        <v>26533.186281415899</v>
      </c>
      <c r="G25" s="37">
        <v>963439.29951327399</v>
      </c>
      <c r="H25" s="37">
        <v>2.6801943147052899E-2</v>
      </c>
    </row>
    <row r="26" spans="1:8">
      <c r="A26" s="37">
        <v>25</v>
      </c>
      <c r="B26" s="37">
        <v>39</v>
      </c>
      <c r="C26" s="37">
        <v>73897.123999999996</v>
      </c>
      <c r="D26" s="37">
        <v>126973.0798683</v>
      </c>
      <c r="E26" s="37">
        <v>92685.7120503638</v>
      </c>
      <c r="F26" s="37">
        <v>34287.367817936698</v>
      </c>
      <c r="G26" s="37">
        <v>92685.7120503638</v>
      </c>
      <c r="H26" s="37">
        <v>0.270036513672822</v>
      </c>
    </row>
    <row r="27" spans="1:8">
      <c r="A27" s="37">
        <v>26</v>
      </c>
      <c r="B27" s="37">
        <v>42</v>
      </c>
      <c r="C27" s="37">
        <v>14939.662</v>
      </c>
      <c r="D27" s="37">
        <v>345458.255</v>
      </c>
      <c r="E27" s="37">
        <v>296741.90850000002</v>
      </c>
      <c r="F27" s="37">
        <v>48716.3465</v>
      </c>
      <c r="G27" s="37">
        <v>296741.90850000002</v>
      </c>
      <c r="H27" s="37">
        <v>0.141019488736779</v>
      </c>
    </row>
    <row r="28" spans="1:8">
      <c r="A28" s="37">
        <v>27</v>
      </c>
      <c r="B28" s="37">
        <v>75</v>
      </c>
      <c r="C28" s="37">
        <v>198</v>
      </c>
      <c r="D28" s="37">
        <v>114789.743569231</v>
      </c>
      <c r="E28" s="37">
        <v>106687.44008547001</v>
      </c>
      <c r="F28" s="37">
        <v>8102.3034837606801</v>
      </c>
      <c r="G28" s="37">
        <v>106687.44008547001</v>
      </c>
      <c r="H28" s="37">
        <v>7.0583862563244698E-2</v>
      </c>
    </row>
    <row r="29" spans="1:8">
      <c r="A29" s="37">
        <v>28</v>
      </c>
      <c r="B29" s="37">
        <v>76</v>
      </c>
      <c r="C29" s="37">
        <v>3731</v>
      </c>
      <c r="D29" s="37">
        <v>744868.08716153796</v>
      </c>
      <c r="E29" s="37">
        <v>719197.26154187997</v>
      </c>
      <c r="F29" s="37">
        <v>25670.825619658099</v>
      </c>
      <c r="G29" s="37">
        <v>719197.26154187997</v>
      </c>
      <c r="H29" s="37">
        <v>3.4463586321011097E-2</v>
      </c>
    </row>
    <row r="30" spans="1:8">
      <c r="A30" s="37">
        <v>29</v>
      </c>
      <c r="B30" s="37">
        <v>99</v>
      </c>
      <c r="C30" s="37">
        <v>23</v>
      </c>
      <c r="D30" s="37">
        <v>24465.184176688599</v>
      </c>
      <c r="E30" s="37">
        <v>21460.011708645299</v>
      </c>
      <c r="F30" s="37">
        <v>3005.1724680432599</v>
      </c>
      <c r="G30" s="37">
        <v>21460.011708645299</v>
      </c>
      <c r="H30" s="37">
        <v>0.122834655416439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59</v>
      </c>
      <c r="D32" s="34">
        <v>79716.960000000006</v>
      </c>
      <c r="E32" s="34">
        <v>77677.48</v>
      </c>
      <c r="F32" s="30"/>
      <c r="G32" s="30"/>
      <c r="H32" s="30"/>
    </row>
    <row r="33" spans="1:8">
      <c r="A33" s="30"/>
      <c r="B33" s="33">
        <v>71</v>
      </c>
      <c r="C33" s="34">
        <v>230</v>
      </c>
      <c r="D33" s="34">
        <v>608936.05000000005</v>
      </c>
      <c r="E33" s="34">
        <v>666409.71</v>
      </c>
      <c r="F33" s="30"/>
      <c r="G33" s="30"/>
      <c r="H33" s="30"/>
    </row>
    <row r="34" spans="1:8">
      <c r="A34" s="30"/>
      <c r="B34" s="33">
        <v>72</v>
      </c>
      <c r="C34" s="34">
        <v>28</v>
      </c>
      <c r="D34" s="34">
        <v>107482.9</v>
      </c>
      <c r="E34" s="34">
        <v>108603.42</v>
      </c>
      <c r="F34" s="30"/>
      <c r="G34" s="30"/>
      <c r="H34" s="30"/>
    </row>
    <row r="35" spans="1:8">
      <c r="A35" s="30"/>
      <c r="B35" s="33">
        <v>73</v>
      </c>
      <c r="C35" s="34">
        <v>153</v>
      </c>
      <c r="D35" s="34">
        <v>261979.62</v>
      </c>
      <c r="E35" s="34">
        <v>300853.17</v>
      </c>
      <c r="F35" s="30"/>
      <c r="G35" s="30"/>
      <c r="H35" s="30"/>
    </row>
    <row r="36" spans="1:8">
      <c r="A36" s="30"/>
      <c r="B36" s="33">
        <v>74</v>
      </c>
      <c r="C36" s="34">
        <v>110</v>
      </c>
      <c r="D36" s="34">
        <v>92.3</v>
      </c>
      <c r="E36" s="34">
        <v>6418.84</v>
      </c>
      <c r="F36" s="30"/>
      <c r="G36" s="30"/>
      <c r="H36" s="30"/>
    </row>
    <row r="37" spans="1:8">
      <c r="A37" s="30"/>
      <c r="B37" s="33">
        <v>77</v>
      </c>
      <c r="C37" s="34">
        <v>155</v>
      </c>
      <c r="D37" s="34">
        <v>239040.24</v>
      </c>
      <c r="E37" s="34">
        <v>265246.21000000002</v>
      </c>
      <c r="F37" s="30"/>
      <c r="G37" s="30"/>
      <c r="H37" s="30"/>
    </row>
    <row r="38" spans="1:8">
      <c r="A38" s="30"/>
      <c r="B38" s="33">
        <v>78</v>
      </c>
      <c r="C38" s="34">
        <v>90</v>
      </c>
      <c r="D38" s="34">
        <v>92312.92</v>
      </c>
      <c r="E38" s="34">
        <v>79684.34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2016-01-29T00:53:09Z</dcterms:modified>
</cp:coreProperties>
</file>