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<sst xmlns="http://schemas.openxmlformats.org/spreadsheetml/2006/main" count="117" uniqueCount="76">
  <si>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</si>
  <si>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</si>
  <si>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</si>
  <si>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</si>
  <si>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</si>
  <si>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</si>
  <si>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</si>
  <si>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</si>
  <si>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</si>
  <si>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</si>
  <si>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</si>
  <si>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</si>
  <si>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</si>
  <si>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</si>
  <si>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</si>
  <si>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</si>
  <si>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</si>
  <si>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</si>
  <si>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</si>
  <si>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</si>
  <si>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</si>
  <si>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</si>
  <si>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</si>
  <si>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</si>
  <si>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</si>
  <si>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</si>
  <si>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</si>
  <si>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</si>
  <si>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</si>
  <si>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</si>
  <si>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</si>
  <si>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</si>
  <si>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</si>
  <si>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</si>
  <si>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</si>
  <si>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</si>
  <si>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</si>
  <si>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</si>
  <si>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</si>
  <si>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</si>
  <si>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</si>
  <si>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</si>
  <si>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</si>
  <si>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</si>
  <si>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</si>
  <si>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</si>
  <si>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</si>
  <si>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</si>
  <si>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</si>
  <si>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</si>
  <si>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</si>
  <si>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</si>
  <si>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</si>
  <si>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</si>
  <si>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</si>
  <si>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</si>
  <si>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</si>
  <si>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</si>
  <si>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</si>
  <si>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</si>
  <si>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</si>
  <si>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</si>
  <si>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</si>
  <si>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</si>
  <si>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</si>
  <si>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</si>
  <si>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</si>
  <si>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</si>
  <si>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</si>
  <si>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</si>
  <si>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</si>
  <si>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</si>
  <si>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</si>
  <si>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</si>
  <si>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3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</si>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</sst>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9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3">
    <xf numFmtId="0" fontId="0" fillId="0" borderId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19" fillId="8" borderId="8" applyNumberFormat="0" applyFont="0" applyAlignment="0" applyProtection="0">
      <alignment vertical="center"/>
    </xf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  <xf numFmtId="180" fontId="58" fillId="0" borderId="0" applyFont="0" applyFill="0" applyBorder="0" applyAlignment="0" applyProtection="0"/>
    <xf numFmtId="18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8">
    <xf numFmtId="0" fontId="0" fillId="0" borderId="0" xfId="0"/>
    <xf numFmtId="0" fontId="20" fillId="0" borderId="0" xfId="0" applyFont="1"/>
    <xf numFmtId="177" fontId="20" fillId="0" borderId="0" xfId="0" applyNumberFormat="1" applyFont="1"/>
    <xf numFmtId="0" fontId="0" fillId="0" borderId="0" xfId="0" applyAlignment="1"/>
    <xf numFmtId="0" fontId="20" fillId="0" borderId="0" xfId="0" applyNumberFormat="1" applyFont="1"/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/>
    <xf numFmtId="177" fontId="20" fillId="36" borderId="18" xfId="0" applyNumberFormat="1" applyFont="1" applyFill="1" applyBorder="1"/>
    <xf numFmtId="177" fontId="20" fillId="37" borderId="18" xfId="0" applyNumberFormat="1" applyFont="1" applyFill="1" applyBorder="1"/>
    <xf numFmtId="177" fontId="20" fillId="0" borderId="18" xfId="0" applyNumberFormat="1" applyFont="1" applyBorder="1"/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/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/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/>
    <xf numFmtId="0" fontId="20" fillId="0" borderId="0" xfId="0" applyFont="1"/>
    <xf numFmtId="0" fontId="56" fillId="0" borderId="0" xfId="110"/>
    <xf numFmtId="0" fontId="57" fillId="0" borderId="0" xfId="110" applyNumberFormat="1" applyFo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6" fillId="0" borderId="0" xfId="0" applyFont="1" applyAlignment="1">
      <alignment horizontal="left" wrapText="1"/>
    </xf>
    <xf numFmtId="0" fontId="20" fillId="0" borderId="0" xfId="0" applyFont="1" applyAlignment="1">
      <alignment horizontal="right" vertical="center" wrapText="1"/>
    </xf>
    <xf numFmtId="0" fontId="32" fillId="0" borderId="19" xfId="0" applyFont="1" applyBorder="1" applyAlignment="1">
      <alignment horizontal="left" vertical="center" wrapText="1"/>
    </xf>
    <xf numFmtId="0" fontId="20" fillId="0" borderId="19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4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14" fontId="21" fillId="33" borderId="12" xfId="0" applyNumberFormat="1" applyFont="1" applyFill="1" applyBorder="1" applyAlignment="1">
      <alignment vertical="center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14" fontId="21" fillId="33" borderId="16" xfId="0" applyNumberFormat="1" applyFont="1" applyFill="1" applyBorder="1" applyAlignment="1">
      <alignment vertical="center" wrapText="1"/>
    </xf>
    <xf numFmtId="0" fontId="21" fillId="35" borderId="12" xfId="0" applyFont="1" applyFill="1" applyBorder="1" applyAlignment="1">
      <alignment horizontal="right" vertical="top" wrapText="1"/>
    </xf>
    <xf numFmtId="14" fontId="21" fillId="33" borderId="17" xfId="0" applyNumberFormat="1" applyFont="1" applyFill="1" applyBorder="1" applyAlignment="1">
      <alignment vertical="center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3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19" xfId="132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85a1363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9a4ed591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8ad4e2b0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9a4ed571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568" Type="http://schemas.openxmlformats.org/officeDocument/2006/relationships/image" Target="cid:1b05e04f13" TargetMode="External"/><Relationship Id="rId589" Type="http://schemas.openxmlformats.org/officeDocument/2006/relationships/hyperlink" Target="cid:762712cc2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762712f8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7b49d226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7b49d248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806a4319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806a434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85a13664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8ad4e2d5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762712f8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7564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7b49d248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806a434c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85a13664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8ad4e2d5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9a4ed591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9" sqref="C29:D2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>
      <c r="A3" s="41" t="s">
        <v>5</v>
      </c>
      <c r="B3" s="41"/>
      <c r="C3" s="41"/>
      <c r="D3" s="41"/>
      <c r="E3" s="15">
        <f>SUM(E4:E40)</f>
        <v>45880611.798699982</v>
      </c>
      <c r="F3" s="25">
        <f>RA!I7</f>
        <v>2354422.3859000001</v>
      </c>
      <c r="G3" s="16">
        <f>SUM(G4:G40)</f>
        <v>43526189.412800014</v>
      </c>
      <c r="H3" s="27">
        <f>RA!J7</f>
        <v>5.1316281400735599</v>
      </c>
      <c r="I3" s="20">
        <f>SUM(I4:I40)</f>
        <v>45880622.415381953</v>
      </c>
      <c r="J3" s="21">
        <f>SUM(J4:J40)</f>
        <v>43526189.087655805</v>
      </c>
      <c r="K3" s="22">
        <f>E3-I3</f>
        <v>-10.616681970655918</v>
      </c>
      <c r="L3" s="22">
        <f>G3-J3</f>
        <v>0.3251442089676857</v>
      </c>
    </row>
    <row r="4" spans="1:13">
      <c r="A4" s="42">
        <f>RA!A8</f>
        <v>42399</v>
      </c>
      <c r="B4" s="12">
        <v>12</v>
      </c>
      <c r="C4" s="39" t="s">
        <v>6</v>
      </c>
      <c r="D4" s="39"/>
      <c r="E4" s="15">
        <f>VLOOKUP(C4,RA!B8:D36,3,0)</f>
        <v>2037993.0856000001</v>
      </c>
      <c r="F4" s="25">
        <f>VLOOKUP(C4,RA!B8:I39,8,0)</f>
        <v>355970.74670000002</v>
      </c>
      <c r="G4" s="16">
        <f t="shared" ref="G4:G40" si="0">E4-F4</f>
        <v>1682022.3389000001</v>
      </c>
      <c r="H4" s="27">
        <f>RA!J8</f>
        <v>17.466729853757101</v>
      </c>
      <c r="I4" s="20">
        <f>VLOOKUP(B4,RMS!B:D,3,FALSE)</f>
        <v>2037995.5872128201</v>
      </c>
      <c r="J4" s="21">
        <f>VLOOKUP(B4,RMS!B:E,4,FALSE)</f>
        <v>1682022.3661187999</v>
      </c>
      <c r="K4" s="22">
        <f t="shared" ref="K4:K40" si="1">E4-I4</f>
        <v>-2.5016128199640661</v>
      </c>
      <c r="L4" s="22">
        <f t="shared" ref="L4:L40" si="2">G4-J4</f>
        <v>-2.7218799805268645E-2</v>
      </c>
    </row>
    <row r="5" spans="1:13">
      <c r="A5" s="42"/>
      <c r="B5" s="12">
        <v>13</v>
      </c>
      <c r="C5" s="39" t="s">
        <v>7</v>
      </c>
      <c r="D5" s="39"/>
      <c r="E5" s="15">
        <f>VLOOKUP(C5,RA!B8:D37,3,0)</f>
        <v>213318.1366</v>
      </c>
      <c r="F5" s="25">
        <f>VLOOKUP(C5,RA!B9:I40,8,0)</f>
        <v>54163.335899999998</v>
      </c>
      <c r="G5" s="16">
        <f t="shared" si="0"/>
        <v>159154.80069999999</v>
      </c>
      <c r="H5" s="27">
        <f>RA!J9</f>
        <v>25.390872413986799</v>
      </c>
      <c r="I5" s="20">
        <f>VLOOKUP(B5,RMS!B:D,3,FALSE)</f>
        <v>213318.39154273499</v>
      </c>
      <c r="J5" s="21">
        <f>VLOOKUP(B5,RMS!B:E,4,FALSE)</f>
        <v>159154.78301025601</v>
      </c>
      <c r="K5" s="22">
        <f t="shared" si="1"/>
        <v>-0.25494273498770781</v>
      </c>
      <c r="L5" s="22">
        <f t="shared" si="2"/>
        <v>1.7689743981463835E-2</v>
      </c>
      <c r="M5" s="32"/>
    </row>
    <row r="6" spans="1:13">
      <c r="A6" s="42"/>
      <c r="B6" s="12">
        <v>14</v>
      </c>
      <c r="C6" s="39" t="s">
        <v>8</v>
      </c>
      <c r="D6" s="39"/>
      <c r="E6" s="15">
        <f>VLOOKUP(C6,RA!B10:D38,3,0)</f>
        <v>362715.05530000001</v>
      </c>
      <c r="F6" s="25">
        <f>VLOOKUP(C6,RA!B10:I41,8,0)</f>
        <v>82065.2497</v>
      </c>
      <c r="G6" s="16">
        <f t="shared" si="0"/>
        <v>280649.80560000002</v>
      </c>
      <c r="H6" s="27">
        <f>RA!J10</f>
        <v>22.625266997016201</v>
      </c>
      <c r="I6" s="20">
        <f>VLOOKUP(B6,RMS!B:D,3,FALSE)</f>
        <v>362716.52657933597</v>
      </c>
      <c r="J6" s="21">
        <f>VLOOKUP(B6,RMS!B:E,4,FALSE)</f>
        <v>280649.804720179</v>
      </c>
      <c r="K6" s="22">
        <f>E6-I6</f>
        <v>-1.4712793359649368</v>
      </c>
      <c r="L6" s="22">
        <f t="shared" si="2"/>
        <v>8.7982101831585169E-4</v>
      </c>
      <c r="M6" s="32"/>
    </row>
    <row r="7" spans="1:13">
      <c r="A7" s="42"/>
      <c r="B7" s="12">
        <v>15</v>
      </c>
      <c r="C7" s="39" t="s">
        <v>9</v>
      </c>
      <c r="D7" s="39"/>
      <c r="E7" s="15">
        <f>VLOOKUP(C7,RA!B10:D39,3,0)</f>
        <v>133684.24739999999</v>
      </c>
      <c r="F7" s="25">
        <f>VLOOKUP(C7,RA!B11:I42,8,0)</f>
        <v>27271.994299999998</v>
      </c>
      <c r="G7" s="16">
        <f t="shared" si="0"/>
        <v>106412.2531</v>
      </c>
      <c r="H7" s="27">
        <f>RA!J11</f>
        <v>20.400305069900099</v>
      </c>
      <c r="I7" s="20">
        <f>VLOOKUP(B7,RMS!B:D,3,FALSE)</f>
        <v>133684.361213403</v>
      </c>
      <c r="J7" s="21">
        <f>VLOOKUP(B7,RMS!B:E,4,FALSE)</f>
        <v>106412.25341226099</v>
      </c>
      <c r="K7" s="22">
        <f t="shared" si="1"/>
        <v>-0.11381340300431475</v>
      </c>
      <c r="L7" s="22">
        <f t="shared" si="2"/>
        <v>-3.1226099235936999E-4</v>
      </c>
      <c r="M7" s="32"/>
    </row>
    <row r="8" spans="1:13">
      <c r="A8" s="42"/>
      <c r="B8" s="12">
        <v>16</v>
      </c>
      <c r="C8" s="39" t="s">
        <v>10</v>
      </c>
      <c r="D8" s="39"/>
      <c r="E8" s="15">
        <f>VLOOKUP(C8,RA!B12:D39,3,0)</f>
        <v>486508.15889999998</v>
      </c>
      <c r="F8" s="25">
        <f>VLOOKUP(C8,RA!B12:I43,8,0)</f>
        <v>36640.591899999999</v>
      </c>
      <c r="G8" s="16">
        <f t="shared" si="0"/>
        <v>449867.56699999998</v>
      </c>
      <c r="H8" s="27">
        <f>RA!J12</f>
        <v>7.5313417112766903</v>
      </c>
      <c r="I8" s="20">
        <f>VLOOKUP(B8,RMS!B:D,3,FALSE)</f>
        <v>486508.13528546999</v>
      </c>
      <c r="J8" s="21">
        <f>VLOOKUP(B8,RMS!B:E,4,FALSE)</f>
        <v>449867.56327179499</v>
      </c>
      <c r="K8" s="22">
        <f t="shared" si="1"/>
        <v>2.3614529985934496E-2</v>
      </c>
      <c r="L8" s="22">
        <f t="shared" si="2"/>
        <v>3.728204988874495E-3</v>
      </c>
      <c r="M8" s="32"/>
    </row>
    <row r="9" spans="1:13">
      <c r="A9" s="42"/>
      <c r="B9" s="12">
        <v>17</v>
      </c>
      <c r="C9" s="39" t="s">
        <v>11</v>
      </c>
      <c r="D9" s="39"/>
      <c r="E9" s="15">
        <f>VLOOKUP(C9,RA!B12:D40,3,0)</f>
        <v>702330.53079999995</v>
      </c>
      <c r="F9" s="25">
        <f>VLOOKUP(C9,RA!B13:I44,8,0)</f>
        <v>-17665.251100000001</v>
      </c>
      <c r="G9" s="16">
        <f t="shared" si="0"/>
        <v>719995.78189999994</v>
      </c>
      <c r="H9" s="27">
        <f>RA!J13</f>
        <v>-2.5152332591718798</v>
      </c>
      <c r="I9" s="20">
        <f>VLOOKUP(B9,RMS!B:D,3,FALSE)</f>
        <v>702330.93620854698</v>
      </c>
      <c r="J9" s="21">
        <f>VLOOKUP(B9,RMS!B:E,4,FALSE)</f>
        <v>719995.78018974303</v>
      </c>
      <c r="K9" s="22">
        <f t="shared" si="1"/>
        <v>-0.40540854702703655</v>
      </c>
      <c r="L9" s="22">
        <f t="shared" si="2"/>
        <v>1.7102569108828902E-3</v>
      </c>
      <c r="M9" s="32"/>
    </row>
    <row r="10" spans="1:13">
      <c r="A10" s="42"/>
      <c r="B10" s="12">
        <v>18</v>
      </c>
      <c r="C10" s="39" t="s">
        <v>12</v>
      </c>
      <c r="D10" s="39"/>
      <c r="E10" s="15">
        <f>VLOOKUP(C10,RA!B14:D41,3,0)</f>
        <v>384069.12439999997</v>
      </c>
      <c r="F10" s="25">
        <f>VLOOKUP(C10,RA!B14:I44,8,0)</f>
        <v>68660.490000000005</v>
      </c>
      <c r="G10" s="16">
        <f t="shared" si="0"/>
        <v>315408.63439999998</v>
      </c>
      <c r="H10" s="27">
        <f>RA!J14</f>
        <v>17.877117851444801</v>
      </c>
      <c r="I10" s="20">
        <f>VLOOKUP(B10,RMS!B:D,3,FALSE)</f>
        <v>384069.13544359</v>
      </c>
      <c r="J10" s="21">
        <f>VLOOKUP(B10,RMS!B:E,4,FALSE)</f>
        <v>315408.62755213701</v>
      </c>
      <c r="K10" s="22">
        <f t="shared" si="1"/>
        <v>-1.1043590027838945E-2</v>
      </c>
      <c r="L10" s="22">
        <f t="shared" si="2"/>
        <v>6.8478629691526294E-3</v>
      </c>
      <c r="M10" s="32"/>
    </row>
    <row r="11" spans="1:13">
      <c r="A11" s="42"/>
      <c r="B11" s="12">
        <v>19</v>
      </c>
      <c r="C11" s="39" t="s">
        <v>13</v>
      </c>
      <c r="D11" s="39"/>
      <c r="E11" s="15">
        <f>VLOOKUP(C11,RA!B14:D42,3,0)</f>
        <v>268687.54259999999</v>
      </c>
      <c r="F11" s="25">
        <f>VLOOKUP(C11,RA!B15:I45,8,0)</f>
        <v>7851.8913000000002</v>
      </c>
      <c r="G11" s="16">
        <f t="shared" si="0"/>
        <v>260835.6513</v>
      </c>
      <c r="H11" s="27">
        <f>RA!J15</f>
        <v>2.9223131165739402</v>
      </c>
      <c r="I11" s="20">
        <f>VLOOKUP(B11,RMS!B:D,3,FALSE)</f>
        <v>268687.76157863199</v>
      </c>
      <c r="J11" s="21">
        <f>VLOOKUP(B11,RMS!B:E,4,FALSE)</f>
        <v>260835.65303333299</v>
      </c>
      <c r="K11" s="22">
        <f t="shared" si="1"/>
        <v>-0.21897863200865686</v>
      </c>
      <c r="L11" s="22">
        <f t="shared" si="2"/>
        <v>-1.7333329888060689E-3</v>
      </c>
      <c r="M11" s="32"/>
    </row>
    <row r="12" spans="1:13">
      <c r="A12" s="42"/>
      <c r="B12" s="12">
        <v>21</v>
      </c>
      <c r="C12" s="39" t="s">
        <v>14</v>
      </c>
      <c r="D12" s="39"/>
      <c r="E12" s="15">
        <f>VLOOKUP(C12,RA!B16:D43,3,0)</f>
        <v>2009723.6687</v>
      </c>
      <c r="F12" s="25">
        <f>VLOOKUP(C12,RA!B16:I46,8,0)</f>
        <v>-77418.876799999998</v>
      </c>
      <c r="G12" s="16">
        <f t="shared" si="0"/>
        <v>2087142.5455</v>
      </c>
      <c r="H12" s="27">
        <f>RA!J16</f>
        <v>-3.85221500874689</v>
      </c>
      <c r="I12" s="20">
        <f>VLOOKUP(B12,RMS!B:D,3,FALSE)</f>
        <v>2009723.7177589701</v>
      </c>
      <c r="J12" s="21">
        <f>VLOOKUP(B12,RMS!B:E,4,FALSE)</f>
        <v>2087142.5458435901</v>
      </c>
      <c r="K12" s="22">
        <f t="shared" si="1"/>
        <v>-4.9058970063924789E-2</v>
      </c>
      <c r="L12" s="22">
        <f t="shared" si="2"/>
        <v>-3.4359004348516464E-4</v>
      </c>
      <c r="M12" s="32"/>
    </row>
    <row r="13" spans="1:13">
      <c r="A13" s="42"/>
      <c r="B13" s="12">
        <v>22</v>
      </c>
      <c r="C13" s="39" t="s">
        <v>15</v>
      </c>
      <c r="D13" s="39"/>
      <c r="E13" s="15">
        <f>VLOOKUP(C13,RA!B16:D44,3,0)</f>
        <v>2065214.1142</v>
      </c>
      <c r="F13" s="25">
        <f>VLOOKUP(C13,RA!B17:I47,8,0)</f>
        <v>186811.45559999999</v>
      </c>
      <c r="G13" s="16">
        <f t="shared" si="0"/>
        <v>1878402.6586</v>
      </c>
      <c r="H13" s="27">
        <f>RA!J17</f>
        <v>9.0456216774581204</v>
      </c>
      <c r="I13" s="20">
        <f>VLOOKUP(B13,RMS!B:D,3,FALSE)</f>
        <v>2065214.0611042699</v>
      </c>
      <c r="J13" s="21">
        <f>VLOOKUP(B13,RMS!B:E,4,FALSE)</f>
        <v>1878402.6571589699</v>
      </c>
      <c r="K13" s="22">
        <f t="shared" si="1"/>
        <v>5.3095730021595955E-2</v>
      </c>
      <c r="L13" s="22">
        <f t="shared" si="2"/>
        <v>1.4410300645977259E-3</v>
      </c>
      <c r="M13" s="32"/>
    </row>
    <row r="14" spans="1:13">
      <c r="A14" s="42"/>
      <c r="B14" s="12">
        <v>23</v>
      </c>
      <c r="C14" s="39" t="s">
        <v>16</v>
      </c>
      <c r="D14" s="39"/>
      <c r="E14" s="15">
        <f>VLOOKUP(C14,RA!B18:D44,3,0)</f>
        <v>8769374.0519999992</v>
      </c>
      <c r="F14" s="25">
        <f>VLOOKUP(C14,RA!B18:I48,8,0)</f>
        <v>-240171.45060000001</v>
      </c>
      <c r="G14" s="16">
        <f t="shared" si="0"/>
        <v>9009545.5025999993</v>
      </c>
      <c r="H14" s="27">
        <f>RA!J18</f>
        <v>-2.7387524944864801</v>
      </c>
      <c r="I14" s="20">
        <f>VLOOKUP(B14,RMS!B:D,3,FALSE)</f>
        <v>8769374.2343897391</v>
      </c>
      <c r="J14" s="21">
        <f>VLOOKUP(B14,RMS!B:E,4,FALSE)</f>
        <v>9009545.38694188</v>
      </c>
      <c r="K14" s="22">
        <f t="shared" si="1"/>
        <v>-0.18238973990082741</v>
      </c>
      <c r="L14" s="22">
        <f t="shared" si="2"/>
        <v>0.11565811932086945</v>
      </c>
      <c r="M14" s="32"/>
    </row>
    <row r="15" spans="1:13">
      <c r="A15" s="42"/>
      <c r="B15" s="12">
        <v>24</v>
      </c>
      <c r="C15" s="39" t="s">
        <v>17</v>
      </c>
      <c r="D15" s="39"/>
      <c r="E15" s="15">
        <f>VLOOKUP(C15,RA!B18:D45,3,0)</f>
        <v>1271182.4865000001</v>
      </c>
      <c r="F15" s="25">
        <f>VLOOKUP(C15,RA!B19:I49,8,0)</f>
        <v>53704.855100000001</v>
      </c>
      <c r="G15" s="16">
        <f t="shared" si="0"/>
        <v>1217477.6314000001</v>
      </c>
      <c r="H15" s="27">
        <f>RA!J19</f>
        <v>4.2247950762653899</v>
      </c>
      <c r="I15" s="20">
        <f>VLOOKUP(B15,RMS!B:D,3,FALSE)</f>
        <v>1271182.5714897399</v>
      </c>
      <c r="J15" s="21">
        <f>VLOOKUP(B15,RMS!B:E,4,FALSE)</f>
        <v>1217477.62828376</v>
      </c>
      <c r="K15" s="22">
        <f t="shared" si="1"/>
        <v>-8.4989739814773202E-2</v>
      </c>
      <c r="L15" s="22">
        <f t="shared" si="2"/>
        <v>3.1162400264292955E-3</v>
      </c>
      <c r="M15" s="32"/>
    </row>
    <row r="16" spans="1:13">
      <c r="A16" s="42"/>
      <c r="B16" s="12">
        <v>25</v>
      </c>
      <c r="C16" s="39" t="s">
        <v>18</v>
      </c>
      <c r="D16" s="39"/>
      <c r="E16" s="15">
        <f>VLOOKUP(C16,RA!B20:D46,3,0)</f>
        <v>2355678.9451000001</v>
      </c>
      <c r="F16" s="25">
        <f>VLOOKUP(C16,RA!B20:I50,8,0)</f>
        <v>210297.1777</v>
      </c>
      <c r="G16" s="16">
        <f t="shared" si="0"/>
        <v>2145381.7674000002</v>
      </c>
      <c r="H16" s="27">
        <f>RA!J20</f>
        <v>8.9272427440689608</v>
      </c>
      <c r="I16" s="20">
        <f>VLOOKUP(B16,RMS!B:D,3,FALSE)</f>
        <v>2355679.06355752</v>
      </c>
      <c r="J16" s="21">
        <f>VLOOKUP(B16,RMS!B:E,4,FALSE)</f>
        <v>2145381.7675681398</v>
      </c>
      <c r="K16" s="22">
        <f t="shared" si="1"/>
        <v>-0.1184575199149549</v>
      </c>
      <c r="L16" s="22">
        <f t="shared" si="2"/>
        <v>-1.6813958063721657E-4</v>
      </c>
      <c r="M16" s="32"/>
    </row>
    <row r="17" spans="1:13">
      <c r="A17" s="42"/>
      <c r="B17" s="12">
        <v>26</v>
      </c>
      <c r="C17" s="39" t="s">
        <v>19</v>
      </c>
      <c r="D17" s="39"/>
      <c r="E17" s="15">
        <f>VLOOKUP(C17,RA!B20:D47,3,0)</f>
        <v>993611.53599999996</v>
      </c>
      <c r="F17" s="25">
        <f>VLOOKUP(C17,RA!B21:I51,8,0)</f>
        <v>108064.6948</v>
      </c>
      <c r="G17" s="16">
        <f t="shared" si="0"/>
        <v>885546.84119999991</v>
      </c>
      <c r="H17" s="27">
        <f>RA!J21</f>
        <v>10.8759500956519</v>
      </c>
      <c r="I17" s="20">
        <f>VLOOKUP(B17,RMS!B:D,3,FALSE)</f>
        <v>993611.04128094704</v>
      </c>
      <c r="J17" s="21">
        <f>VLOOKUP(B17,RMS!B:E,4,FALSE)</f>
        <v>885546.84111071005</v>
      </c>
      <c r="K17" s="22">
        <f t="shared" si="1"/>
        <v>0.49471905292011797</v>
      </c>
      <c r="L17" s="22">
        <f t="shared" si="2"/>
        <v>8.9289853349328041E-5</v>
      </c>
      <c r="M17" s="32"/>
    </row>
    <row r="18" spans="1:13">
      <c r="A18" s="42"/>
      <c r="B18" s="12">
        <v>27</v>
      </c>
      <c r="C18" s="39" t="s">
        <v>20</v>
      </c>
      <c r="D18" s="39"/>
      <c r="E18" s="15">
        <f>VLOOKUP(C18,RA!B22:D48,3,0)</f>
        <v>2486001.4410000001</v>
      </c>
      <c r="F18" s="25">
        <f>VLOOKUP(C18,RA!B22:I52,8,0)</f>
        <v>102996.4201</v>
      </c>
      <c r="G18" s="16">
        <f t="shared" si="0"/>
        <v>2383005.0208999999</v>
      </c>
      <c r="H18" s="27">
        <f>RA!J22</f>
        <v>4.1430555268934004</v>
      </c>
      <c r="I18" s="20">
        <f>VLOOKUP(B18,RMS!B:D,3,FALSE)</f>
        <v>2486004.8710666699</v>
      </c>
      <c r="J18" s="21">
        <f>VLOOKUP(B18,RMS!B:E,4,FALSE)</f>
        <v>2383005.0188333299</v>
      </c>
      <c r="K18" s="22">
        <f t="shared" si="1"/>
        <v>-3.4300666698254645</v>
      </c>
      <c r="L18" s="22">
        <f t="shared" si="2"/>
        <v>2.0666699856519699E-3</v>
      </c>
      <c r="M18" s="32"/>
    </row>
    <row r="19" spans="1:13">
      <c r="A19" s="42"/>
      <c r="B19" s="12">
        <v>29</v>
      </c>
      <c r="C19" s="39" t="s">
        <v>21</v>
      </c>
      <c r="D19" s="39"/>
      <c r="E19" s="15">
        <f>VLOOKUP(C19,RA!B22:D49,3,0)</f>
        <v>4787783.0805000002</v>
      </c>
      <c r="F19" s="25">
        <f>VLOOKUP(C19,RA!B23:I53,8,0)</f>
        <v>400059.75540000002</v>
      </c>
      <c r="G19" s="16">
        <f t="shared" si="0"/>
        <v>4387723.3251</v>
      </c>
      <c r="H19" s="27">
        <f>RA!J23</f>
        <v>8.3558454648747507</v>
      </c>
      <c r="I19" s="20">
        <f>VLOOKUP(B19,RMS!B:D,3,FALSE)</f>
        <v>4787785.7056205096</v>
      </c>
      <c r="J19" s="21">
        <f>VLOOKUP(B19,RMS!B:E,4,FALSE)</f>
        <v>4387723.3664324796</v>
      </c>
      <c r="K19" s="22">
        <f t="shared" si="1"/>
        <v>-2.6251205094158649</v>
      </c>
      <c r="L19" s="22">
        <f t="shared" si="2"/>
        <v>-4.1332479566335678E-2</v>
      </c>
      <c r="M19" s="32"/>
    </row>
    <row r="20" spans="1:13">
      <c r="A20" s="42"/>
      <c r="B20" s="12">
        <v>31</v>
      </c>
      <c r="C20" s="39" t="s">
        <v>22</v>
      </c>
      <c r="D20" s="39"/>
      <c r="E20" s="15">
        <f>VLOOKUP(C20,RA!B24:D50,3,0)</f>
        <v>680840.26619999995</v>
      </c>
      <c r="F20" s="25">
        <f>VLOOKUP(C20,RA!B24:I54,8,0)</f>
        <v>99499.748099999997</v>
      </c>
      <c r="G20" s="16">
        <f t="shared" si="0"/>
        <v>581340.51809999999</v>
      </c>
      <c r="H20" s="27">
        <f>RA!J24</f>
        <v>14.614257269967601</v>
      </c>
      <c r="I20" s="20">
        <f>VLOOKUP(B20,RMS!B:D,3,FALSE)</f>
        <v>680840.33441691205</v>
      </c>
      <c r="J20" s="21">
        <f>VLOOKUP(B20,RMS!B:E,4,FALSE)</f>
        <v>581340.51500861906</v>
      </c>
      <c r="K20" s="22">
        <f t="shared" si="1"/>
        <v>-6.8216912099160254E-2</v>
      </c>
      <c r="L20" s="22">
        <f t="shared" si="2"/>
        <v>3.0913809314370155E-3</v>
      </c>
      <c r="M20" s="32"/>
    </row>
    <row r="21" spans="1:13">
      <c r="A21" s="42"/>
      <c r="B21" s="12">
        <v>32</v>
      </c>
      <c r="C21" s="39" t="s">
        <v>23</v>
      </c>
      <c r="D21" s="39"/>
      <c r="E21" s="15">
        <f>VLOOKUP(C21,RA!B24:D51,3,0)</f>
        <v>753637.05830000003</v>
      </c>
      <c r="F21" s="25">
        <f>VLOOKUP(C21,RA!B25:I55,8,0)</f>
        <v>61796.214099999997</v>
      </c>
      <c r="G21" s="16">
        <f t="shared" si="0"/>
        <v>691840.84420000005</v>
      </c>
      <c r="H21" s="27">
        <f>RA!J25</f>
        <v>8.1997313454032401</v>
      </c>
      <c r="I21" s="20">
        <f>VLOOKUP(B21,RMS!B:D,3,FALSE)</f>
        <v>753637.021534211</v>
      </c>
      <c r="J21" s="21">
        <f>VLOOKUP(B21,RMS!B:E,4,FALSE)</f>
        <v>691840.84505834896</v>
      </c>
      <c r="K21" s="22">
        <f t="shared" si="1"/>
        <v>3.6765789031051099E-2</v>
      </c>
      <c r="L21" s="22">
        <f t="shared" si="2"/>
        <v>-8.5834891069680452E-4</v>
      </c>
      <c r="M21" s="32"/>
    </row>
    <row r="22" spans="1:13">
      <c r="A22" s="42"/>
      <c r="B22" s="12">
        <v>33</v>
      </c>
      <c r="C22" s="39" t="s">
        <v>24</v>
      </c>
      <c r="D22" s="39"/>
      <c r="E22" s="15">
        <f>VLOOKUP(C22,RA!B26:D52,3,0)</f>
        <v>2233781.9786</v>
      </c>
      <c r="F22" s="25">
        <f>VLOOKUP(C22,RA!B26:I56,8,0)</f>
        <v>346669.13209999999</v>
      </c>
      <c r="G22" s="16">
        <f t="shared" si="0"/>
        <v>1887112.8465</v>
      </c>
      <c r="H22" s="27">
        <f>RA!J26</f>
        <v>15.5193808268286</v>
      </c>
      <c r="I22" s="20">
        <f>VLOOKUP(B22,RMS!B:D,3,FALSE)</f>
        <v>2233781.8341978202</v>
      </c>
      <c r="J22" s="21">
        <f>VLOOKUP(B22,RMS!B:E,4,FALSE)</f>
        <v>1887112.80303335</v>
      </c>
      <c r="K22" s="22">
        <f t="shared" si="1"/>
        <v>0.14440217986702919</v>
      </c>
      <c r="L22" s="22">
        <f t="shared" si="2"/>
        <v>4.3466649949550629E-2</v>
      </c>
      <c r="M22" s="32"/>
    </row>
    <row r="23" spans="1:13">
      <c r="A23" s="42"/>
      <c r="B23" s="12">
        <v>34</v>
      </c>
      <c r="C23" s="39" t="s">
        <v>25</v>
      </c>
      <c r="D23" s="39"/>
      <c r="E23" s="15">
        <f>VLOOKUP(C23,RA!B26:D53,3,0)</f>
        <v>440116.38170000003</v>
      </c>
      <c r="F23" s="25">
        <f>VLOOKUP(C23,RA!B27:I57,8,0)</f>
        <v>111079.7798</v>
      </c>
      <c r="G23" s="16">
        <f t="shared" si="0"/>
        <v>329036.60190000001</v>
      </c>
      <c r="H23" s="27">
        <f>RA!J27</f>
        <v>25.238728758730002</v>
      </c>
      <c r="I23" s="20">
        <f>VLOOKUP(B23,RMS!B:D,3,FALSE)</f>
        <v>440116.21135913301</v>
      </c>
      <c r="J23" s="21">
        <f>VLOOKUP(B23,RMS!B:E,4,FALSE)</f>
        <v>329036.60831093398</v>
      </c>
      <c r="K23" s="22">
        <f t="shared" si="1"/>
        <v>0.17034086701460183</v>
      </c>
      <c r="L23" s="22">
        <f t="shared" si="2"/>
        <v>-6.4109339728020132E-3</v>
      </c>
      <c r="M23" s="32"/>
    </row>
    <row r="24" spans="1:13">
      <c r="A24" s="42"/>
      <c r="B24" s="12">
        <v>35</v>
      </c>
      <c r="C24" s="39" t="s">
        <v>26</v>
      </c>
      <c r="D24" s="39"/>
      <c r="E24" s="15">
        <f>VLOOKUP(C24,RA!B28:D54,3,0)</f>
        <v>2020910.0693999999</v>
      </c>
      <c r="F24" s="25">
        <f>VLOOKUP(C24,RA!B28:I58,8,0)</f>
        <v>75927.284299999999</v>
      </c>
      <c r="G24" s="16">
        <f t="shared" si="0"/>
        <v>1944982.7851</v>
      </c>
      <c r="H24" s="27">
        <f>RA!J28</f>
        <v>3.7570837737743799</v>
      </c>
      <c r="I24" s="20">
        <f>VLOOKUP(B24,RMS!B:D,3,FALSE)</f>
        <v>2020910.0693999999</v>
      </c>
      <c r="J24" s="21">
        <f>VLOOKUP(B24,RMS!B:E,4,FALSE)</f>
        <v>1944982.7903</v>
      </c>
      <c r="K24" s="22">
        <f t="shared" si="1"/>
        <v>0</v>
      </c>
      <c r="L24" s="22">
        <f t="shared" si="2"/>
        <v>-5.2000000141561031E-3</v>
      </c>
      <c r="M24" s="32"/>
    </row>
    <row r="25" spans="1:13">
      <c r="A25" s="42"/>
      <c r="B25" s="12">
        <v>36</v>
      </c>
      <c r="C25" s="39" t="s">
        <v>27</v>
      </c>
      <c r="D25" s="39"/>
      <c r="E25" s="15">
        <f>VLOOKUP(C25,RA!B28:D55,3,0)</f>
        <v>890218.57579999999</v>
      </c>
      <c r="F25" s="25">
        <f>VLOOKUP(C25,RA!B29:I59,8,0)</f>
        <v>159212.65169999999</v>
      </c>
      <c r="G25" s="16">
        <f t="shared" si="0"/>
        <v>731005.92409999995</v>
      </c>
      <c r="H25" s="27">
        <f>RA!J29</f>
        <v>17.884669678671099</v>
      </c>
      <c r="I25" s="20">
        <f>VLOOKUP(B25,RMS!B:D,3,FALSE)</f>
        <v>890218.64152654901</v>
      </c>
      <c r="J25" s="21">
        <f>VLOOKUP(B25,RMS!B:E,4,FALSE)</f>
        <v>731005.89439446595</v>
      </c>
      <c r="K25" s="22">
        <f t="shared" si="1"/>
        <v>-6.5726549015380442E-2</v>
      </c>
      <c r="L25" s="22">
        <f t="shared" si="2"/>
        <v>2.9705533990636468E-2</v>
      </c>
      <c r="M25" s="32"/>
    </row>
    <row r="26" spans="1:13">
      <c r="A26" s="42"/>
      <c r="B26" s="12">
        <v>37</v>
      </c>
      <c r="C26" s="39" t="s">
        <v>71</v>
      </c>
      <c r="D26" s="39"/>
      <c r="E26" s="15">
        <f>VLOOKUP(C26,RA!B30:D56,3,0)</f>
        <v>1996939.4188000001</v>
      </c>
      <c r="F26" s="25">
        <f>VLOOKUP(C26,RA!B30:I60,8,0)</f>
        <v>254387.03260000001</v>
      </c>
      <c r="G26" s="16">
        <f t="shared" si="0"/>
        <v>1742552.3862000001</v>
      </c>
      <c r="H26" s="27">
        <f>RA!J30</f>
        <v>12.738845765930501</v>
      </c>
      <c r="I26" s="20">
        <f>VLOOKUP(B26,RMS!B:D,3,FALSE)</f>
        <v>1996939.4975061901</v>
      </c>
      <c r="J26" s="21">
        <f>VLOOKUP(B26,RMS!B:E,4,FALSE)</f>
        <v>1742552.3880251199</v>
      </c>
      <c r="K26" s="22">
        <f t="shared" si="1"/>
        <v>-7.870618999004364E-2</v>
      </c>
      <c r="L26" s="22">
        <f t="shared" si="2"/>
        <v>-1.8251198343932629E-3</v>
      </c>
      <c r="M26" s="32"/>
    </row>
    <row r="27" spans="1:13">
      <c r="A27" s="42"/>
      <c r="B27" s="12">
        <v>38</v>
      </c>
      <c r="C27" s="39" t="s">
        <v>29</v>
      </c>
      <c r="D27" s="39"/>
      <c r="E27" s="15">
        <f>VLOOKUP(C27,RA!B30:D57,3,0)</f>
        <v>1642221.5088</v>
      </c>
      <c r="F27" s="25">
        <f>VLOOKUP(C27,RA!B31:I61,8,0)</f>
        <v>24527.223699999999</v>
      </c>
      <c r="G27" s="16">
        <f t="shared" si="0"/>
        <v>1617694.2851</v>
      </c>
      <c r="H27" s="27">
        <f>RA!J31</f>
        <v>1.4935393044463601</v>
      </c>
      <c r="I27" s="20">
        <f>VLOOKUP(B27,RMS!B:D,3,FALSE)</f>
        <v>1642221.4751654901</v>
      </c>
      <c r="J27" s="21">
        <f>VLOOKUP(B27,RMS!B:E,4,FALSE)</f>
        <v>1617694.10187788</v>
      </c>
      <c r="K27" s="22">
        <f t="shared" si="1"/>
        <v>3.3634509891271591E-2</v>
      </c>
      <c r="L27" s="22">
        <f t="shared" si="2"/>
        <v>0.18322211992926896</v>
      </c>
      <c r="M27" s="32"/>
    </row>
    <row r="28" spans="1:13">
      <c r="A28" s="42"/>
      <c r="B28" s="12">
        <v>39</v>
      </c>
      <c r="C28" s="39" t="s">
        <v>30</v>
      </c>
      <c r="D28" s="39"/>
      <c r="E28" s="15">
        <f>VLOOKUP(C28,RA!B32:D58,3,0)</f>
        <v>163120.60509999999</v>
      </c>
      <c r="F28" s="25">
        <f>VLOOKUP(C28,RA!B32:I62,8,0)</f>
        <v>41167.132400000002</v>
      </c>
      <c r="G28" s="16">
        <f t="shared" si="0"/>
        <v>121953.47269999998</v>
      </c>
      <c r="H28" s="27">
        <f>RA!J32</f>
        <v>25.2372362000268</v>
      </c>
      <c r="I28" s="20">
        <f>VLOOKUP(B28,RMS!B:D,3,FALSE)</f>
        <v>163120.524248809</v>
      </c>
      <c r="J28" s="21">
        <f>VLOOKUP(B28,RMS!B:E,4,FALSE)</f>
        <v>121953.471675683</v>
      </c>
      <c r="K28" s="22">
        <f t="shared" si="1"/>
        <v>8.0851190985413268E-2</v>
      </c>
      <c r="L28" s="22">
        <f t="shared" si="2"/>
        <v>1.024316981784068E-3</v>
      </c>
      <c r="M28" s="32"/>
    </row>
    <row r="29" spans="1:13">
      <c r="A29" s="42"/>
      <c r="B29" s="12">
        <v>40</v>
      </c>
      <c r="C29" s="39" t="s">
        <v>74</v>
      </c>
      <c r="D29" s="39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42"/>
      <c r="B30" s="12">
        <v>42</v>
      </c>
      <c r="C30" s="39" t="s">
        <v>31</v>
      </c>
      <c r="D30" s="39"/>
      <c r="E30" s="15">
        <f>VLOOKUP(C30,RA!B34:D61,3,0)</f>
        <v>539428.06550000003</v>
      </c>
      <c r="F30" s="25">
        <f>VLOOKUP(C30,RA!B34:I65,8,0)</f>
        <v>73629.1728</v>
      </c>
      <c r="G30" s="16">
        <f t="shared" si="0"/>
        <v>465798.89270000003</v>
      </c>
      <c r="H30" s="27">
        <f>RA!J34</f>
        <v>13.649488691648401</v>
      </c>
      <c r="I30" s="20">
        <f>VLOOKUP(B30,RMS!B:D,3,FALSE)</f>
        <v>539428.0625</v>
      </c>
      <c r="J30" s="21">
        <f>VLOOKUP(B30,RMS!B:E,4,FALSE)</f>
        <v>465798.89270000003</v>
      </c>
      <c r="K30" s="22">
        <f t="shared" si="1"/>
        <v>3.0000000260770321E-3</v>
      </c>
      <c r="L30" s="22">
        <f t="shared" si="2"/>
        <v>0</v>
      </c>
      <c r="M30" s="32"/>
    </row>
    <row r="31" spans="1:13" s="35" customFormat="1" ht="12" thickBot="1">
      <c r="A31" s="42"/>
      <c r="B31" s="12">
        <v>70</v>
      </c>
      <c r="C31" s="43" t="s">
        <v>68</v>
      </c>
      <c r="D31" s="44"/>
      <c r="E31" s="15">
        <f>VLOOKUP(C31,RA!B35:D62,3,0)</f>
        <v>252012.94</v>
      </c>
      <c r="F31" s="25">
        <f>VLOOKUP(C31,RA!B35:I66,8,0)</f>
        <v>4088.15</v>
      </c>
      <c r="G31" s="16">
        <f t="shared" si="0"/>
        <v>247924.79</v>
      </c>
      <c r="H31" s="27">
        <f>RA!J35</f>
        <v>1.6221984474289299</v>
      </c>
      <c r="I31" s="20">
        <f>VLOOKUP(B31,RMS!B:D,3,FALSE)</f>
        <v>252012.94</v>
      </c>
      <c r="J31" s="21">
        <f>VLOOKUP(B31,RMS!B:E,4,FALSE)</f>
        <v>247924.79</v>
      </c>
      <c r="K31" s="22">
        <f t="shared" si="1"/>
        <v>0</v>
      </c>
      <c r="L31" s="22">
        <f t="shared" si="2"/>
        <v>0</v>
      </c>
    </row>
    <row r="32" spans="1:13">
      <c r="A32" s="42"/>
      <c r="B32" s="12">
        <v>71</v>
      </c>
      <c r="C32" s="39" t="s">
        <v>35</v>
      </c>
      <c r="D32" s="39"/>
      <c r="E32" s="15">
        <f>VLOOKUP(C32,RA!B34:D62,3,0)</f>
        <v>1366550.92</v>
      </c>
      <c r="F32" s="25">
        <f>VLOOKUP(C32,RA!B34:I66,8,0)</f>
        <v>-160154.73000000001</v>
      </c>
      <c r="G32" s="16">
        <f t="shared" si="0"/>
        <v>1526705.65</v>
      </c>
      <c r="H32" s="27">
        <f>RA!J35</f>
        <v>1.6221984474289299</v>
      </c>
      <c r="I32" s="20">
        <f>VLOOKUP(B32,RMS!B:D,3,FALSE)</f>
        <v>1366550.92</v>
      </c>
      <c r="J32" s="21">
        <f>VLOOKUP(B32,RMS!B:E,4,FALSE)</f>
        <v>1526705.65</v>
      </c>
      <c r="K32" s="22">
        <f t="shared" si="1"/>
        <v>0</v>
      </c>
      <c r="L32" s="22">
        <f t="shared" si="2"/>
        <v>0</v>
      </c>
      <c r="M32" s="32"/>
    </row>
    <row r="33" spans="1:13">
      <c r="A33" s="42"/>
      <c r="B33" s="12">
        <v>72</v>
      </c>
      <c r="C33" s="39" t="s">
        <v>36</v>
      </c>
      <c r="D33" s="39"/>
      <c r="E33" s="15">
        <f>VLOOKUP(C33,RA!B34:D63,3,0)</f>
        <v>382607.74</v>
      </c>
      <c r="F33" s="25">
        <f>VLOOKUP(C33,RA!B34:I67,8,0)</f>
        <v>-4821.22</v>
      </c>
      <c r="G33" s="16">
        <f t="shared" si="0"/>
        <v>387428.95999999996</v>
      </c>
      <c r="H33" s="27">
        <f>RA!J34</f>
        <v>13.649488691648401</v>
      </c>
      <c r="I33" s="20">
        <f>VLOOKUP(B33,RMS!B:D,3,FALSE)</f>
        <v>382607.74</v>
      </c>
      <c r="J33" s="21">
        <f>VLOOKUP(B33,RMS!B:E,4,FALSE)</f>
        <v>387428.96</v>
      </c>
      <c r="K33" s="22">
        <f t="shared" si="1"/>
        <v>0</v>
      </c>
      <c r="L33" s="22">
        <f t="shared" si="2"/>
        <v>0</v>
      </c>
      <c r="M33" s="32"/>
    </row>
    <row r="34" spans="1:13">
      <c r="A34" s="42"/>
      <c r="B34" s="12">
        <v>73</v>
      </c>
      <c r="C34" s="39" t="s">
        <v>37</v>
      </c>
      <c r="D34" s="39"/>
      <c r="E34" s="15">
        <f>VLOOKUP(C34,RA!B35:D64,3,0)</f>
        <v>710708.03</v>
      </c>
      <c r="F34" s="25">
        <f>VLOOKUP(C34,RA!B35:I68,8,0)</f>
        <v>-117370.97</v>
      </c>
      <c r="G34" s="16">
        <f t="shared" si="0"/>
        <v>828079</v>
      </c>
      <c r="H34" s="27">
        <f>RA!J35</f>
        <v>1.6221984474289299</v>
      </c>
      <c r="I34" s="20">
        <f>VLOOKUP(B34,RMS!B:D,3,FALSE)</f>
        <v>710708.03</v>
      </c>
      <c r="J34" s="21">
        <f>VLOOKUP(B34,RMS!B:E,4,FALSE)</f>
        <v>828079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42"/>
      <c r="B35" s="12">
        <v>74</v>
      </c>
      <c r="C35" s="39" t="s">
        <v>69</v>
      </c>
      <c r="D35" s="39"/>
      <c r="E35" s="15">
        <f>VLOOKUP(C35,RA!B36:D65,3,0)</f>
        <v>7.23</v>
      </c>
      <c r="F35" s="25">
        <f>VLOOKUP(C35,RA!B36:I69,8,0)</f>
        <v>-599.65</v>
      </c>
      <c r="G35" s="16">
        <f t="shared" si="0"/>
        <v>606.88</v>
      </c>
      <c r="H35" s="27">
        <f>RA!J36</f>
        <v>-11.7196313475095</v>
      </c>
      <c r="I35" s="20">
        <f>VLOOKUP(B35,RMS!B:D,3,FALSE)</f>
        <v>7.23</v>
      </c>
      <c r="J35" s="21">
        <f>VLOOKUP(B35,RMS!B:E,4,FALSE)</f>
        <v>606.88</v>
      </c>
      <c r="K35" s="22">
        <f t="shared" si="1"/>
        <v>0</v>
      </c>
      <c r="L35" s="22">
        <f t="shared" si="2"/>
        <v>0</v>
      </c>
    </row>
    <row r="36" spans="1:13" ht="11.25" customHeight="1">
      <c r="A36" s="42"/>
      <c r="B36" s="12">
        <v>75</v>
      </c>
      <c r="C36" s="39" t="s">
        <v>32</v>
      </c>
      <c r="D36" s="39"/>
      <c r="E36" s="15">
        <f>VLOOKUP(C36,RA!B8:D65,3,0)</f>
        <v>367339.15409999999</v>
      </c>
      <c r="F36" s="25">
        <f>VLOOKUP(C36,RA!B8:I69,8,0)</f>
        <v>20864.632900000001</v>
      </c>
      <c r="G36" s="16">
        <f t="shared" si="0"/>
        <v>346474.52119999996</v>
      </c>
      <c r="H36" s="27">
        <f>RA!J36</f>
        <v>-11.7196313475095</v>
      </c>
      <c r="I36" s="20">
        <f>VLOOKUP(B36,RMS!B:D,3,FALSE)</f>
        <v>367339.15384615399</v>
      </c>
      <c r="J36" s="21">
        <f>VLOOKUP(B36,RMS!B:E,4,FALSE)</f>
        <v>346474.52196581202</v>
      </c>
      <c r="K36" s="22">
        <f t="shared" si="1"/>
        <v>2.5384599575772882E-4</v>
      </c>
      <c r="L36" s="22">
        <f t="shared" si="2"/>
        <v>-7.6581205939874053E-4</v>
      </c>
      <c r="M36" s="32"/>
    </row>
    <row r="37" spans="1:13">
      <c r="A37" s="42"/>
      <c r="B37" s="12">
        <v>76</v>
      </c>
      <c r="C37" s="39" t="s">
        <v>33</v>
      </c>
      <c r="D37" s="39"/>
      <c r="E37" s="15">
        <f>VLOOKUP(C37,RA!B8:D66,3,0)</f>
        <v>1161164.8043</v>
      </c>
      <c r="F37" s="25">
        <f>VLOOKUP(C37,RA!B8:I70,8,0)</f>
        <v>35743.770700000001</v>
      </c>
      <c r="G37" s="16">
        <f t="shared" si="0"/>
        <v>1125421.0336</v>
      </c>
      <c r="H37" s="27">
        <f>RA!J37</f>
        <v>-1.26009473828209</v>
      </c>
      <c r="I37" s="20">
        <f>VLOOKUP(B37,RMS!B:D,3,FALSE)</f>
        <v>1161164.7819632499</v>
      </c>
      <c r="J37" s="21">
        <f>VLOOKUP(B37,RMS!B:E,4,FALSE)</f>
        <v>1125421.03631026</v>
      </c>
      <c r="K37" s="22">
        <f t="shared" si="1"/>
        <v>2.2336750058457255E-2</v>
      </c>
      <c r="L37" s="22">
        <f t="shared" si="2"/>
        <v>-2.710259985178709E-3</v>
      </c>
      <c r="M37" s="32"/>
    </row>
    <row r="38" spans="1:13">
      <c r="A38" s="42"/>
      <c r="B38" s="12">
        <v>77</v>
      </c>
      <c r="C38" s="39" t="s">
        <v>38</v>
      </c>
      <c r="D38" s="39"/>
      <c r="E38" s="15">
        <f>VLOOKUP(C38,RA!B9:D67,3,0)</f>
        <v>566457.43000000005</v>
      </c>
      <c r="F38" s="25">
        <f>VLOOKUP(C38,RA!B9:I71,8,0)</f>
        <v>-74308.45</v>
      </c>
      <c r="G38" s="16">
        <f t="shared" si="0"/>
        <v>640765.88</v>
      </c>
      <c r="H38" s="27">
        <f>RA!J38</f>
        <v>-16.5146537038564</v>
      </c>
      <c r="I38" s="20">
        <f>VLOOKUP(B38,RMS!B:D,3,FALSE)</f>
        <v>566457.43000000005</v>
      </c>
      <c r="J38" s="21">
        <f>VLOOKUP(B38,RMS!B:E,4,FALSE)</f>
        <v>640765.88</v>
      </c>
      <c r="K38" s="22">
        <f t="shared" si="1"/>
        <v>0</v>
      </c>
      <c r="L38" s="22">
        <f t="shared" si="2"/>
        <v>0</v>
      </c>
      <c r="M38" s="32"/>
    </row>
    <row r="39" spans="1:13">
      <c r="A39" s="42"/>
      <c r="B39" s="12">
        <v>78</v>
      </c>
      <c r="C39" s="39" t="s">
        <v>39</v>
      </c>
      <c r="D39" s="39"/>
      <c r="E39" s="15">
        <f>VLOOKUP(C39,RA!B10:D68,3,0)</f>
        <v>222061.62</v>
      </c>
      <c r="F39" s="25">
        <f>VLOOKUP(C39,RA!B10:I72,8,0)</f>
        <v>30251.38</v>
      </c>
      <c r="G39" s="16">
        <f t="shared" si="0"/>
        <v>191810.24</v>
      </c>
      <c r="H39" s="27">
        <f>RA!J39</f>
        <v>-8293.9142461964002</v>
      </c>
      <c r="I39" s="20">
        <f>VLOOKUP(B39,RMS!B:D,3,FALSE)</f>
        <v>222061.62</v>
      </c>
      <c r="J39" s="21">
        <f>VLOOKUP(B39,RMS!B:E,4,FALSE)</f>
        <v>191810.24</v>
      </c>
      <c r="K39" s="22">
        <f t="shared" si="1"/>
        <v>0</v>
      </c>
      <c r="L39" s="22">
        <f t="shared" si="2"/>
        <v>0</v>
      </c>
      <c r="M39" s="32"/>
    </row>
    <row r="40" spans="1:13">
      <c r="A40" s="42"/>
      <c r="B40" s="12">
        <v>99</v>
      </c>
      <c r="C40" s="39" t="s">
        <v>34</v>
      </c>
      <c r="D40" s="39"/>
      <c r="E40" s="15">
        <f>VLOOKUP(C40,RA!B8:D69,3,0)</f>
        <v>162612.7965</v>
      </c>
      <c r="F40" s="25">
        <f>VLOOKUP(C40,RA!B8:I73,8,0)</f>
        <v>13531.020699999999</v>
      </c>
      <c r="G40" s="16">
        <f t="shared" si="0"/>
        <v>149081.7758</v>
      </c>
      <c r="H40" s="27">
        <f>RA!J40</f>
        <v>5.6799371009386199</v>
      </c>
      <c r="I40" s="20">
        <f>VLOOKUP(B40,RMS!B:D,3,FALSE)</f>
        <v>162612.79638454001</v>
      </c>
      <c r="J40" s="21">
        <f>VLOOKUP(B40,RMS!B:E,4,FALSE)</f>
        <v>149081.77551395501</v>
      </c>
      <c r="K40" s="22">
        <f t="shared" si="1"/>
        <v>1.1545998859219253E-4</v>
      </c>
      <c r="L40" s="22">
        <f t="shared" si="2"/>
        <v>2.8604498947970569E-4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7.85546875" style="36" customWidth="1"/>
    <col min="2" max="3" width="9.140625" style="36"/>
    <col min="4" max="4" width="11.5703125" style="36" customWidth="1"/>
    <col min="5" max="5" width="10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6" t="s">
        <v>45</v>
      </c>
      <c r="W1" s="47"/>
    </row>
    <row r="2" spans="1:23" ht="12.7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6"/>
      <c r="W2" s="47"/>
    </row>
    <row r="3" spans="1:23" ht="23.25" thickBo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8" t="s">
        <v>46</v>
      </c>
      <c r="W3" s="47"/>
    </row>
    <row r="4" spans="1:23" ht="12.75" thickTop="1" thickBo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W4" s="47"/>
    </row>
    <row r="5" spans="1:23" ht="22.5" thickTop="1" thickBot="1">
      <c r="A5" s="50"/>
      <c r="B5" s="51"/>
      <c r="C5" s="52"/>
      <c r="D5" s="53" t="s">
        <v>0</v>
      </c>
      <c r="E5" s="53" t="s">
        <v>58</v>
      </c>
      <c r="F5" s="53" t="s">
        <v>59</v>
      </c>
      <c r="G5" s="53" t="s">
        <v>47</v>
      </c>
      <c r="H5" s="53" t="s">
        <v>48</v>
      </c>
      <c r="I5" s="53" t="s">
        <v>1</v>
      </c>
      <c r="J5" s="53" t="s">
        <v>2</v>
      </c>
      <c r="K5" s="53" t="s">
        <v>49</v>
      </c>
      <c r="L5" s="53" t="s">
        <v>50</v>
      </c>
      <c r="M5" s="53" t="s">
        <v>51</v>
      </c>
      <c r="N5" s="53" t="s">
        <v>52</v>
      </c>
      <c r="O5" s="53" t="s">
        <v>53</v>
      </c>
      <c r="P5" s="53" t="s">
        <v>60</v>
      </c>
      <c r="Q5" s="53" t="s">
        <v>61</v>
      </c>
      <c r="R5" s="53" t="s">
        <v>54</v>
      </c>
      <c r="S5" s="53" t="s">
        <v>55</v>
      </c>
      <c r="T5" s="53" t="s">
        <v>56</v>
      </c>
      <c r="U5" s="54" t="s">
        <v>57</v>
      </c>
    </row>
    <row r="6" spans="1:23" ht="12" thickBot="1">
      <c r="A6" s="55" t="s">
        <v>3</v>
      </c>
      <c r="B6" s="56" t="s">
        <v>4</v>
      </c>
      <c r="C6" s="57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8"/>
    </row>
    <row r="7" spans="1:23" ht="12" thickBot="1">
      <c r="A7" s="59" t="s">
        <v>5</v>
      </c>
      <c r="B7" s="60"/>
      <c r="C7" s="61"/>
      <c r="D7" s="62">
        <v>45880611.798699997</v>
      </c>
      <c r="E7" s="63"/>
      <c r="F7" s="63"/>
      <c r="G7" s="62">
        <v>25417612.4439</v>
      </c>
      <c r="H7" s="64">
        <v>80.507165651237003</v>
      </c>
      <c r="I7" s="62">
        <v>2354422.3859000001</v>
      </c>
      <c r="J7" s="64">
        <v>5.1316281400735599</v>
      </c>
      <c r="K7" s="62">
        <v>2050754.1472</v>
      </c>
      <c r="L7" s="64">
        <v>8.0682406804584108</v>
      </c>
      <c r="M7" s="64">
        <v>0.148076374300944</v>
      </c>
      <c r="N7" s="62">
        <v>805153344.3211</v>
      </c>
      <c r="O7" s="62">
        <v>805153344.3211</v>
      </c>
      <c r="P7" s="62">
        <v>1389992</v>
      </c>
      <c r="Q7" s="62">
        <v>1096251</v>
      </c>
      <c r="R7" s="64">
        <v>26.7950496738429</v>
      </c>
      <c r="S7" s="62">
        <v>33.007824360643802</v>
      </c>
      <c r="T7" s="62">
        <v>29.909560599169399</v>
      </c>
      <c r="U7" s="65">
        <v>9.3864525199322397</v>
      </c>
    </row>
    <row r="8" spans="1:23" ht="12" thickBot="1">
      <c r="A8" s="66">
        <v>42399</v>
      </c>
      <c r="B8" s="43" t="s">
        <v>6</v>
      </c>
      <c r="C8" s="44"/>
      <c r="D8" s="67">
        <v>2037993.0856000001</v>
      </c>
      <c r="E8" s="68"/>
      <c r="F8" s="68"/>
      <c r="G8" s="67">
        <v>1026780.6276</v>
      </c>
      <c r="H8" s="69">
        <v>98.483788145050099</v>
      </c>
      <c r="I8" s="67">
        <v>355970.74670000002</v>
      </c>
      <c r="J8" s="69">
        <v>17.466729853757101</v>
      </c>
      <c r="K8" s="67">
        <v>230808.68210000001</v>
      </c>
      <c r="L8" s="69">
        <v>22.478869964609</v>
      </c>
      <c r="M8" s="69">
        <v>0.54227624134941499</v>
      </c>
      <c r="N8" s="67">
        <v>30780514.864300001</v>
      </c>
      <c r="O8" s="67">
        <v>30780514.864300001</v>
      </c>
      <c r="P8" s="67">
        <v>50630</v>
      </c>
      <c r="Q8" s="67">
        <v>39531</v>
      </c>
      <c r="R8" s="69">
        <v>28.076699299284101</v>
      </c>
      <c r="S8" s="67">
        <v>40.252677969583303</v>
      </c>
      <c r="T8" s="67">
        <v>40.890790640257002</v>
      </c>
      <c r="U8" s="70">
        <v>-1.58526762158767</v>
      </c>
    </row>
    <row r="9" spans="1:23" ht="12" thickBot="1">
      <c r="A9" s="71"/>
      <c r="B9" s="43" t="s">
        <v>7</v>
      </c>
      <c r="C9" s="44"/>
      <c r="D9" s="67">
        <v>213318.1366</v>
      </c>
      <c r="E9" s="68"/>
      <c r="F9" s="68"/>
      <c r="G9" s="67">
        <v>139803.32010000001</v>
      </c>
      <c r="H9" s="69">
        <v>52.584456826501302</v>
      </c>
      <c r="I9" s="67">
        <v>54163.335899999998</v>
      </c>
      <c r="J9" s="69">
        <v>25.390872413986799</v>
      </c>
      <c r="K9" s="67">
        <v>29840.799800000001</v>
      </c>
      <c r="L9" s="69">
        <v>21.344843440524301</v>
      </c>
      <c r="M9" s="69">
        <v>0.81507654831691201</v>
      </c>
      <c r="N9" s="67">
        <v>3202845.9241999998</v>
      </c>
      <c r="O9" s="67">
        <v>3202845.9241999998</v>
      </c>
      <c r="P9" s="67">
        <v>10149</v>
      </c>
      <c r="Q9" s="67">
        <v>7580</v>
      </c>
      <c r="R9" s="69">
        <v>33.891820580474899</v>
      </c>
      <c r="S9" s="67">
        <v>21.018635983840799</v>
      </c>
      <c r="T9" s="67">
        <v>19.659069063324502</v>
      </c>
      <c r="U9" s="70">
        <v>6.4683879656200096</v>
      </c>
    </row>
    <row r="10" spans="1:23" ht="12" thickBot="1">
      <c r="A10" s="71"/>
      <c r="B10" s="43" t="s">
        <v>8</v>
      </c>
      <c r="C10" s="44"/>
      <c r="D10" s="67">
        <v>362715.05530000001</v>
      </c>
      <c r="E10" s="68"/>
      <c r="F10" s="68"/>
      <c r="G10" s="67">
        <v>218442.4069</v>
      </c>
      <c r="H10" s="69">
        <v>66.046080725546204</v>
      </c>
      <c r="I10" s="67">
        <v>82065.2497</v>
      </c>
      <c r="J10" s="69">
        <v>22.625266997016201</v>
      </c>
      <c r="K10" s="67">
        <v>49625.429100000001</v>
      </c>
      <c r="L10" s="69">
        <v>22.717854927645899</v>
      </c>
      <c r="M10" s="69">
        <v>0.65369350327693199</v>
      </c>
      <c r="N10" s="67">
        <v>5796966.3329999996</v>
      </c>
      <c r="O10" s="67">
        <v>5796966.3329999996</v>
      </c>
      <c r="P10" s="67">
        <v>134220</v>
      </c>
      <c r="Q10" s="67">
        <v>106158</v>
      </c>
      <c r="R10" s="69">
        <v>26.434183010230001</v>
      </c>
      <c r="S10" s="67">
        <v>2.7023920078974801</v>
      </c>
      <c r="T10" s="67">
        <v>2.47661623146631</v>
      </c>
      <c r="U10" s="70">
        <v>8.3546641557319798</v>
      </c>
    </row>
    <row r="11" spans="1:23" ht="12" thickBot="1">
      <c r="A11" s="71"/>
      <c r="B11" s="43" t="s">
        <v>9</v>
      </c>
      <c r="C11" s="44"/>
      <c r="D11" s="67">
        <v>133684.24739999999</v>
      </c>
      <c r="E11" s="68"/>
      <c r="F11" s="68"/>
      <c r="G11" s="67">
        <v>125162.92449999999</v>
      </c>
      <c r="H11" s="69">
        <v>6.80818455947791</v>
      </c>
      <c r="I11" s="67">
        <v>27271.994299999998</v>
      </c>
      <c r="J11" s="69">
        <v>20.400305069900099</v>
      </c>
      <c r="K11" s="67">
        <v>6655.0626000000002</v>
      </c>
      <c r="L11" s="69">
        <v>5.3171197673636996</v>
      </c>
      <c r="M11" s="69">
        <v>3.09793204649946</v>
      </c>
      <c r="N11" s="67">
        <v>2649577.4071999998</v>
      </c>
      <c r="O11" s="67">
        <v>2649577.4071999998</v>
      </c>
      <c r="P11" s="67">
        <v>5783</v>
      </c>
      <c r="Q11" s="67">
        <v>4581</v>
      </c>
      <c r="R11" s="69">
        <v>26.2388124863567</v>
      </c>
      <c r="S11" s="67">
        <v>23.1167642054297</v>
      </c>
      <c r="T11" s="67">
        <v>23.334522309539398</v>
      </c>
      <c r="U11" s="70">
        <v>-0.94199214982929003</v>
      </c>
    </row>
    <row r="12" spans="1:23" ht="12" thickBot="1">
      <c r="A12" s="71"/>
      <c r="B12" s="43" t="s">
        <v>10</v>
      </c>
      <c r="C12" s="44"/>
      <c r="D12" s="67">
        <v>486508.15889999998</v>
      </c>
      <c r="E12" s="68"/>
      <c r="F12" s="68"/>
      <c r="G12" s="67">
        <v>354673.47580000001</v>
      </c>
      <c r="H12" s="69">
        <v>37.1707195759802</v>
      </c>
      <c r="I12" s="67">
        <v>36640.591899999999</v>
      </c>
      <c r="J12" s="69">
        <v>7.5313417112766903</v>
      </c>
      <c r="K12" s="67">
        <v>30713.7166</v>
      </c>
      <c r="L12" s="69">
        <v>8.6597162448424605</v>
      </c>
      <c r="M12" s="69">
        <v>0.19297160865253299</v>
      </c>
      <c r="N12" s="67">
        <v>10386206.265900001</v>
      </c>
      <c r="O12" s="67">
        <v>10386206.265900001</v>
      </c>
      <c r="P12" s="67">
        <v>3038</v>
      </c>
      <c r="Q12" s="67">
        <v>2624</v>
      </c>
      <c r="R12" s="69">
        <v>15.777439024390199</v>
      </c>
      <c r="S12" s="67">
        <v>160.140934463463</v>
      </c>
      <c r="T12" s="67">
        <v>145.64791181402401</v>
      </c>
      <c r="U12" s="70">
        <v>9.0501674028541998</v>
      </c>
    </row>
    <row r="13" spans="1:23" ht="12" thickBot="1">
      <c r="A13" s="71"/>
      <c r="B13" s="43" t="s">
        <v>11</v>
      </c>
      <c r="C13" s="44"/>
      <c r="D13" s="67">
        <v>702330.53079999995</v>
      </c>
      <c r="E13" s="68"/>
      <c r="F13" s="68"/>
      <c r="G13" s="67">
        <v>443830.93729999999</v>
      </c>
      <c r="H13" s="69">
        <v>58.242806387620398</v>
      </c>
      <c r="I13" s="67">
        <v>-17665.251100000001</v>
      </c>
      <c r="J13" s="69">
        <v>-2.5152332591718798</v>
      </c>
      <c r="K13" s="67">
        <v>72316.384900000005</v>
      </c>
      <c r="L13" s="69">
        <v>16.293678250536001</v>
      </c>
      <c r="M13" s="69">
        <v>-1.2442772979377701</v>
      </c>
      <c r="N13" s="67">
        <v>11420741.6</v>
      </c>
      <c r="O13" s="67">
        <v>11420741.6</v>
      </c>
      <c r="P13" s="67">
        <v>18671</v>
      </c>
      <c r="Q13" s="67">
        <v>12100</v>
      </c>
      <c r="R13" s="69">
        <v>54.305785123966899</v>
      </c>
      <c r="S13" s="67">
        <v>37.616117551282699</v>
      </c>
      <c r="T13" s="67">
        <v>36.9202186446281</v>
      </c>
      <c r="U13" s="70">
        <v>1.85000194585712</v>
      </c>
    </row>
    <row r="14" spans="1:23" ht="12" thickBot="1">
      <c r="A14" s="71"/>
      <c r="B14" s="43" t="s">
        <v>12</v>
      </c>
      <c r="C14" s="44"/>
      <c r="D14" s="67">
        <v>384069.12439999997</v>
      </c>
      <c r="E14" s="68"/>
      <c r="F14" s="68"/>
      <c r="G14" s="67">
        <v>251046.6807</v>
      </c>
      <c r="H14" s="69">
        <v>52.987135033648002</v>
      </c>
      <c r="I14" s="67">
        <v>68660.490000000005</v>
      </c>
      <c r="J14" s="69">
        <v>17.877117851444801</v>
      </c>
      <c r="K14" s="67">
        <v>39642.322500000002</v>
      </c>
      <c r="L14" s="69">
        <v>15.7908172254914</v>
      </c>
      <c r="M14" s="69">
        <v>0.73199968291464301</v>
      </c>
      <c r="N14" s="67">
        <v>6418208.8092999998</v>
      </c>
      <c r="O14" s="67">
        <v>6418208.8092999998</v>
      </c>
      <c r="P14" s="67">
        <v>4468</v>
      </c>
      <c r="Q14" s="67">
        <v>3920</v>
      </c>
      <c r="R14" s="69">
        <v>13.9795918367347</v>
      </c>
      <c r="S14" s="67">
        <v>85.959965174574805</v>
      </c>
      <c r="T14" s="67">
        <v>63.801889974489796</v>
      </c>
      <c r="U14" s="70">
        <v>25.777203556428201</v>
      </c>
    </row>
    <row r="15" spans="1:23" ht="12" thickBot="1">
      <c r="A15" s="71"/>
      <c r="B15" s="43" t="s">
        <v>13</v>
      </c>
      <c r="C15" s="44"/>
      <c r="D15" s="67">
        <v>268687.54259999999</v>
      </c>
      <c r="E15" s="68"/>
      <c r="F15" s="68"/>
      <c r="G15" s="67">
        <v>251002.2267</v>
      </c>
      <c r="H15" s="69">
        <v>7.0458800834215696</v>
      </c>
      <c r="I15" s="67">
        <v>7851.8913000000002</v>
      </c>
      <c r="J15" s="69">
        <v>2.9223131165739402</v>
      </c>
      <c r="K15" s="67">
        <v>7855.5290000000005</v>
      </c>
      <c r="L15" s="69">
        <v>3.1296650644414399</v>
      </c>
      <c r="M15" s="69">
        <v>-4.6307511562899999E-4</v>
      </c>
      <c r="N15" s="67">
        <v>4638425.3980999999</v>
      </c>
      <c r="O15" s="67">
        <v>4638425.3980999999</v>
      </c>
      <c r="P15" s="67">
        <v>8655</v>
      </c>
      <c r="Q15" s="67">
        <v>4966</v>
      </c>
      <c r="R15" s="69">
        <v>74.285138944824794</v>
      </c>
      <c r="S15" s="67">
        <v>31.0441990294627</v>
      </c>
      <c r="T15" s="67">
        <v>33.7750636528393</v>
      </c>
      <c r="U15" s="70">
        <v>-8.7966986063477606</v>
      </c>
    </row>
    <row r="16" spans="1:23" ht="12" thickBot="1">
      <c r="A16" s="71"/>
      <c r="B16" s="43" t="s">
        <v>14</v>
      </c>
      <c r="C16" s="44"/>
      <c r="D16" s="67">
        <v>2009723.6687</v>
      </c>
      <c r="E16" s="68"/>
      <c r="F16" s="68"/>
      <c r="G16" s="67">
        <v>816518.54440000001</v>
      </c>
      <c r="H16" s="69">
        <v>146.13325471704999</v>
      </c>
      <c r="I16" s="67">
        <v>-77418.876799999998</v>
      </c>
      <c r="J16" s="69">
        <v>-3.85221500874689</v>
      </c>
      <c r="K16" s="67">
        <v>6684.0433000000003</v>
      </c>
      <c r="L16" s="69">
        <v>0.81860275505581104</v>
      </c>
      <c r="M16" s="69">
        <v>-12.582641423044</v>
      </c>
      <c r="N16" s="67">
        <v>27627540.2874</v>
      </c>
      <c r="O16" s="67">
        <v>27627540.2874</v>
      </c>
      <c r="P16" s="67">
        <v>66511</v>
      </c>
      <c r="Q16" s="67">
        <v>47687</v>
      </c>
      <c r="R16" s="69">
        <v>39.4740705013945</v>
      </c>
      <c r="S16" s="67">
        <v>30.216410348664098</v>
      </c>
      <c r="T16" s="67">
        <v>29.242764917063401</v>
      </c>
      <c r="U16" s="70">
        <v>3.2222405651961399</v>
      </c>
    </row>
    <row r="17" spans="1:21" ht="12" thickBot="1">
      <c r="A17" s="71"/>
      <c r="B17" s="43" t="s">
        <v>15</v>
      </c>
      <c r="C17" s="44"/>
      <c r="D17" s="67">
        <v>2065214.1142</v>
      </c>
      <c r="E17" s="68"/>
      <c r="F17" s="68"/>
      <c r="G17" s="67">
        <v>793112.28870000003</v>
      </c>
      <c r="H17" s="69">
        <v>160.393659715589</v>
      </c>
      <c r="I17" s="67">
        <v>186811.45559999999</v>
      </c>
      <c r="J17" s="69">
        <v>9.0456216774581204</v>
      </c>
      <c r="K17" s="67">
        <v>60692.044399999999</v>
      </c>
      <c r="L17" s="69">
        <v>7.6523898651830304</v>
      </c>
      <c r="M17" s="69">
        <v>2.07802212706481</v>
      </c>
      <c r="N17" s="67">
        <v>33571796.939400002</v>
      </c>
      <c r="O17" s="67">
        <v>33571796.939400002</v>
      </c>
      <c r="P17" s="67">
        <v>18548</v>
      </c>
      <c r="Q17" s="67">
        <v>14608</v>
      </c>
      <c r="R17" s="69">
        <v>26.971522453450198</v>
      </c>
      <c r="S17" s="67">
        <v>111.344302037956</v>
      </c>
      <c r="T17" s="67">
        <v>101.16465269715199</v>
      </c>
      <c r="U17" s="70">
        <v>9.14249688083118</v>
      </c>
    </row>
    <row r="18" spans="1:21" ht="12" customHeight="1" thickBot="1">
      <c r="A18" s="71"/>
      <c r="B18" s="43" t="s">
        <v>16</v>
      </c>
      <c r="C18" s="44"/>
      <c r="D18" s="67">
        <v>8769374.0519999992</v>
      </c>
      <c r="E18" s="68"/>
      <c r="F18" s="68"/>
      <c r="G18" s="67">
        <v>3123609.5323000001</v>
      </c>
      <c r="H18" s="69">
        <v>180.744887007144</v>
      </c>
      <c r="I18" s="67">
        <v>-240171.45060000001</v>
      </c>
      <c r="J18" s="69">
        <v>-2.7387524944864801</v>
      </c>
      <c r="K18" s="67">
        <v>418275.96970000002</v>
      </c>
      <c r="L18" s="69">
        <v>13.3907892575809</v>
      </c>
      <c r="M18" s="69">
        <v>-1.57419375722745</v>
      </c>
      <c r="N18" s="67">
        <v>90023552.395899996</v>
      </c>
      <c r="O18" s="67">
        <v>90023552.395899996</v>
      </c>
      <c r="P18" s="67">
        <v>172124</v>
      </c>
      <c r="Q18" s="67">
        <v>108046</v>
      </c>
      <c r="R18" s="69">
        <v>59.306221424208204</v>
      </c>
      <c r="S18" s="67">
        <v>50.9480029048825</v>
      </c>
      <c r="T18" s="67">
        <v>44.317222458027103</v>
      </c>
      <c r="U18" s="70">
        <v>13.014799538334699</v>
      </c>
    </row>
    <row r="19" spans="1:21" ht="12" customHeight="1" thickBot="1">
      <c r="A19" s="71"/>
      <c r="B19" s="43" t="s">
        <v>17</v>
      </c>
      <c r="C19" s="44"/>
      <c r="D19" s="67">
        <v>1271182.4865000001</v>
      </c>
      <c r="E19" s="68"/>
      <c r="F19" s="68"/>
      <c r="G19" s="67">
        <v>665579.01699999999</v>
      </c>
      <c r="H19" s="69">
        <v>90.988966603795504</v>
      </c>
      <c r="I19" s="67">
        <v>53704.855100000001</v>
      </c>
      <c r="J19" s="69">
        <v>4.2247950762653899</v>
      </c>
      <c r="K19" s="67">
        <v>76780.835600000006</v>
      </c>
      <c r="L19" s="69">
        <v>11.5359459416372</v>
      </c>
      <c r="M19" s="69">
        <v>-0.30054349265248198</v>
      </c>
      <c r="N19" s="67">
        <v>23946779.8959</v>
      </c>
      <c r="O19" s="67">
        <v>23946779.8959</v>
      </c>
      <c r="P19" s="67">
        <v>20091</v>
      </c>
      <c r="Q19" s="67">
        <v>15148</v>
      </c>
      <c r="R19" s="69">
        <v>32.631370477950902</v>
      </c>
      <c r="S19" s="67">
        <v>63.271240182171098</v>
      </c>
      <c r="T19" s="67">
        <v>60.576132710588901</v>
      </c>
      <c r="U19" s="70">
        <v>4.2596090480010904</v>
      </c>
    </row>
    <row r="20" spans="1:21" ht="12" thickBot="1">
      <c r="A20" s="71"/>
      <c r="B20" s="43" t="s">
        <v>18</v>
      </c>
      <c r="C20" s="44"/>
      <c r="D20" s="67">
        <v>2355678.9451000001</v>
      </c>
      <c r="E20" s="68"/>
      <c r="F20" s="68"/>
      <c r="G20" s="67">
        <v>1965274.8944000001</v>
      </c>
      <c r="H20" s="69">
        <v>19.865111583750799</v>
      </c>
      <c r="I20" s="67">
        <v>210297.1777</v>
      </c>
      <c r="J20" s="69">
        <v>8.9272427440689608</v>
      </c>
      <c r="K20" s="67">
        <v>133038.2322</v>
      </c>
      <c r="L20" s="69">
        <v>6.7694464819699798</v>
      </c>
      <c r="M20" s="69">
        <v>0.580727391084501</v>
      </c>
      <c r="N20" s="67">
        <v>47554960.954499997</v>
      </c>
      <c r="O20" s="67">
        <v>47554960.954499997</v>
      </c>
      <c r="P20" s="67">
        <v>69710</v>
      </c>
      <c r="Q20" s="67">
        <v>54888</v>
      </c>
      <c r="R20" s="69">
        <v>27.0040810377496</v>
      </c>
      <c r="S20" s="67">
        <v>33.792554082628001</v>
      </c>
      <c r="T20" s="67">
        <v>31.638844820361498</v>
      </c>
      <c r="U20" s="70">
        <v>6.3733248957755801</v>
      </c>
    </row>
    <row r="21" spans="1:21" ht="12" customHeight="1" thickBot="1">
      <c r="A21" s="71"/>
      <c r="B21" s="43" t="s">
        <v>19</v>
      </c>
      <c r="C21" s="44"/>
      <c r="D21" s="67">
        <v>993611.53599999996</v>
      </c>
      <c r="E21" s="68"/>
      <c r="F21" s="68"/>
      <c r="G21" s="67">
        <v>589592.57990000001</v>
      </c>
      <c r="H21" s="69">
        <v>68.525108672250397</v>
      </c>
      <c r="I21" s="67">
        <v>108064.6948</v>
      </c>
      <c r="J21" s="69">
        <v>10.8759500956519</v>
      </c>
      <c r="K21" s="67">
        <v>63479.117599999998</v>
      </c>
      <c r="L21" s="69">
        <v>10.7666072749366</v>
      </c>
      <c r="M21" s="69">
        <v>0.70236605179275502</v>
      </c>
      <c r="N21" s="67">
        <v>13990036.9025</v>
      </c>
      <c r="O21" s="67">
        <v>13990036.9025</v>
      </c>
      <c r="P21" s="67">
        <v>46131</v>
      </c>
      <c r="Q21" s="67">
        <v>36964</v>
      </c>
      <c r="R21" s="69">
        <v>24.799805215885701</v>
      </c>
      <c r="S21" s="67">
        <v>21.5389117079621</v>
      </c>
      <c r="T21" s="67">
        <v>18.971583578617</v>
      </c>
      <c r="U21" s="70">
        <v>11.919488617412499</v>
      </c>
    </row>
    <row r="22" spans="1:21" ht="12" customHeight="1" thickBot="1">
      <c r="A22" s="71"/>
      <c r="B22" s="43" t="s">
        <v>20</v>
      </c>
      <c r="C22" s="44"/>
      <c r="D22" s="67">
        <v>2486001.4410000001</v>
      </c>
      <c r="E22" s="68"/>
      <c r="F22" s="68"/>
      <c r="G22" s="67">
        <v>1385208.0212999999</v>
      </c>
      <c r="H22" s="69">
        <v>79.467733565888494</v>
      </c>
      <c r="I22" s="67">
        <v>102996.4201</v>
      </c>
      <c r="J22" s="69">
        <v>4.1430555268934004</v>
      </c>
      <c r="K22" s="67">
        <v>191657.9179</v>
      </c>
      <c r="L22" s="69">
        <v>13.836038699814299</v>
      </c>
      <c r="M22" s="69">
        <v>-0.46260284350088898</v>
      </c>
      <c r="N22" s="67">
        <v>41812738.262000002</v>
      </c>
      <c r="O22" s="67">
        <v>41812738.262000002</v>
      </c>
      <c r="P22" s="67">
        <v>106810</v>
      </c>
      <c r="Q22" s="67">
        <v>82294</v>
      </c>
      <c r="R22" s="69">
        <v>29.790750236955301</v>
      </c>
      <c r="S22" s="67">
        <v>23.274987744593201</v>
      </c>
      <c r="T22" s="67">
        <v>21.7709495224439</v>
      </c>
      <c r="U22" s="70">
        <v>6.4620365804431801</v>
      </c>
    </row>
    <row r="23" spans="1:21" ht="12" thickBot="1">
      <c r="A23" s="71"/>
      <c r="B23" s="43" t="s">
        <v>21</v>
      </c>
      <c r="C23" s="44"/>
      <c r="D23" s="67">
        <v>4787783.0805000002</v>
      </c>
      <c r="E23" s="68"/>
      <c r="F23" s="68"/>
      <c r="G23" s="67">
        <v>3096149.5559</v>
      </c>
      <c r="H23" s="69">
        <v>54.636686440951699</v>
      </c>
      <c r="I23" s="67">
        <v>400059.75540000002</v>
      </c>
      <c r="J23" s="69">
        <v>8.3558454648747507</v>
      </c>
      <c r="K23" s="67">
        <v>21522.029299999998</v>
      </c>
      <c r="L23" s="69">
        <v>0.69512240644150403</v>
      </c>
      <c r="M23" s="69">
        <v>17.588384479153198</v>
      </c>
      <c r="N23" s="67">
        <v>98053184.982500002</v>
      </c>
      <c r="O23" s="67">
        <v>98053184.982500002</v>
      </c>
      <c r="P23" s="67">
        <v>114805</v>
      </c>
      <c r="Q23" s="67">
        <v>90703</v>
      </c>
      <c r="R23" s="69">
        <v>26.5724397208472</v>
      </c>
      <c r="S23" s="67">
        <v>41.703611171116201</v>
      </c>
      <c r="T23" s="67">
        <v>42.027372692193197</v>
      </c>
      <c r="U23" s="70">
        <v>-0.77633929529152201</v>
      </c>
    </row>
    <row r="24" spans="1:21" ht="12" thickBot="1">
      <c r="A24" s="71"/>
      <c r="B24" s="43" t="s">
        <v>22</v>
      </c>
      <c r="C24" s="44"/>
      <c r="D24" s="67">
        <v>680840.26619999995</v>
      </c>
      <c r="E24" s="68"/>
      <c r="F24" s="68"/>
      <c r="G24" s="67">
        <v>366172.18190000003</v>
      </c>
      <c r="H24" s="69">
        <v>85.934459211850907</v>
      </c>
      <c r="I24" s="67">
        <v>99499.748099999997</v>
      </c>
      <c r="J24" s="69">
        <v>14.614257269967601</v>
      </c>
      <c r="K24" s="67">
        <v>61875.208200000001</v>
      </c>
      <c r="L24" s="69">
        <v>16.897845128196501</v>
      </c>
      <c r="M24" s="69">
        <v>0.60807132605333203</v>
      </c>
      <c r="N24" s="67">
        <v>11111278.826099999</v>
      </c>
      <c r="O24" s="67">
        <v>11111278.826099999</v>
      </c>
      <c r="P24" s="67">
        <v>40803</v>
      </c>
      <c r="Q24" s="67">
        <v>35370</v>
      </c>
      <c r="R24" s="69">
        <v>15.360474978795599</v>
      </c>
      <c r="S24" s="67">
        <v>16.686034512168199</v>
      </c>
      <c r="T24" s="67">
        <v>15.306031614362499</v>
      </c>
      <c r="U24" s="70">
        <v>8.2704065894110599</v>
      </c>
    </row>
    <row r="25" spans="1:21" ht="12" thickBot="1">
      <c r="A25" s="71"/>
      <c r="B25" s="43" t="s">
        <v>23</v>
      </c>
      <c r="C25" s="44"/>
      <c r="D25" s="67">
        <v>753637.05830000003</v>
      </c>
      <c r="E25" s="68"/>
      <c r="F25" s="68"/>
      <c r="G25" s="67">
        <v>395357.14919999999</v>
      </c>
      <c r="H25" s="69">
        <v>90.621836439526803</v>
      </c>
      <c r="I25" s="67">
        <v>61796.214099999997</v>
      </c>
      <c r="J25" s="69">
        <v>8.1997313454032401</v>
      </c>
      <c r="K25" s="67">
        <v>42504.982900000003</v>
      </c>
      <c r="L25" s="69">
        <v>10.7510343460358</v>
      </c>
      <c r="M25" s="69">
        <v>0.45385810989233399</v>
      </c>
      <c r="N25" s="67">
        <v>19535836.4113</v>
      </c>
      <c r="O25" s="67">
        <v>19535836.4113</v>
      </c>
      <c r="P25" s="67">
        <v>31545</v>
      </c>
      <c r="Q25" s="67">
        <v>24863</v>
      </c>
      <c r="R25" s="69">
        <v>26.875276515303899</v>
      </c>
      <c r="S25" s="67">
        <v>23.890856183230301</v>
      </c>
      <c r="T25" s="67">
        <v>21.847037654345801</v>
      </c>
      <c r="U25" s="70">
        <v>8.5548149183498303</v>
      </c>
    </row>
    <row r="26" spans="1:21" ht="12" thickBot="1">
      <c r="A26" s="71"/>
      <c r="B26" s="43" t="s">
        <v>24</v>
      </c>
      <c r="C26" s="44"/>
      <c r="D26" s="67">
        <v>2233781.9786</v>
      </c>
      <c r="E26" s="68"/>
      <c r="F26" s="68"/>
      <c r="G26" s="67">
        <v>979794.6361</v>
      </c>
      <c r="H26" s="69">
        <v>127.984711928145</v>
      </c>
      <c r="I26" s="67">
        <v>346669.13209999999</v>
      </c>
      <c r="J26" s="69">
        <v>15.5193808268286</v>
      </c>
      <c r="K26" s="67">
        <v>197358.12239999999</v>
      </c>
      <c r="L26" s="69">
        <v>20.142804943857399</v>
      </c>
      <c r="M26" s="69">
        <v>0.75654859239783701</v>
      </c>
      <c r="N26" s="67">
        <v>28857017.431699999</v>
      </c>
      <c r="O26" s="67">
        <v>28857017.431699999</v>
      </c>
      <c r="P26" s="67">
        <v>93182</v>
      </c>
      <c r="Q26" s="67">
        <v>73995</v>
      </c>
      <c r="R26" s="69">
        <v>25.930130414217199</v>
      </c>
      <c r="S26" s="67">
        <v>23.9722476293705</v>
      </c>
      <c r="T26" s="67">
        <v>21.976782596121399</v>
      </c>
      <c r="U26" s="70">
        <v>8.3240631587849201</v>
      </c>
    </row>
    <row r="27" spans="1:21" ht="12" thickBot="1">
      <c r="A27" s="71"/>
      <c r="B27" s="43" t="s">
        <v>25</v>
      </c>
      <c r="C27" s="44"/>
      <c r="D27" s="67">
        <v>440116.38170000003</v>
      </c>
      <c r="E27" s="68"/>
      <c r="F27" s="68"/>
      <c r="G27" s="67">
        <v>344825.3676</v>
      </c>
      <c r="H27" s="69">
        <v>27.6345718887301</v>
      </c>
      <c r="I27" s="67">
        <v>111079.7798</v>
      </c>
      <c r="J27" s="69">
        <v>25.238728758730002</v>
      </c>
      <c r="K27" s="67">
        <v>90438.934999999998</v>
      </c>
      <c r="L27" s="69">
        <v>26.227459896427899</v>
      </c>
      <c r="M27" s="69">
        <v>0.22822963140819799</v>
      </c>
      <c r="N27" s="67">
        <v>8646766.1841000002</v>
      </c>
      <c r="O27" s="67">
        <v>8646766.1841000002</v>
      </c>
      <c r="P27" s="67">
        <v>41344</v>
      </c>
      <c r="Q27" s="67">
        <v>35949</v>
      </c>
      <c r="R27" s="69">
        <v>15.0073715541462</v>
      </c>
      <c r="S27" s="67">
        <v>10.645229820530201</v>
      </c>
      <c r="T27" s="67">
        <v>10.152905730340199</v>
      </c>
      <c r="U27" s="70">
        <v>4.6248328921982802</v>
      </c>
    </row>
    <row r="28" spans="1:21" ht="12" thickBot="1">
      <c r="A28" s="71"/>
      <c r="B28" s="43" t="s">
        <v>26</v>
      </c>
      <c r="C28" s="44"/>
      <c r="D28" s="67">
        <v>2020910.0693999999</v>
      </c>
      <c r="E28" s="68"/>
      <c r="F28" s="68"/>
      <c r="G28" s="67">
        <v>1097229.8137000001</v>
      </c>
      <c r="H28" s="69">
        <v>84.182934529023797</v>
      </c>
      <c r="I28" s="67">
        <v>75927.284299999999</v>
      </c>
      <c r="J28" s="69">
        <v>3.7570837737743799</v>
      </c>
      <c r="K28" s="67">
        <v>57904.5861</v>
      </c>
      <c r="L28" s="69">
        <v>5.2773434860230699</v>
      </c>
      <c r="M28" s="69">
        <v>0.31124820007995901</v>
      </c>
      <c r="N28" s="67">
        <v>50249756.6382</v>
      </c>
      <c r="O28" s="67">
        <v>50249756.6382</v>
      </c>
      <c r="P28" s="67">
        <v>52737</v>
      </c>
      <c r="Q28" s="67">
        <v>45220</v>
      </c>
      <c r="R28" s="69">
        <v>16.623175586023901</v>
      </c>
      <c r="S28" s="67">
        <v>38.320535286421297</v>
      </c>
      <c r="T28" s="67">
        <v>32.541112324192802</v>
      </c>
      <c r="U28" s="70">
        <v>15.081790791884799</v>
      </c>
    </row>
    <row r="29" spans="1:21" ht="12" thickBot="1">
      <c r="A29" s="71"/>
      <c r="B29" s="43" t="s">
        <v>27</v>
      </c>
      <c r="C29" s="44"/>
      <c r="D29" s="67">
        <v>890218.57579999999</v>
      </c>
      <c r="E29" s="68"/>
      <c r="F29" s="68"/>
      <c r="G29" s="67">
        <v>753531.59</v>
      </c>
      <c r="H29" s="69">
        <v>18.139516327377901</v>
      </c>
      <c r="I29" s="67">
        <v>159212.65169999999</v>
      </c>
      <c r="J29" s="69">
        <v>17.884669678671099</v>
      </c>
      <c r="K29" s="67">
        <v>126089.28599999999</v>
      </c>
      <c r="L29" s="69">
        <v>16.733112144641499</v>
      </c>
      <c r="M29" s="69">
        <v>0.262697702166384</v>
      </c>
      <c r="N29" s="67">
        <v>23913494.848700002</v>
      </c>
      <c r="O29" s="67">
        <v>23913494.848700002</v>
      </c>
      <c r="P29" s="67">
        <v>106925</v>
      </c>
      <c r="Q29" s="67">
        <v>103922</v>
      </c>
      <c r="R29" s="69">
        <v>2.88966725043782</v>
      </c>
      <c r="S29" s="67">
        <v>8.3256354996492892</v>
      </c>
      <c r="T29" s="67">
        <v>7.7734878370316203</v>
      </c>
      <c r="U29" s="70">
        <v>6.6318981012431699</v>
      </c>
    </row>
    <row r="30" spans="1:21" ht="12" thickBot="1">
      <c r="A30" s="71"/>
      <c r="B30" s="43" t="s">
        <v>28</v>
      </c>
      <c r="C30" s="44"/>
      <c r="D30" s="67">
        <v>1996939.4188000001</v>
      </c>
      <c r="E30" s="68"/>
      <c r="F30" s="68"/>
      <c r="G30" s="67">
        <v>1050027.6468</v>
      </c>
      <c r="H30" s="69">
        <v>90.179699066567494</v>
      </c>
      <c r="I30" s="67">
        <v>254387.03260000001</v>
      </c>
      <c r="J30" s="69">
        <v>12.738845765930501</v>
      </c>
      <c r="K30" s="67">
        <v>120373.9142</v>
      </c>
      <c r="L30" s="69">
        <v>11.463880457514099</v>
      </c>
      <c r="M30" s="69">
        <v>1.11330697593948</v>
      </c>
      <c r="N30" s="67">
        <v>30823874.793499999</v>
      </c>
      <c r="O30" s="67">
        <v>30823874.793499999</v>
      </c>
      <c r="P30" s="67">
        <v>83993</v>
      </c>
      <c r="Q30" s="67">
        <v>71811</v>
      </c>
      <c r="R30" s="69">
        <v>16.963974878500501</v>
      </c>
      <c r="S30" s="67">
        <v>23.775069574845499</v>
      </c>
      <c r="T30" s="67">
        <v>22.2190467630307</v>
      </c>
      <c r="U30" s="70">
        <v>6.5447665964397004</v>
      </c>
    </row>
    <row r="31" spans="1:21" ht="12" thickBot="1">
      <c r="A31" s="71"/>
      <c r="B31" s="43" t="s">
        <v>29</v>
      </c>
      <c r="C31" s="44"/>
      <c r="D31" s="67">
        <v>1642221.5088</v>
      </c>
      <c r="E31" s="68"/>
      <c r="F31" s="68"/>
      <c r="G31" s="67">
        <v>1447588.615</v>
      </c>
      <c r="H31" s="69">
        <v>13.445318081615399</v>
      </c>
      <c r="I31" s="67">
        <v>24527.223699999999</v>
      </c>
      <c r="J31" s="69">
        <v>1.4935393044463601</v>
      </c>
      <c r="K31" s="67">
        <v>-16371.685600000001</v>
      </c>
      <c r="L31" s="69">
        <v>-1.1309625835928501</v>
      </c>
      <c r="M31" s="69">
        <v>-2.4981489566352302</v>
      </c>
      <c r="N31" s="67">
        <v>67104811.171099998</v>
      </c>
      <c r="O31" s="67">
        <v>67104811.171099998</v>
      </c>
      <c r="P31" s="67">
        <v>35711</v>
      </c>
      <c r="Q31" s="67">
        <v>29032</v>
      </c>
      <c r="R31" s="69">
        <v>23.0056489391017</v>
      </c>
      <c r="S31" s="67">
        <v>45.986432998235799</v>
      </c>
      <c r="T31" s="67">
        <v>42.961518362496598</v>
      </c>
      <c r="U31" s="70">
        <v>6.5778414165224097</v>
      </c>
    </row>
    <row r="32" spans="1:21" ht="12" thickBot="1">
      <c r="A32" s="71"/>
      <c r="B32" s="43" t="s">
        <v>30</v>
      </c>
      <c r="C32" s="44"/>
      <c r="D32" s="67">
        <v>163120.60509999999</v>
      </c>
      <c r="E32" s="68"/>
      <c r="F32" s="68"/>
      <c r="G32" s="67">
        <v>147923.057</v>
      </c>
      <c r="H32" s="69">
        <v>10.273954857490599</v>
      </c>
      <c r="I32" s="67">
        <v>41167.132400000002</v>
      </c>
      <c r="J32" s="69">
        <v>25.2372362000268</v>
      </c>
      <c r="K32" s="67">
        <v>40374.969499999999</v>
      </c>
      <c r="L32" s="69">
        <v>27.294574841027</v>
      </c>
      <c r="M32" s="69">
        <v>1.9620148567542999E-2</v>
      </c>
      <c r="N32" s="67">
        <v>3567891.0400999999</v>
      </c>
      <c r="O32" s="67">
        <v>3567891.0400999999</v>
      </c>
      <c r="P32" s="67">
        <v>26244</v>
      </c>
      <c r="Q32" s="67">
        <v>23074</v>
      </c>
      <c r="R32" s="69">
        <v>13.738406864869599</v>
      </c>
      <c r="S32" s="67">
        <v>6.2155389841487603</v>
      </c>
      <c r="T32" s="67">
        <v>5.7759012568258701</v>
      </c>
      <c r="U32" s="70">
        <v>7.0732036021990004</v>
      </c>
    </row>
    <row r="33" spans="1:21" ht="12" thickBot="1">
      <c r="A33" s="71"/>
      <c r="B33" s="43" t="s">
        <v>75</v>
      </c>
      <c r="C33" s="44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7">
        <v>29.433</v>
      </c>
      <c r="O33" s="67">
        <v>29.433</v>
      </c>
      <c r="P33" s="68"/>
      <c r="Q33" s="68"/>
      <c r="R33" s="68"/>
      <c r="S33" s="68"/>
      <c r="T33" s="68"/>
      <c r="U33" s="72"/>
    </row>
    <row r="34" spans="1:21" ht="12" thickBot="1">
      <c r="A34" s="71"/>
      <c r="B34" s="43" t="s">
        <v>31</v>
      </c>
      <c r="C34" s="44"/>
      <c r="D34" s="67">
        <v>539428.06550000003</v>
      </c>
      <c r="E34" s="68"/>
      <c r="F34" s="68"/>
      <c r="G34" s="67">
        <v>280118.07760000002</v>
      </c>
      <c r="H34" s="69">
        <v>92.571671961238707</v>
      </c>
      <c r="I34" s="67">
        <v>73629.1728</v>
      </c>
      <c r="J34" s="69">
        <v>13.649488691648401</v>
      </c>
      <c r="K34" s="67">
        <v>31060.548599999998</v>
      </c>
      <c r="L34" s="69">
        <v>11.088377039468901</v>
      </c>
      <c r="M34" s="69">
        <v>1.3705045827812601</v>
      </c>
      <c r="N34" s="67">
        <v>10386668.9235</v>
      </c>
      <c r="O34" s="67">
        <v>10386668.9235</v>
      </c>
      <c r="P34" s="67">
        <v>20036</v>
      </c>
      <c r="Q34" s="67">
        <v>15831</v>
      </c>
      <c r="R34" s="69">
        <v>26.561809108710801</v>
      </c>
      <c r="S34" s="67">
        <v>26.922941979436999</v>
      </c>
      <c r="T34" s="67">
        <v>25.680774208830801</v>
      </c>
      <c r="U34" s="70">
        <v>4.6137891303074303</v>
      </c>
    </row>
    <row r="35" spans="1:21" ht="12" customHeight="1" thickBot="1">
      <c r="A35" s="71"/>
      <c r="B35" s="43" t="s">
        <v>68</v>
      </c>
      <c r="C35" s="44"/>
      <c r="D35" s="67">
        <v>252012.94</v>
      </c>
      <c r="E35" s="68"/>
      <c r="F35" s="68"/>
      <c r="G35" s="67">
        <v>96068.43</v>
      </c>
      <c r="H35" s="69">
        <v>162.32648956582301</v>
      </c>
      <c r="I35" s="67">
        <v>4088.15</v>
      </c>
      <c r="J35" s="69">
        <v>1.6221984474289299</v>
      </c>
      <c r="K35" s="67">
        <v>-4912.82</v>
      </c>
      <c r="L35" s="69">
        <v>-5.11387559888301</v>
      </c>
      <c r="M35" s="69">
        <v>-1.83213917872016</v>
      </c>
      <c r="N35" s="67">
        <v>7832892.7300000004</v>
      </c>
      <c r="O35" s="67">
        <v>7832892.7300000004</v>
      </c>
      <c r="P35" s="67">
        <v>133</v>
      </c>
      <c r="Q35" s="67">
        <v>62</v>
      </c>
      <c r="R35" s="69">
        <v>114.51612903225799</v>
      </c>
      <c r="S35" s="67">
        <v>1894.8341353383501</v>
      </c>
      <c r="T35" s="67">
        <v>1639.4275806451601</v>
      </c>
      <c r="U35" s="70">
        <v>13.479098245587499</v>
      </c>
    </row>
    <row r="36" spans="1:21" ht="12" thickBot="1">
      <c r="A36" s="71"/>
      <c r="B36" s="43" t="s">
        <v>35</v>
      </c>
      <c r="C36" s="44"/>
      <c r="D36" s="67">
        <v>1366550.92</v>
      </c>
      <c r="E36" s="68"/>
      <c r="F36" s="68"/>
      <c r="G36" s="67">
        <v>918745.1</v>
      </c>
      <c r="H36" s="69">
        <v>48.741029475966698</v>
      </c>
      <c r="I36" s="67">
        <v>-160154.73000000001</v>
      </c>
      <c r="J36" s="69">
        <v>-11.7196313475095</v>
      </c>
      <c r="K36" s="67">
        <v>-109510.43</v>
      </c>
      <c r="L36" s="69">
        <v>-11.9195661560535</v>
      </c>
      <c r="M36" s="69">
        <v>0.46246097289545901</v>
      </c>
      <c r="N36" s="67">
        <v>28386748.870000001</v>
      </c>
      <c r="O36" s="67">
        <v>28386748.870000001</v>
      </c>
      <c r="P36" s="67">
        <v>541</v>
      </c>
      <c r="Q36" s="67">
        <v>466</v>
      </c>
      <c r="R36" s="69">
        <v>16.094420600858399</v>
      </c>
      <c r="S36" s="67">
        <v>2525.9721256931598</v>
      </c>
      <c r="T36" s="67">
        <v>2641.4722317596602</v>
      </c>
      <c r="U36" s="70">
        <v>-4.5725012121739503</v>
      </c>
    </row>
    <row r="37" spans="1:21" ht="12" thickBot="1">
      <c r="A37" s="71"/>
      <c r="B37" s="43" t="s">
        <v>36</v>
      </c>
      <c r="C37" s="44"/>
      <c r="D37" s="67">
        <v>382607.74</v>
      </c>
      <c r="E37" s="68"/>
      <c r="F37" s="68"/>
      <c r="G37" s="67">
        <v>391942.8</v>
      </c>
      <c r="H37" s="69">
        <v>-2.381740396813</v>
      </c>
      <c r="I37" s="67">
        <v>-4821.22</v>
      </c>
      <c r="J37" s="69">
        <v>-1.26009473828209</v>
      </c>
      <c r="K37" s="67">
        <v>-9696.58</v>
      </c>
      <c r="L37" s="69">
        <v>-2.4739783458198499</v>
      </c>
      <c r="M37" s="69">
        <v>-0.50279170594168199</v>
      </c>
      <c r="N37" s="67">
        <v>9787212.6099999994</v>
      </c>
      <c r="O37" s="67">
        <v>9787212.6099999994</v>
      </c>
      <c r="P37" s="67">
        <v>120</v>
      </c>
      <c r="Q37" s="67">
        <v>83</v>
      </c>
      <c r="R37" s="69">
        <v>44.578313253012098</v>
      </c>
      <c r="S37" s="67">
        <v>3188.3978333333298</v>
      </c>
      <c r="T37" s="67">
        <v>2574.2973493975901</v>
      </c>
      <c r="U37" s="70">
        <v>19.2604723763009</v>
      </c>
    </row>
    <row r="38" spans="1:21" ht="12" thickBot="1">
      <c r="A38" s="71"/>
      <c r="B38" s="43" t="s">
        <v>37</v>
      </c>
      <c r="C38" s="44"/>
      <c r="D38" s="67">
        <v>710708.03</v>
      </c>
      <c r="E38" s="68"/>
      <c r="F38" s="68"/>
      <c r="G38" s="67">
        <v>349395</v>
      </c>
      <c r="H38" s="69">
        <v>103.411047668112</v>
      </c>
      <c r="I38" s="67">
        <v>-117370.97</v>
      </c>
      <c r="J38" s="69">
        <v>-16.5146537038564</v>
      </c>
      <c r="K38" s="67">
        <v>-38794.18</v>
      </c>
      <c r="L38" s="69">
        <v>-11.103244179224101</v>
      </c>
      <c r="M38" s="69">
        <v>2.02547882182327</v>
      </c>
      <c r="N38" s="67">
        <v>13308661.949999999</v>
      </c>
      <c r="O38" s="67">
        <v>13308661.949999999</v>
      </c>
      <c r="P38" s="67">
        <v>369</v>
      </c>
      <c r="Q38" s="67">
        <v>293</v>
      </c>
      <c r="R38" s="69">
        <v>25.938566552901001</v>
      </c>
      <c r="S38" s="67">
        <v>1926.03802168022</v>
      </c>
      <c r="T38" s="67">
        <v>2238.7687372013702</v>
      </c>
      <c r="U38" s="70">
        <v>-16.2369959471689</v>
      </c>
    </row>
    <row r="39" spans="1:21" ht="12" thickBot="1">
      <c r="A39" s="71"/>
      <c r="B39" s="43" t="s">
        <v>70</v>
      </c>
      <c r="C39" s="44"/>
      <c r="D39" s="67">
        <v>7.23</v>
      </c>
      <c r="E39" s="68"/>
      <c r="F39" s="68"/>
      <c r="G39" s="67">
        <v>0.09</v>
      </c>
      <c r="H39" s="69">
        <v>7933.3333333333303</v>
      </c>
      <c r="I39" s="67">
        <v>-599.65</v>
      </c>
      <c r="J39" s="69">
        <v>-8293.9142461964002</v>
      </c>
      <c r="K39" s="67">
        <v>0.09</v>
      </c>
      <c r="L39" s="69">
        <v>100</v>
      </c>
      <c r="M39" s="69">
        <v>-6663.7777777777801</v>
      </c>
      <c r="N39" s="67">
        <v>455.24</v>
      </c>
      <c r="O39" s="67">
        <v>455.24</v>
      </c>
      <c r="P39" s="67">
        <v>4</v>
      </c>
      <c r="Q39" s="67">
        <v>3</v>
      </c>
      <c r="R39" s="69">
        <v>33.3333333333333</v>
      </c>
      <c r="S39" s="67">
        <v>1.8075000000000001</v>
      </c>
      <c r="T39" s="67">
        <v>0.09</v>
      </c>
      <c r="U39" s="70">
        <v>95.020746887966794</v>
      </c>
    </row>
    <row r="40" spans="1:21" ht="12" customHeight="1" thickBot="1">
      <c r="A40" s="71"/>
      <c r="B40" s="43" t="s">
        <v>32</v>
      </c>
      <c r="C40" s="44"/>
      <c r="D40" s="67">
        <v>367339.15409999999</v>
      </c>
      <c r="E40" s="68"/>
      <c r="F40" s="68"/>
      <c r="G40" s="67">
        <v>219981.19649999999</v>
      </c>
      <c r="H40" s="69">
        <v>66.986615194631</v>
      </c>
      <c r="I40" s="67">
        <v>20864.632900000001</v>
      </c>
      <c r="J40" s="69">
        <v>5.6799371009386199</v>
      </c>
      <c r="K40" s="67">
        <v>13415.39</v>
      </c>
      <c r="L40" s="69">
        <v>6.0984257806780304</v>
      </c>
      <c r="M40" s="69">
        <v>0.55527591072641203</v>
      </c>
      <c r="N40" s="67">
        <v>2931052.8185000001</v>
      </c>
      <c r="O40" s="67">
        <v>2931052.8185000001</v>
      </c>
      <c r="P40" s="67">
        <v>289</v>
      </c>
      <c r="Q40" s="67">
        <v>204</v>
      </c>
      <c r="R40" s="69">
        <v>41.6666666666667</v>
      </c>
      <c r="S40" s="67">
        <v>1271.0697373702401</v>
      </c>
      <c r="T40" s="67">
        <v>636.40861617647101</v>
      </c>
      <c r="U40" s="70">
        <v>49.931258886459098</v>
      </c>
    </row>
    <row r="41" spans="1:21" ht="12" thickBot="1">
      <c r="A41" s="71"/>
      <c r="B41" s="43" t="s">
        <v>33</v>
      </c>
      <c r="C41" s="44"/>
      <c r="D41" s="67">
        <v>1161164.8043</v>
      </c>
      <c r="E41" s="68"/>
      <c r="F41" s="68"/>
      <c r="G41" s="67">
        <v>801625.57389999996</v>
      </c>
      <c r="H41" s="69">
        <v>44.851267487737502</v>
      </c>
      <c r="I41" s="67">
        <v>35743.770700000001</v>
      </c>
      <c r="J41" s="69">
        <v>3.0782685255042601</v>
      </c>
      <c r="K41" s="67">
        <v>37111.7644</v>
      </c>
      <c r="L41" s="69">
        <v>4.6295634281535003</v>
      </c>
      <c r="M41" s="69">
        <v>-3.6861456794546998E-2</v>
      </c>
      <c r="N41" s="67">
        <v>20197595.814300001</v>
      </c>
      <c r="O41" s="67">
        <v>20197595.814300001</v>
      </c>
      <c r="P41" s="67">
        <v>5092</v>
      </c>
      <c r="Q41" s="67">
        <v>3835</v>
      </c>
      <c r="R41" s="69">
        <v>32.777053455019598</v>
      </c>
      <c r="S41" s="67">
        <v>228.037078613511</v>
      </c>
      <c r="T41" s="67">
        <v>230.19000996088701</v>
      </c>
      <c r="U41" s="70">
        <v>-0.94411459770719297</v>
      </c>
    </row>
    <row r="42" spans="1:21" ht="12" thickBot="1">
      <c r="A42" s="71"/>
      <c r="B42" s="43" t="s">
        <v>38</v>
      </c>
      <c r="C42" s="44"/>
      <c r="D42" s="67">
        <v>566457.43000000005</v>
      </c>
      <c r="E42" s="68"/>
      <c r="F42" s="68"/>
      <c r="G42" s="67">
        <v>380145.28</v>
      </c>
      <c r="H42" s="69">
        <v>49.010775564542001</v>
      </c>
      <c r="I42" s="67">
        <v>-74308.45</v>
      </c>
      <c r="J42" s="69">
        <v>-13.118099624891499</v>
      </c>
      <c r="K42" s="67">
        <v>-48601.09</v>
      </c>
      <c r="L42" s="69">
        <v>-12.7848726676285</v>
      </c>
      <c r="M42" s="69">
        <v>0.52894616149555496</v>
      </c>
      <c r="N42" s="67">
        <v>11391026.99</v>
      </c>
      <c r="O42" s="67">
        <v>11391026.99</v>
      </c>
      <c r="P42" s="67">
        <v>348</v>
      </c>
      <c r="Q42" s="67">
        <v>278</v>
      </c>
      <c r="R42" s="69">
        <v>25.179856115107899</v>
      </c>
      <c r="S42" s="67">
        <v>1627.7512356321799</v>
      </c>
      <c r="T42" s="67">
        <v>1683.1026978417301</v>
      </c>
      <c r="U42" s="70">
        <v>-3.4004865730017602</v>
      </c>
    </row>
    <row r="43" spans="1:21" ht="12" thickBot="1">
      <c r="A43" s="71"/>
      <c r="B43" s="43" t="s">
        <v>39</v>
      </c>
      <c r="C43" s="44"/>
      <c r="D43" s="67">
        <v>222061.62</v>
      </c>
      <c r="E43" s="68"/>
      <c r="F43" s="68"/>
      <c r="G43" s="67">
        <v>145049.63</v>
      </c>
      <c r="H43" s="69">
        <v>53.093544602630097</v>
      </c>
      <c r="I43" s="67">
        <v>30251.38</v>
      </c>
      <c r="J43" s="69">
        <v>13.622966454086001</v>
      </c>
      <c r="K43" s="67">
        <v>19716.490000000002</v>
      </c>
      <c r="L43" s="69">
        <v>13.5929267796133</v>
      </c>
      <c r="M43" s="69">
        <v>0.53431873523127105</v>
      </c>
      <c r="N43" s="67">
        <v>4227962.87</v>
      </c>
      <c r="O43" s="67">
        <v>4227962.87</v>
      </c>
      <c r="P43" s="67">
        <v>191</v>
      </c>
      <c r="Q43" s="67">
        <v>127</v>
      </c>
      <c r="R43" s="69">
        <v>50.393700787401599</v>
      </c>
      <c r="S43" s="67">
        <v>1162.62628272251</v>
      </c>
      <c r="T43" s="67">
        <v>1046.1816535433099</v>
      </c>
      <c r="U43" s="70">
        <v>10.015654291465699</v>
      </c>
    </row>
    <row r="44" spans="1:21" ht="12" thickBot="1">
      <c r="A44" s="71"/>
      <c r="B44" s="43" t="s">
        <v>73</v>
      </c>
      <c r="C44" s="44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7">
        <v>-3233.3332999999998</v>
      </c>
      <c r="O44" s="67">
        <v>-3233.3332999999998</v>
      </c>
      <c r="P44" s="68"/>
      <c r="Q44" s="68"/>
      <c r="R44" s="68"/>
      <c r="S44" s="68"/>
      <c r="T44" s="68"/>
      <c r="U44" s="72"/>
    </row>
    <row r="45" spans="1:21" ht="12" thickBot="1">
      <c r="A45" s="73"/>
      <c r="B45" s="43" t="s">
        <v>34</v>
      </c>
      <c r="C45" s="44"/>
      <c r="D45" s="74">
        <v>162612.7965</v>
      </c>
      <c r="E45" s="75"/>
      <c r="F45" s="75"/>
      <c r="G45" s="74">
        <v>6304.1751000000004</v>
      </c>
      <c r="H45" s="76">
        <v>2479.4460642439999</v>
      </c>
      <c r="I45" s="74">
        <v>13531.020699999999</v>
      </c>
      <c r="J45" s="76">
        <v>8.3210060900711493</v>
      </c>
      <c r="K45" s="74">
        <v>828.52890000000002</v>
      </c>
      <c r="L45" s="76">
        <v>13.142542630200699</v>
      </c>
      <c r="M45" s="76">
        <v>15.331380474477101</v>
      </c>
      <c r="N45" s="74">
        <v>1021464.8382</v>
      </c>
      <c r="O45" s="74">
        <v>1021464.8382</v>
      </c>
      <c r="P45" s="74">
        <v>41</v>
      </c>
      <c r="Q45" s="74">
        <v>35</v>
      </c>
      <c r="R45" s="76">
        <v>17.142857142857199</v>
      </c>
      <c r="S45" s="74">
        <v>3966.1657682926798</v>
      </c>
      <c r="T45" s="74">
        <v>6667.7135971428597</v>
      </c>
      <c r="U45" s="77">
        <v>-68.114849118197796</v>
      </c>
    </row>
  </sheetData>
  <mergeCells count="43">
    <mergeCell ref="B43:C43"/>
    <mergeCell ref="B44:C44"/>
    <mergeCell ref="B45:C45"/>
    <mergeCell ref="B37:C37"/>
    <mergeCell ref="B31:C31"/>
    <mergeCell ref="B38:C38"/>
    <mergeCell ref="B39:C39"/>
    <mergeCell ref="B40:C40"/>
    <mergeCell ref="B41:C41"/>
    <mergeCell ref="B42:C42"/>
    <mergeCell ref="B32:C32"/>
    <mergeCell ref="B33:C33"/>
    <mergeCell ref="B34:C34"/>
    <mergeCell ref="B35:C35"/>
    <mergeCell ref="B36:C36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22" workbookViewId="0">
      <selection activeCell="G34" sqref="G34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184820</v>
      </c>
      <c r="D2" s="37">
        <v>2037995.5872128201</v>
      </c>
      <c r="E2" s="37">
        <v>1682022.3661187999</v>
      </c>
      <c r="F2" s="37">
        <v>355973.22109401698</v>
      </c>
      <c r="G2" s="37">
        <v>1682022.3661187999</v>
      </c>
      <c r="H2" s="37">
        <v>0.17466829826694999</v>
      </c>
    </row>
    <row r="3" spans="1:8">
      <c r="A3" s="37">
        <v>2</v>
      </c>
      <c r="B3" s="37">
        <v>13</v>
      </c>
      <c r="C3" s="37">
        <v>21171</v>
      </c>
      <c r="D3" s="37">
        <v>213318.39154273499</v>
      </c>
      <c r="E3" s="37">
        <v>159154.78301025601</v>
      </c>
      <c r="F3" s="37">
        <v>54163.608532478604</v>
      </c>
      <c r="G3" s="37">
        <v>159154.78301025601</v>
      </c>
      <c r="H3" s="37">
        <v>0.25390969874075697</v>
      </c>
    </row>
    <row r="4" spans="1:8">
      <c r="A4" s="37">
        <v>3</v>
      </c>
      <c r="B4" s="37">
        <v>14</v>
      </c>
      <c r="C4" s="37">
        <v>190007</v>
      </c>
      <c r="D4" s="37">
        <v>362716.52657933597</v>
      </c>
      <c r="E4" s="37">
        <v>280649.804720179</v>
      </c>
      <c r="F4" s="37">
        <v>82066.721859157304</v>
      </c>
      <c r="G4" s="37">
        <v>280649.804720179</v>
      </c>
      <c r="H4" s="37">
        <v>0.226255810930653</v>
      </c>
    </row>
    <row r="5" spans="1:8">
      <c r="A5" s="37">
        <v>4</v>
      </c>
      <c r="B5" s="37">
        <v>15</v>
      </c>
      <c r="C5" s="37">
        <v>7625</v>
      </c>
      <c r="D5" s="37">
        <v>133684.361213403</v>
      </c>
      <c r="E5" s="37">
        <v>106412.25341226099</v>
      </c>
      <c r="F5" s="37">
        <v>27272.107801142101</v>
      </c>
      <c r="G5" s="37">
        <v>106412.25341226099</v>
      </c>
      <c r="H5" s="37">
        <v>0.20400372604247299</v>
      </c>
    </row>
    <row r="6" spans="1:8">
      <c r="A6" s="37">
        <v>5</v>
      </c>
      <c r="B6" s="37">
        <v>16</v>
      </c>
      <c r="C6" s="37">
        <v>5984</v>
      </c>
      <c r="D6" s="37">
        <v>486508.13528546999</v>
      </c>
      <c r="E6" s="37">
        <v>449867.56327179499</v>
      </c>
      <c r="F6" s="37">
        <v>36640.572013675199</v>
      </c>
      <c r="G6" s="37">
        <v>449867.56327179499</v>
      </c>
      <c r="H6" s="37">
        <v>7.5313379892764806E-2</v>
      </c>
    </row>
    <row r="7" spans="1:8">
      <c r="A7" s="37">
        <v>6</v>
      </c>
      <c r="B7" s="37">
        <v>17</v>
      </c>
      <c r="C7" s="37">
        <v>40572</v>
      </c>
      <c r="D7" s="37">
        <v>702330.93620854698</v>
      </c>
      <c r="E7" s="37">
        <v>719995.78018974303</v>
      </c>
      <c r="F7" s="37">
        <v>-17664.843981196602</v>
      </c>
      <c r="G7" s="37">
        <v>719995.78018974303</v>
      </c>
      <c r="H7" s="37">
        <v>-2.5151738404915198E-2</v>
      </c>
    </row>
    <row r="8" spans="1:8">
      <c r="A8" s="37">
        <v>7</v>
      </c>
      <c r="B8" s="37">
        <v>18</v>
      </c>
      <c r="C8" s="37">
        <v>292073</v>
      </c>
      <c r="D8" s="37">
        <v>384069.13544359</v>
      </c>
      <c r="E8" s="37">
        <v>315408.62755213701</v>
      </c>
      <c r="F8" s="37">
        <v>68660.507891453002</v>
      </c>
      <c r="G8" s="37">
        <v>315408.62755213701</v>
      </c>
      <c r="H8" s="37">
        <v>0.17877121995796899</v>
      </c>
    </row>
    <row r="9" spans="1:8">
      <c r="A9" s="37">
        <v>8</v>
      </c>
      <c r="B9" s="37">
        <v>19</v>
      </c>
      <c r="C9" s="37">
        <v>38086</v>
      </c>
      <c r="D9" s="37">
        <v>268687.76157863199</v>
      </c>
      <c r="E9" s="37">
        <v>260835.65303333299</v>
      </c>
      <c r="F9" s="37">
        <v>7852.1085452991501</v>
      </c>
      <c r="G9" s="37">
        <v>260835.65303333299</v>
      </c>
      <c r="H9" s="37">
        <v>2.9223915890940901E-2</v>
      </c>
    </row>
    <row r="10" spans="1:8">
      <c r="A10" s="37">
        <v>9</v>
      </c>
      <c r="B10" s="37">
        <v>21</v>
      </c>
      <c r="C10" s="37">
        <v>392266</v>
      </c>
      <c r="D10" s="37">
        <v>2009723.7177589701</v>
      </c>
      <c r="E10" s="37">
        <v>2087142.5458435901</v>
      </c>
      <c r="F10" s="37">
        <v>-77418.828084615394</v>
      </c>
      <c r="G10" s="37">
        <v>2087142.5458435901</v>
      </c>
      <c r="H10" s="37">
        <v>-3.8522124907270597E-2</v>
      </c>
    </row>
    <row r="11" spans="1:8">
      <c r="A11" s="37">
        <v>10</v>
      </c>
      <c r="B11" s="37">
        <v>22</v>
      </c>
      <c r="C11" s="37">
        <v>95097</v>
      </c>
      <c r="D11" s="37">
        <v>2065214.0611042699</v>
      </c>
      <c r="E11" s="37">
        <v>1878402.6571589699</v>
      </c>
      <c r="F11" s="37">
        <v>186811.40394529901</v>
      </c>
      <c r="G11" s="37">
        <v>1878402.6571589699</v>
      </c>
      <c r="H11" s="37">
        <v>9.0456194088379793E-2</v>
      </c>
    </row>
    <row r="12" spans="1:8">
      <c r="A12" s="37">
        <v>11</v>
      </c>
      <c r="B12" s="37">
        <v>23</v>
      </c>
      <c r="C12" s="37">
        <v>530939.82999999996</v>
      </c>
      <c r="D12" s="37">
        <v>8769374.2343897391</v>
      </c>
      <c r="E12" s="37">
        <v>9009545.38694188</v>
      </c>
      <c r="F12" s="37">
        <v>-240171.15255213701</v>
      </c>
      <c r="G12" s="37">
        <v>9009545.38694188</v>
      </c>
      <c r="H12" s="37">
        <v>-2.73874903878874E-2</v>
      </c>
    </row>
    <row r="13" spans="1:8">
      <c r="A13" s="37">
        <v>12</v>
      </c>
      <c r="B13" s="37">
        <v>24</v>
      </c>
      <c r="C13" s="37">
        <v>46896</v>
      </c>
      <c r="D13" s="37">
        <v>1271182.5714897399</v>
      </c>
      <c r="E13" s="37">
        <v>1217477.62828376</v>
      </c>
      <c r="F13" s="37">
        <v>53704.943205982898</v>
      </c>
      <c r="G13" s="37">
        <v>1217477.62828376</v>
      </c>
      <c r="H13" s="37">
        <v>4.22480172482574E-2</v>
      </c>
    </row>
    <row r="14" spans="1:8">
      <c r="A14" s="37">
        <v>13</v>
      </c>
      <c r="B14" s="37">
        <v>25</v>
      </c>
      <c r="C14" s="37">
        <v>171677</v>
      </c>
      <c r="D14" s="37">
        <v>2355679.06355752</v>
      </c>
      <c r="E14" s="37">
        <v>2145381.7675681398</v>
      </c>
      <c r="F14" s="37">
        <v>210297.295989381</v>
      </c>
      <c r="G14" s="37">
        <v>2145381.7675681398</v>
      </c>
      <c r="H14" s="37">
        <v>8.9272473166099195E-2</v>
      </c>
    </row>
    <row r="15" spans="1:8">
      <c r="A15" s="37">
        <v>14</v>
      </c>
      <c r="B15" s="37">
        <v>26</v>
      </c>
      <c r="C15" s="37">
        <v>115390</v>
      </c>
      <c r="D15" s="37">
        <v>993611.04128094704</v>
      </c>
      <c r="E15" s="37">
        <v>885546.84111071005</v>
      </c>
      <c r="F15" s="37">
        <v>108064.200170237</v>
      </c>
      <c r="G15" s="37">
        <v>885546.84111071005</v>
      </c>
      <c r="H15" s="37">
        <v>0.10875905729763399</v>
      </c>
    </row>
    <row r="16" spans="1:8">
      <c r="A16" s="37">
        <v>15</v>
      </c>
      <c r="B16" s="37">
        <v>27</v>
      </c>
      <c r="C16" s="37">
        <v>248572.02100000001</v>
      </c>
      <c r="D16" s="37">
        <v>2486004.8710666699</v>
      </c>
      <c r="E16" s="37">
        <v>2383005.0188333299</v>
      </c>
      <c r="F16" s="37">
        <v>102999.852233333</v>
      </c>
      <c r="G16" s="37">
        <v>2383005.0188333299</v>
      </c>
      <c r="H16" s="37">
        <v>4.14318786870033E-2</v>
      </c>
    </row>
    <row r="17" spans="1:8">
      <c r="A17" s="37">
        <v>16</v>
      </c>
      <c r="B17" s="37">
        <v>29</v>
      </c>
      <c r="C17" s="37">
        <v>325078</v>
      </c>
      <c r="D17" s="37">
        <v>4787785.7056205096</v>
      </c>
      <c r="E17" s="37">
        <v>4387723.3664324796</v>
      </c>
      <c r="F17" s="37">
        <v>400062.33918803401</v>
      </c>
      <c r="G17" s="37">
        <v>4387723.3664324796</v>
      </c>
      <c r="H17" s="37">
        <v>8.3558948496460506E-2</v>
      </c>
    </row>
    <row r="18" spans="1:8">
      <c r="A18" s="37">
        <v>17</v>
      </c>
      <c r="B18" s="37">
        <v>31</v>
      </c>
      <c r="C18" s="37">
        <v>45522.627</v>
      </c>
      <c r="D18" s="37">
        <v>680840.33441691205</v>
      </c>
      <c r="E18" s="37">
        <v>581340.51500861906</v>
      </c>
      <c r="F18" s="37">
        <v>99499.819408293304</v>
      </c>
      <c r="G18" s="37">
        <v>581340.51500861906</v>
      </c>
      <c r="H18" s="37">
        <v>0.14614266279260199</v>
      </c>
    </row>
    <row r="19" spans="1:8">
      <c r="A19" s="37">
        <v>18</v>
      </c>
      <c r="B19" s="37">
        <v>32</v>
      </c>
      <c r="C19" s="37">
        <v>35663.661999999997</v>
      </c>
      <c r="D19" s="37">
        <v>753637.021534211</v>
      </c>
      <c r="E19" s="37">
        <v>691840.84505834896</v>
      </c>
      <c r="F19" s="37">
        <v>61796.176475861699</v>
      </c>
      <c r="G19" s="37">
        <v>691840.84505834896</v>
      </c>
      <c r="H19" s="37">
        <v>8.1997267530807605E-2</v>
      </c>
    </row>
    <row r="20" spans="1:8">
      <c r="A20" s="37">
        <v>19</v>
      </c>
      <c r="B20" s="37">
        <v>33</v>
      </c>
      <c r="C20" s="37">
        <v>111838.79700000001</v>
      </c>
      <c r="D20" s="37">
        <v>2233781.8341978202</v>
      </c>
      <c r="E20" s="37">
        <v>1887112.80303335</v>
      </c>
      <c r="F20" s="37">
        <v>346669.03116447601</v>
      </c>
      <c r="G20" s="37">
        <v>1887112.80303335</v>
      </c>
      <c r="H20" s="37">
        <v>0.155193773114808</v>
      </c>
    </row>
    <row r="21" spans="1:8">
      <c r="A21" s="37">
        <v>20</v>
      </c>
      <c r="B21" s="37">
        <v>34</v>
      </c>
      <c r="C21" s="37">
        <v>50822.343000000001</v>
      </c>
      <c r="D21" s="37">
        <v>440116.21135913301</v>
      </c>
      <c r="E21" s="37">
        <v>329036.60831093398</v>
      </c>
      <c r="F21" s="37">
        <v>111079.603048199</v>
      </c>
      <c r="G21" s="37">
        <v>329036.60831093398</v>
      </c>
      <c r="H21" s="37">
        <v>0.25238698366772599</v>
      </c>
    </row>
    <row r="22" spans="1:8">
      <c r="A22" s="37">
        <v>21</v>
      </c>
      <c r="B22" s="37">
        <v>35</v>
      </c>
      <c r="C22" s="37">
        <v>66371.278000000006</v>
      </c>
      <c r="D22" s="37">
        <v>2020910.0693999999</v>
      </c>
      <c r="E22" s="37">
        <v>1944982.7903</v>
      </c>
      <c r="F22" s="37">
        <v>75927.2791</v>
      </c>
      <c r="G22" s="37">
        <v>1944982.7903</v>
      </c>
      <c r="H22" s="37">
        <v>3.75708351646456E-2</v>
      </c>
    </row>
    <row r="23" spans="1:8">
      <c r="A23" s="37">
        <v>22</v>
      </c>
      <c r="B23" s="37">
        <v>36</v>
      </c>
      <c r="C23" s="37">
        <v>169104.24900000001</v>
      </c>
      <c r="D23" s="37">
        <v>890218.64152654901</v>
      </c>
      <c r="E23" s="37">
        <v>731005.89439446595</v>
      </c>
      <c r="F23" s="37">
        <v>159212.747132082</v>
      </c>
      <c r="G23" s="37">
        <v>731005.89439446595</v>
      </c>
      <c r="H23" s="37">
        <v>0.17884679078283899</v>
      </c>
    </row>
    <row r="24" spans="1:8">
      <c r="A24" s="37">
        <v>23</v>
      </c>
      <c r="B24" s="37">
        <v>37</v>
      </c>
      <c r="C24" s="37">
        <v>190905.372</v>
      </c>
      <c r="D24" s="37">
        <v>1996939.4975061901</v>
      </c>
      <c r="E24" s="37">
        <v>1742552.3880251199</v>
      </c>
      <c r="F24" s="37">
        <v>254387.109481074</v>
      </c>
      <c r="G24" s="37">
        <v>1742552.3880251199</v>
      </c>
      <c r="H24" s="37">
        <v>0.12738849113794201</v>
      </c>
    </row>
    <row r="25" spans="1:8">
      <c r="A25" s="37">
        <v>24</v>
      </c>
      <c r="B25" s="37">
        <v>38</v>
      </c>
      <c r="C25" s="37">
        <v>303816.49800000002</v>
      </c>
      <c r="D25" s="37">
        <v>1642221.4751654901</v>
      </c>
      <c r="E25" s="37">
        <v>1617694.10187788</v>
      </c>
      <c r="F25" s="37">
        <v>24527.373287610601</v>
      </c>
      <c r="G25" s="37">
        <v>1617694.10187788</v>
      </c>
      <c r="H25" s="37">
        <v>1.49354844389299E-2</v>
      </c>
    </row>
    <row r="26" spans="1:8">
      <c r="A26" s="37">
        <v>25</v>
      </c>
      <c r="B26" s="37">
        <v>39</v>
      </c>
      <c r="C26" s="37">
        <v>85782.792000000001</v>
      </c>
      <c r="D26" s="37">
        <v>163120.524248809</v>
      </c>
      <c r="E26" s="37">
        <v>121953.471675683</v>
      </c>
      <c r="F26" s="37">
        <v>41167.0525731253</v>
      </c>
      <c r="G26" s="37">
        <v>121953.471675683</v>
      </c>
      <c r="H26" s="37">
        <v>0.25237199771583002</v>
      </c>
    </row>
    <row r="27" spans="1:8">
      <c r="A27" s="37">
        <v>26</v>
      </c>
      <c r="B27" s="37">
        <v>42</v>
      </c>
      <c r="C27" s="37">
        <v>21943.002</v>
      </c>
      <c r="D27" s="37">
        <v>539428.0625</v>
      </c>
      <c r="E27" s="37">
        <v>465798.89270000003</v>
      </c>
      <c r="F27" s="37">
        <v>73629.169800000003</v>
      </c>
      <c r="G27" s="37">
        <v>465798.89270000003</v>
      </c>
      <c r="H27" s="37">
        <v>0.13649488211414701</v>
      </c>
    </row>
    <row r="28" spans="1:8">
      <c r="A28" s="37">
        <v>27</v>
      </c>
      <c r="B28" s="37">
        <v>75</v>
      </c>
      <c r="C28" s="37">
        <v>291</v>
      </c>
      <c r="D28" s="37">
        <v>367339.15384615399</v>
      </c>
      <c r="E28" s="37">
        <v>346474.52196581202</v>
      </c>
      <c r="F28" s="37">
        <v>20864.631880341902</v>
      </c>
      <c r="G28" s="37">
        <v>346474.52196581202</v>
      </c>
      <c r="H28" s="37">
        <v>5.6799368272842099E-2</v>
      </c>
    </row>
    <row r="29" spans="1:8">
      <c r="A29" s="37">
        <v>28</v>
      </c>
      <c r="B29" s="37">
        <v>76</v>
      </c>
      <c r="C29" s="37">
        <v>5774</v>
      </c>
      <c r="D29" s="37">
        <v>1161164.7819632499</v>
      </c>
      <c r="E29" s="37">
        <v>1125421.03631026</v>
      </c>
      <c r="F29" s="37">
        <v>35743.7456529915</v>
      </c>
      <c r="G29" s="37">
        <v>1125421.03631026</v>
      </c>
      <c r="H29" s="37">
        <v>3.0782664276604602E-2</v>
      </c>
    </row>
    <row r="30" spans="1:8">
      <c r="A30" s="37">
        <v>29</v>
      </c>
      <c r="B30" s="37">
        <v>99</v>
      </c>
      <c r="C30" s="37">
        <v>41</v>
      </c>
      <c r="D30" s="37">
        <v>162612.79638454001</v>
      </c>
      <c r="E30" s="37">
        <v>149081.77551395501</v>
      </c>
      <c r="F30" s="37">
        <v>13531.0208705847</v>
      </c>
      <c r="G30" s="37">
        <v>149081.77551395501</v>
      </c>
      <c r="H30" s="37">
        <v>8.3210062008816907E-2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0"/>
      <c r="B32" s="33">
        <v>70</v>
      </c>
      <c r="C32" s="34">
        <v>133</v>
      </c>
      <c r="D32" s="34">
        <v>252012.94</v>
      </c>
      <c r="E32" s="34">
        <v>247924.79</v>
      </c>
      <c r="F32" s="30"/>
      <c r="G32" s="30"/>
      <c r="H32" s="30"/>
    </row>
    <row r="33" spans="1:8">
      <c r="A33" s="30"/>
      <c r="B33" s="33">
        <v>71</v>
      </c>
      <c r="C33" s="34">
        <v>523</v>
      </c>
      <c r="D33" s="34">
        <v>1366550.92</v>
      </c>
      <c r="E33" s="34">
        <v>1526705.65</v>
      </c>
      <c r="F33" s="30"/>
      <c r="G33" s="30"/>
      <c r="H33" s="30"/>
    </row>
    <row r="34" spans="1:8">
      <c r="A34" s="30"/>
      <c r="B34" s="33">
        <v>72</v>
      </c>
      <c r="C34" s="34">
        <v>105</v>
      </c>
      <c r="D34" s="34">
        <v>382607.74</v>
      </c>
      <c r="E34" s="34">
        <v>387428.96</v>
      </c>
      <c r="F34" s="30"/>
      <c r="G34" s="30"/>
      <c r="H34" s="30"/>
    </row>
    <row r="35" spans="1:8">
      <c r="A35" s="30"/>
      <c r="B35" s="33">
        <v>73</v>
      </c>
      <c r="C35" s="34">
        <v>349</v>
      </c>
      <c r="D35" s="34">
        <v>710708.03</v>
      </c>
      <c r="E35" s="34">
        <v>828079</v>
      </c>
      <c r="F35" s="30"/>
      <c r="G35" s="30"/>
      <c r="H35" s="30"/>
    </row>
    <row r="36" spans="1:8">
      <c r="A36" s="30"/>
      <c r="B36" s="33">
        <v>74</v>
      </c>
      <c r="C36" s="34">
        <v>15</v>
      </c>
      <c r="D36" s="34">
        <v>7.23</v>
      </c>
      <c r="E36" s="34">
        <v>606.88</v>
      </c>
      <c r="F36" s="30"/>
      <c r="G36" s="30"/>
      <c r="H36" s="30"/>
    </row>
    <row r="37" spans="1:8">
      <c r="A37" s="30"/>
      <c r="B37" s="33">
        <v>77</v>
      </c>
      <c r="C37" s="34">
        <v>341</v>
      </c>
      <c r="D37" s="34">
        <v>566457.43000000005</v>
      </c>
      <c r="E37" s="34">
        <v>640765.88</v>
      </c>
      <c r="F37" s="30"/>
      <c r="G37" s="30"/>
      <c r="H37" s="30"/>
    </row>
    <row r="38" spans="1:8">
      <c r="A38" s="30"/>
      <c r="B38" s="33">
        <v>78</v>
      </c>
      <c r="C38" s="34">
        <v>179</v>
      </c>
      <c r="D38" s="34">
        <v>222061.62</v>
      </c>
      <c r="E38" s="34">
        <v>191810.24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2016-02-01T00:50:57Z</dcterms:modified>
</cp:coreProperties>
</file>