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<sst xmlns="http://schemas.openxmlformats.org/spreadsheetml/2006/main" count="117" uniqueCount="76">
  <si>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</si>
  <si>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</si>
  <si>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</si>
  <si>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</si>
  <si>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</si>
  <si>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</si>
  <si>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</si>
  <si>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</si>
  <si>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</si>
  <si>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</si>
  <si>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</si>
  <si>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</si>
  <si>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</si>
  <si>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</si>
  <si>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</si>
  <si>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</si>
  <si>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</si>
  <si>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</si>
  <si>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</si>
  <si>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</si>
  <si>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</si>
  <si>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</si>
  <si>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</si>
  <si>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</si>
  <si>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</si>
  <si>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</si>
  <si>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</si>
  <si>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</si>
  <si>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</si>
  <si>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</si>
  <si>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</si>
  <si>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</si>
  <si>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</si>
  <si>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</si>
  <si>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</si>
  <si>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</si>
  <si>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</si>
  <si>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</si>
  <si>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</si>
  <si>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</si>
  <si>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</si>
  <si>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</si>
  <si>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</si>
  <si>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</si>
  <si>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</si>
  <si>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</si>
  <si>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</si>
  <si>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</si>
  <si>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</si>
  <si>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</si>
  <si>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</si>
  <si>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</si>
  <si>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</si>
  <si>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</si>
  <si>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</si>
  <si>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</si>
  <si>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</si>
  <si>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</si>
  <si>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</si>
  <si>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</si>
  <si>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</si>
  <si>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</si>
  <si>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</si>
  <si>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</si>
  <si>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</si>
  <si>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</si>
  <si>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</si>
  <si>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</si>
  <si>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</si>
  <si>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</si>
  <si>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</si>
  <si>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</si>
  <si>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</si>
  <si>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</si>
  <si>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3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</si>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</sst>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9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3">
    <xf numFmtId="0" fontId="0" fillId="0" borderId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  <xf numFmtId="180" fontId="58" fillId="0" borderId="0" applyFont="0" applyFill="0" applyBorder="0" applyAlignment="0" applyProtection="0"/>
    <xf numFmtId="18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20" fillId="0" borderId="0" xfId="0" applyFont="1"/>
    <xf numFmtId="177" fontId="20" fillId="0" borderId="0" xfId="0" applyNumberFormat="1" applyFont="1"/>
    <xf numFmtId="0" fontId="0" fillId="0" borderId="0" xfId="0" applyAlignment="1"/>
    <xf numFmtId="0" fontId="20" fillId="0" borderId="0" xfId="0" applyNumberFormat="1" applyFont="1"/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/>
    <xf numFmtId="177" fontId="20" fillId="36" borderId="18" xfId="0" applyNumberFormat="1" applyFont="1" applyFill="1" applyBorder="1"/>
    <xf numFmtId="177" fontId="20" fillId="37" borderId="18" xfId="0" applyNumberFormat="1" applyFont="1" applyFill="1" applyBorder="1"/>
    <xf numFmtId="177" fontId="20" fillId="0" borderId="18" xfId="0" applyNumberFormat="1" applyFont="1" applyBorder="1"/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/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/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/>
    <xf numFmtId="0" fontId="20" fillId="0" borderId="0" xfId="0" applyFont="1"/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3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49676262.144199997</v>
      </c>
      <c r="F3" s="25">
        <f>RA!I7</f>
        <v>4711879.6070999997</v>
      </c>
      <c r="G3" s="16">
        <f>SUM(G4:G40)</f>
        <v>44964382.53709998</v>
      </c>
      <c r="H3" s="27">
        <f>RA!J7</f>
        <v>9.4851734082213799</v>
      </c>
      <c r="I3" s="20">
        <f>SUM(I4:I40)</f>
        <v>49676274.887124293</v>
      </c>
      <c r="J3" s="21">
        <f>SUM(J4:J40)</f>
        <v>44964382.612338126</v>
      </c>
      <c r="K3" s="22">
        <f>E3-I3</f>
        <v>-12.74292429536581</v>
      </c>
      <c r="L3" s="22">
        <f>G3-J3</f>
        <v>-7.5238145887851715E-2</v>
      </c>
    </row>
    <row r="4" spans="1:13">
      <c r="A4" s="64">
        <f>RA!A8</f>
        <v>42401</v>
      </c>
      <c r="B4" s="12">
        <v>12</v>
      </c>
      <c r="C4" s="62" t="s">
        <v>6</v>
      </c>
      <c r="D4" s="62"/>
      <c r="E4" s="15">
        <f>VLOOKUP(C4,RA!B8:D36,3,0)</f>
        <v>2227102.1113</v>
      </c>
      <c r="F4" s="25">
        <f>VLOOKUP(C4,RA!B8:I39,8,0)</f>
        <v>432934.14779999998</v>
      </c>
      <c r="G4" s="16">
        <f t="shared" ref="G4:G40" si="0">E4-F4</f>
        <v>1794167.9635000001</v>
      </c>
      <c r="H4" s="27">
        <f>RA!J8</f>
        <v>19.439348811325399</v>
      </c>
      <c r="I4" s="20">
        <f>VLOOKUP(B4,RMS!B:D,3,FALSE)</f>
        <v>2227104.94266923</v>
      </c>
      <c r="J4" s="21">
        <f>VLOOKUP(B4,RMS!B:E,4,FALSE)</f>
        <v>1794167.99515214</v>
      </c>
      <c r="K4" s="22">
        <f t="shared" ref="K4:K40" si="1">E4-I4</f>
        <v>-2.8313692300580442</v>
      </c>
      <c r="L4" s="22">
        <f t="shared" ref="L4:L40" si="2">G4-J4</f>
        <v>-3.1652139965444803E-2</v>
      </c>
    </row>
    <row r="5" spans="1:13">
      <c r="A5" s="64"/>
      <c r="B5" s="12">
        <v>13</v>
      </c>
      <c r="C5" s="62" t="s">
        <v>7</v>
      </c>
      <c r="D5" s="62"/>
      <c r="E5" s="15">
        <f>VLOOKUP(C5,RA!B8:D37,3,0)</f>
        <v>215249.62090000001</v>
      </c>
      <c r="F5" s="25">
        <f>VLOOKUP(C5,RA!B9:I40,8,0)</f>
        <v>42282.296499999997</v>
      </c>
      <c r="G5" s="16">
        <f t="shared" si="0"/>
        <v>172967.32440000001</v>
      </c>
      <c r="H5" s="27">
        <f>RA!J9</f>
        <v>19.643377917791302</v>
      </c>
      <c r="I5" s="20">
        <f>VLOOKUP(B5,RMS!B:D,3,FALSE)</f>
        <v>215249.84467435899</v>
      </c>
      <c r="J5" s="21">
        <f>VLOOKUP(B5,RMS!B:E,4,FALSE)</f>
        <v>172967.324572649</v>
      </c>
      <c r="K5" s="22">
        <f t="shared" si="1"/>
        <v>-0.22377435897942632</v>
      </c>
      <c r="L5" s="22">
        <f t="shared" si="2"/>
        <v>-1.726489863358438E-4</v>
      </c>
      <c r="M5" s="32"/>
    </row>
    <row r="6" spans="1:13">
      <c r="A6" s="64"/>
      <c r="B6" s="12">
        <v>14</v>
      </c>
      <c r="C6" s="62" t="s">
        <v>8</v>
      </c>
      <c r="D6" s="62"/>
      <c r="E6" s="15">
        <f>VLOOKUP(C6,RA!B10:D38,3,0)</f>
        <v>427292.23729999998</v>
      </c>
      <c r="F6" s="25">
        <f>VLOOKUP(C6,RA!B10:I41,8,0)</f>
        <v>101649.72010000001</v>
      </c>
      <c r="G6" s="16">
        <f t="shared" si="0"/>
        <v>325642.5172</v>
      </c>
      <c r="H6" s="27">
        <f>RA!J10</f>
        <v>23.7892737631534</v>
      </c>
      <c r="I6" s="20">
        <f>VLOOKUP(B6,RMS!B:D,3,FALSE)</f>
        <v>427293.17678446398</v>
      </c>
      <c r="J6" s="21">
        <f>VLOOKUP(B6,RMS!B:E,4,FALSE)</f>
        <v>325642.51862309902</v>
      </c>
      <c r="K6" s="22">
        <f>E6-I6</f>
        <v>-0.93948446400463581</v>
      </c>
      <c r="L6" s="22">
        <f t="shared" si="2"/>
        <v>-1.4230990200303495E-3</v>
      </c>
      <c r="M6" s="32"/>
    </row>
    <row r="7" spans="1:13">
      <c r="A7" s="64"/>
      <c r="B7" s="12">
        <v>15</v>
      </c>
      <c r="C7" s="62" t="s">
        <v>9</v>
      </c>
      <c r="D7" s="62"/>
      <c r="E7" s="15">
        <f>VLOOKUP(C7,RA!B10:D39,3,0)</f>
        <v>165154.96470000001</v>
      </c>
      <c r="F7" s="25">
        <f>VLOOKUP(C7,RA!B11:I42,8,0)</f>
        <v>33330.743000000002</v>
      </c>
      <c r="G7" s="16">
        <f t="shared" si="0"/>
        <v>131824.22169999999</v>
      </c>
      <c r="H7" s="27">
        <f>RA!J11</f>
        <v>20.181496245386601</v>
      </c>
      <c r="I7" s="20">
        <f>VLOOKUP(B7,RMS!B:D,3,FALSE)</f>
        <v>165155.07564122201</v>
      </c>
      <c r="J7" s="21">
        <f>VLOOKUP(B7,RMS!B:E,4,FALSE)</f>
        <v>131824.222021867</v>
      </c>
      <c r="K7" s="22">
        <f t="shared" si="1"/>
        <v>-0.11094122199574485</v>
      </c>
      <c r="L7" s="22">
        <f t="shared" si="2"/>
        <v>-3.2186700263991952E-4</v>
      </c>
      <c r="M7" s="32"/>
    </row>
    <row r="8" spans="1:13">
      <c r="A8" s="64"/>
      <c r="B8" s="12">
        <v>16</v>
      </c>
      <c r="C8" s="62" t="s">
        <v>10</v>
      </c>
      <c r="D8" s="62"/>
      <c r="E8" s="15">
        <f>VLOOKUP(C8,RA!B12:D39,3,0)</f>
        <v>559454.15300000005</v>
      </c>
      <c r="F8" s="25">
        <f>VLOOKUP(C8,RA!B12:I43,8,0)</f>
        <v>154440.08259999999</v>
      </c>
      <c r="G8" s="16">
        <f t="shared" si="0"/>
        <v>405014.07040000008</v>
      </c>
      <c r="H8" s="27">
        <f>RA!J12</f>
        <v>27.6054939929993</v>
      </c>
      <c r="I8" s="20">
        <f>VLOOKUP(B8,RMS!B:D,3,FALSE)</f>
        <v>559454.14129401697</v>
      </c>
      <c r="J8" s="21">
        <f>VLOOKUP(B8,RMS!B:E,4,FALSE)</f>
        <v>405014.07326410298</v>
      </c>
      <c r="K8" s="22">
        <f t="shared" si="1"/>
        <v>1.1705983080901206E-2</v>
      </c>
      <c r="L8" s="22">
        <f t="shared" si="2"/>
        <v>-2.8641028911806643E-3</v>
      </c>
      <c r="M8" s="32"/>
    </row>
    <row r="9" spans="1:13">
      <c r="A9" s="64"/>
      <c r="B9" s="12">
        <v>17</v>
      </c>
      <c r="C9" s="62" t="s">
        <v>11</v>
      </c>
      <c r="D9" s="62"/>
      <c r="E9" s="15">
        <f>VLOOKUP(C9,RA!B12:D40,3,0)</f>
        <v>819071.93799999997</v>
      </c>
      <c r="F9" s="25">
        <f>VLOOKUP(C9,RA!B13:I44,8,0)</f>
        <v>102000.05349999999</v>
      </c>
      <c r="G9" s="16">
        <f t="shared" si="0"/>
        <v>717071.88449999993</v>
      </c>
      <c r="H9" s="27">
        <f>RA!J13</f>
        <v>12.453125149063499</v>
      </c>
      <c r="I9" s="20">
        <f>VLOOKUP(B9,RMS!B:D,3,FALSE)</f>
        <v>819072.47309743601</v>
      </c>
      <c r="J9" s="21">
        <f>VLOOKUP(B9,RMS!B:E,4,FALSE)</f>
        <v>717071.88337777799</v>
      </c>
      <c r="K9" s="22">
        <f t="shared" si="1"/>
        <v>-0.53509743604809046</v>
      </c>
      <c r="L9" s="22">
        <f t="shared" si="2"/>
        <v>1.12222193274647E-3</v>
      </c>
      <c r="M9" s="32"/>
    </row>
    <row r="10" spans="1:13">
      <c r="A10" s="64"/>
      <c r="B10" s="12">
        <v>18</v>
      </c>
      <c r="C10" s="62" t="s">
        <v>12</v>
      </c>
      <c r="D10" s="62"/>
      <c r="E10" s="15">
        <f>VLOOKUP(C10,RA!B14:D41,3,0)</f>
        <v>393683.33659999998</v>
      </c>
      <c r="F10" s="25">
        <f>VLOOKUP(C10,RA!B14:I44,8,0)</f>
        <v>83301.043399999995</v>
      </c>
      <c r="G10" s="16">
        <f t="shared" si="0"/>
        <v>310382.29319999996</v>
      </c>
      <c r="H10" s="27">
        <f>RA!J14</f>
        <v>21.1594029148959</v>
      </c>
      <c r="I10" s="20">
        <f>VLOOKUP(B10,RMS!B:D,3,FALSE)</f>
        <v>393683.34418974398</v>
      </c>
      <c r="J10" s="21">
        <f>VLOOKUP(B10,RMS!B:E,4,FALSE)</f>
        <v>310382.29864187998</v>
      </c>
      <c r="K10" s="22">
        <f t="shared" si="1"/>
        <v>-7.5897439965046942E-3</v>
      </c>
      <c r="L10" s="22">
        <f t="shared" si="2"/>
        <v>-5.4418800282292068E-3</v>
      </c>
      <c r="M10" s="32"/>
    </row>
    <row r="11" spans="1:13">
      <c r="A11" s="64"/>
      <c r="B11" s="12">
        <v>19</v>
      </c>
      <c r="C11" s="62" t="s">
        <v>13</v>
      </c>
      <c r="D11" s="62"/>
      <c r="E11" s="15">
        <f>VLOOKUP(C11,RA!B14:D42,3,0)</f>
        <v>297541.47509999998</v>
      </c>
      <c r="F11" s="25">
        <f>VLOOKUP(C11,RA!B15:I45,8,0)</f>
        <v>73931.606299999999</v>
      </c>
      <c r="G11" s="16">
        <f t="shared" si="0"/>
        <v>223609.8688</v>
      </c>
      <c r="H11" s="27">
        <f>RA!J15</f>
        <v>24.847496059214102</v>
      </c>
      <c r="I11" s="20">
        <f>VLOOKUP(B11,RMS!B:D,3,FALSE)</f>
        <v>297541.77607094002</v>
      </c>
      <c r="J11" s="21">
        <f>VLOOKUP(B11,RMS!B:E,4,FALSE)</f>
        <v>223609.87277606799</v>
      </c>
      <c r="K11" s="22">
        <f t="shared" si="1"/>
        <v>-0.30097094003576785</v>
      </c>
      <c r="L11" s="22">
        <f t="shared" si="2"/>
        <v>-3.9760679937899113E-3</v>
      </c>
      <c r="M11" s="32"/>
    </row>
    <row r="12" spans="1:13">
      <c r="A12" s="64"/>
      <c r="B12" s="12">
        <v>21</v>
      </c>
      <c r="C12" s="62" t="s">
        <v>14</v>
      </c>
      <c r="D12" s="62"/>
      <c r="E12" s="15">
        <f>VLOOKUP(C12,RA!B16:D43,3,0)</f>
        <v>2363813.9522000002</v>
      </c>
      <c r="F12" s="25">
        <f>VLOOKUP(C12,RA!B16:I46,8,0)</f>
        <v>-76852.924700000003</v>
      </c>
      <c r="G12" s="16">
        <f t="shared" si="0"/>
        <v>2440666.8769</v>
      </c>
      <c r="H12" s="27">
        <f>RA!J16</f>
        <v>-3.2512256147939702</v>
      </c>
      <c r="I12" s="20">
        <f>VLOOKUP(B12,RMS!B:D,3,FALSE)</f>
        <v>2363814.1342897401</v>
      </c>
      <c r="J12" s="21">
        <f>VLOOKUP(B12,RMS!B:E,4,FALSE)</f>
        <v>2440666.8763358998</v>
      </c>
      <c r="K12" s="22">
        <f t="shared" si="1"/>
        <v>-0.18208973994478583</v>
      </c>
      <c r="L12" s="22">
        <f t="shared" si="2"/>
        <v>5.6410022079944611E-4</v>
      </c>
      <c r="M12" s="32"/>
    </row>
    <row r="13" spans="1:13">
      <c r="A13" s="64"/>
      <c r="B13" s="12">
        <v>22</v>
      </c>
      <c r="C13" s="62" t="s">
        <v>15</v>
      </c>
      <c r="D13" s="62"/>
      <c r="E13" s="15">
        <f>VLOOKUP(C13,RA!B16:D44,3,0)</f>
        <v>2836512.7595000002</v>
      </c>
      <c r="F13" s="25">
        <f>VLOOKUP(C13,RA!B17:I47,8,0)</f>
        <v>247986.47959999999</v>
      </c>
      <c r="G13" s="16">
        <f t="shared" si="0"/>
        <v>2588526.2799</v>
      </c>
      <c r="H13" s="27">
        <f>RA!J17</f>
        <v>8.7426534137541907</v>
      </c>
      <c r="I13" s="20">
        <f>VLOOKUP(B13,RMS!B:D,3,FALSE)</f>
        <v>2836512.6970111099</v>
      </c>
      <c r="J13" s="21">
        <f>VLOOKUP(B13,RMS!B:E,4,FALSE)</f>
        <v>2588526.2780333301</v>
      </c>
      <c r="K13" s="22">
        <f t="shared" si="1"/>
        <v>6.2488890253007412E-2</v>
      </c>
      <c r="L13" s="22">
        <f t="shared" si="2"/>
        <v>1.8666698597371578E-3</v>
      </c>
      <c r="M13" s="32"/>
    </row>
    <row r="14" spans="1:13">
      <c r="A14" s="64"/>
      <c r="B14" s="12">
        <v>23</v>
      </c>
      <c r="C14" s="62" t="s">
        <v>16</v>
      </c>
      <c r="D14" s="62"/>
      <c r="E14" s="15">
        <f>VLOOKUP(C14,RA!B18:D44,3,0)</f>
        <v>8999444.6829000004</v>
      </c>
      <c r="F14" s="25">
        <f>VLOOKUP(C14,RA!B18:I48,8,0)</f>
        <v>1092095.0730999999</v>
      </c>
      <c r="G14" s="16">
        <f t="shared" si="0"/>
        <v>7907349.6098000007</v>
      </c>
      <c r="H14" s="27">
        <f>RA!J18</f>
        <v>12.135138462211</v>
      </c>
      <c r="I14" s="20">
        <f>VLOOKUP(B14,RMS!B:D,3,FALSE)</f>
        <v>8999444.9684948698</v>
      </c>
      <c r="J14" s="21">
        <f>VLOOKUP(B14,RMS!B:E,4,FALSE)</f>
        <v>7907349.5389769198</v>
      </c>
      <c r="K14" s="22">
        <f t="shared" si="1"/>
        <v>-0.2855948694050312</v>
      </c>
      <c r="L14" s="22">
        <f t="shared" si="2"/>
        <v>7.0823080837726593E-2</v>
      </c>
      <c r="M14" s="32"/>
    </row>
    <row r="15" spans="1:13">
      <c r="A15" s="64"/>
      <c r="B15" s="12">
        <v>24</v>
      </c>
      <c r="C15" s="62" t="s">
        <v>17</v>
      </c>
      <c r="D15" s="62"/>
      <c r="E15" s="15">
        <f>VLOOKUP(C15,RA!B18:D45,3,0)</f>
        <v>1363691.5619999999</v>
      </c>
      <c r="F15" s="25">
        <f>VLOOKUP(C15,RA!B19:I49,8,0)</f>
        <v>78488.880999999994</v>
      </c>
      <c r="G15" s="16">
        <f t="shared" si="0"/>
        <v>1285202.6809999999</v>
      </c>
      <c r="H15" s="27">
        <f>RA!J19</f>
        <v>5.7556182928115804</v>
      </c>
      <c r="I15" s="20">
        <f>VLOOKUP(B15,RMS!B:D,3,FALSE)</f>
        <v>1363691.64372991</v>
      </c>
      <c r="J15" s="21">
        <f>VLOOKUP(B15,RMS!B:E,4,FALSE)</f>
        <v>1285202.6799538501</v>
      </c>
      <c r="K15" s="22">
        <f t="shared" si="1"/>
        <v>-8.1729910103604198E-2</v>
      </c>
      <c r="L15" s="22">
        <f t="shared" si="2"/>
        <v>1.0461497586220503E-3</v>
      </c>
      <c r="M15" s="32"/>
    </row>
    <row r="16" spans="1:13">
      <c r="A16" s="64"/>
      <c r="B16" s="12">
        <v>25</v>
      </c>
      <c r="C16" s="62" t="s">
        <v>18</v>
      </c>
      <c r="D16" s="62"/>
      <c r="E16" s="15">
        <f>VLOOKUP(C16,RA!B20:D46,3,0)</f>
        <v>3089007.8347</v>
      </c>
      <c r="F16" s="25">
        <f>VLOOKUP(C16,RA!B20:I50,8,0)</f>
        <v>242123.9001</v>
      </c>
      <c r="G16" s="16">
        <f t="shared" si="0"/>
        <v>2846883.9345999998</v>
      </c>
      <c r="H16" s="27">
        <f>RA!J20</f>
        <v>7.8382416962537302</v>
      </c>
      <c r="I16" s="20">
        <f>VLOOKUP(B16,RMS!B:D,3,FALSE)</f>
        <v>3089007.9097885001</v>
      </c>
      <c r="J16" s="21">
        <f>VLOOKUP(B16,RMS!B:E,4,FALSE)</f>
        <v>2846883.9345663702</v>
      </c>
      <c r="K16" s="22">
        <f t="shared" si="1"/>
        <v>-7.5088500045239925E-2</v>
      </c>
      <c r="L16" s="22">
        <f t="shared" si="2"/>
        <v>3.3629592508077621E-5</v>
      </c>
      <c r="M16" s="32"/>
    </row>
    <row r="17" spans="1:13">
      <c r="A17" s="64"/>
      <c r="B17" s="12">
        <v>26</v>
      </c>
      <c r="C17" s="62" t="s">
        <v>19</v>
      </c>
      <c r="D17" s="62"/>
      <c r="E17" s="15">
        <f>VLOOKUP(C17,RA!B20:D47,3,0)</f>
        <v>1043276.2814</v>
      </c>
      <c r="F17" s="25">
        <f>VLOOKUP(C17,RA!B21:I51,8,0)</f>
        <v>133857.42660000001</v>
      </c>
      <c r="G17" s="16">
        <f t="shared" si="0"/>
        <v>909418.85479999997</v>
      </c>
      <c r="H17" s="27">
        <f>RA!J21</f>
        <v>12.830486898482301</v>
      </c>
      <c r="I17" s="20">
        <f>VLOOKUP(B17,RMS!B:D,3,FALSE)</f>
        <v>1043275.74126763</v>
      </c>
      <c r="J17" s="21">
        <f>VLOOKUP(B17,RMS!B:E,4,FALSE)</f>
        <v>909418.85480072605</v>
      </c>
      <c r="K17" s="22">
        <f t="shared" si="1"/>
        <v>0.5401323699625209</v>
      </c>
      <c r="L17" s="22">
        <f t="shared" si="2"/>
        <v>-7.2608236223459244E-7</v>
      </c>
      <c r="M17" s="32"/>
    </row>
    <row r="18" spans="1:13">
      <c r="A18" s="64"/>
      <c r="B18" s="12">
        <v>27</v>
      </c>
      <c r="C18" s="62" t="s">
        <v>20</v>
      </c>
      <c r="D18" s="62"/>
      <c r="E18" s="15">
        <f>VLOOKUP(C18,RA!B22:D48,3,0)</f>
        <v>2680419.1392000001</v>
      </c>
      <c r="F18" s="25">
        <f>VLOOKUP(C18,RA!B22:I52,8,0)</f>
        <v>124298.7406</v>
      </c>
      <c r="G18" s="16">
        <f t="shared" si="0"/>
        <v>2556120.3986</v>
      </c>
      <c r="H18" s="27">
        <f>RA!J22</f>
        <v>4.6372874593448197</v>
      </c>
      <c r="I18" s="20">
        <f>VLOOKUP(B18,RMS!B:D,3,FALSE)</f>
        <v>2680422.8897000002</v>
      </c>
      <c r="J18" s="21">
        <f>VLOOKUP(B18,RMS!B:E,4,FALSE)</f>
        <v>2556120.4048000001</v>
      </c>
      <c r="K18" s="22">
        <f t="shared" si="1"/>
        <v>-3.7505000000819564</v>
      </c>
      <c r="L18" s="22">
        <f t="shared" si="2"/>
        <v>-6.2000001780688763E-3</v>
      </c>
      <c r="M18" s="32"/>
    </row>
    <row r="19" spans="1:13">
      <c r="A19" s="64"/>
      <c r="B19" s="12">
        <v>29</v>
      </c>
      <c r="C19" s="62" t="s">
        <v>21</v>
      </c>
      <c r="D19" s="62"/>
      <c r="E19" s="15">
        <f>VLOOKUP(C19,RA!B22:D49,3,0)</f>
        <v>5041285.4456000002</v>
      </c>
      <c r="F19" s="25">
        <f>VLOOKUP(C19,RA!B23:I53,8,0)</f>
        <v>356002.3162</v>
      </c>
      <c r="G19" s="16">
        <f t="shared" si="0"/>
        <v>4685283.1294</v>
      </c>
      <c r="H19" s="27">
        <f>RA!J23</f>
        <v>7.0617369328038402</v>
      </c>
      <c r="I19" s="20">
        <f>VLOOKUP(B19,RMS!B:D,3,FALSE)</f>
        <v>5041288.2651495701</v>
      </c>
      <c r="J19" s="21">
        <f>VLOOKUP(B19,RMS!B:E,4,FALSE)</f>
        <v>4685283.1710957298</v>
      </c>
      <c r="K19" s="22">
        <f t="shared" si="1"/>
        <v>-2.8195495698601007</v>
      </c>
      <c r="L19" s="22">
        <f t="shared" si="2"/>
        <v>-4.1695729829370975E-2</v>
      </c>
      <c r="M19" s="32"/>
    </row>
    <row r="20" spans="1:13">
      <c r="A20" s="64"/>
      <c r="B20" s="12">
        <v>31</v>
      </c>
      <c r="C20" s="62" t="s">
        <v>22</v>
      </c>
      <c r="D20" s="62"/>
      <c r="E20" s="15">
        <f>VLOOKUP(C20,RA!B24:D50,3,0)</f>
        <v>856448.60089999996</v>
      </c>
      <c r="F20" s="25">
        <f>VLOOKUP(C20,RA!B24:I54,8,0)</f>
        <v>133572.98730000001</v>
      </c>
      <c r="G20" s="16">
        <f t="shared" si="0"/>
        <v>722875.61359999992</v>
      </c>
      <c r="H20" s="27">
        <f>RA!J24</f>
        <v>15.596147528250301</v>
      </c>
      <c r="I20" s="20">
        <f>VLOOKUP(B20,RMS!B:D,3,FALSE)</f>
        <v>856448.66614939098</v>
      </c>
      <c r="J20" s="21">
        <f>VLOOKUP(B20,RMS!B:E,4,FALSE)</f>
        <v>722875.61200755497</v>
      </c>
      <c r="K20" s="22">
        <f t="shared" si="1"/>
        <v>-6.5249391016550362E-2</v>
      </c>
      <c r="L20" s="22">
        <f t="shared" si="2"/>
        <v>1.5924449544399977E-3</v>
      </c>
      <c r="M20" s="32"/>
    </row>
    <row r="21" spans="1:13">
      <c r="A21" s="64"/>
      <c r="B21" s="12">
        <v>32</v>
      </c>
      <c r="C21" s="62" t="s">
        <v>23</v>
      </c>
      <c r="D21" s="62"/>
      <c r="E21" s="15">
        <f>VLOOKUP(C21,RA!B24:D51,3,0)</f>
        <v>992914.01549999998</v>
      </c>
      <c r="F21" s="25">
        <f>VLOOKUP(C21,RA!B25:I55,8,0)</f>
        <v>73843.725399999996</v>
      </c>
      <c r="G21" s="16">
        <f t="shared" si="0"/>
        <v>919070.29009999998</v>
      </c>
      <c r="H21" s="27">
        <f>RA!J25</f>
        <v>7.4370715134698404</v>
      </c>
      <c r="I21" s="20">
        <f>VLOOKUP(B21,RMS!B:D,3,FALSE)</f>
        <v>992913.96803367406</v>
      </c>
      <c r="J21" s="21">
        <f>VLOOKUP(B21,RMS!B:E,4,FALSE)</f>
        <v>919070.306699379</v>
      </c>
      <c r="K21" s="22">
        <f t="shared" si="1"/>
        <v>4.7466325922869146E-2</v>
      </c>
      <c r="L21" s="22">
        <f t="shared" si="2"/>
        <v>-1.6599379014223814E-2</v>
      </c>
      <c r="M21" s="32"/>
    </row>
    <row r="22" spans="1:13">
      <c r="A22" s="64"/>
      <c r="B22" s="12">
        <v>33</v>
      </c>
      <c r="C22" s="62" t="s">
        <v>24</v>
      </c>
      <c r="D22" s="62"/>
      <c r="E22" s="15">
        <f>VLOOKUP(C22,RA!B26:D52,3,0)</f>
        <v>2435789.1526000001</v>
      </c>
      <c r="F22" s="25">
        <f>VLOOKUP(C22,RA!B26:I56,8,0)</f>
        <v>382528.07419999997</v>
      </c>
      <c r="G22" s="16">
        <f t="shared" si="0"/>
        <v>2053261.0784000002</v>
      </c>
      <c r="H22" s="27">
        <f>RA!J26</f>
        <v>15.704482212332801</v>
      </c>
      <c r="I22" s="20">
        <f>VLOOKUP(B22,RMS!B:D,3,FALSE)</f>
        <v>2435789.0080748699</v>
      </c>
      <c r="J22" s="21">
        <f>VLOOKUP(B22,RMS!B:E,4,FALSE)</f>
        <v>2053261.05187149</v>
      </c>
      <c r="K22" s="22">
        <f t="shared" si="1"/>
        <v>0.1445251302793622</v>
      </c>
      <c r="L22" s="22">
        <f t="shared" si="2"/>
        <v>2.6528510265052319E-2</v>
      </c>
      <c r="M22" s="32"/>
    </row>
    <row r="23" spans="1:13">
      <c r="A23" s="64"/>
      <c r="B23" s="12">
        <v>34</v>
      </c>
      <c r="C23" s="62" t="s">
        <v>25</v>
      </c>
      <c r="D23" s="62"/>
      <c r="E23" s="15">
        <f>VLOOKUP(C23,RA!B26:D53,3,0)</f>
        <v>505593.98070000001</v>
      </c>
      <c r="F23" s="25">
        <f>VLOOKUP(C23,RA!B27:I57,8,0)</f>
        <v>124532.5632</v>
      </c>
      <c r="G23" s="16">
        <f t="shared" si="0"/>
        <v>381061.41749999998</v>
      </c>
      <c r="H23" s="27">
        <f>RA!J27</f>
        <v>24.630942604890901</v>
      </c>
      <c r="I23" s="20">
        <f>VLOOKUP(B23,RMS!B:D,3,FALSE)</f>
        <v>505593.79739613499</v>
      </c>
      <c r="J23" s="21">
        <f>VLOOKUP(B23,RMS!B:E,4,FALSE)</f>
        <v>381061.43956059602</v>
      </c>
      <c r="K23" s="22">
        <f t="shared" si="1"/>
        <v>0.183303865022026</v>
      </c>
      <c r="L23" s="22">
        <f t="shared" si="2"/>
        <v>-2.2060596034862101E-2</v>
      </c>
      <c r="M23" s="32"/>
    </row>
    <row r="24" spans="1:13">
      <c r="A24" s="64"/>
      <c r="B24" s="12">
        <v>35</v>
      </c>
      <c r="C24" s="62" t="s">
        <v>26</v>
      </c>
      <c r="D24" s="62"/>
      <c r="E24" s="15">
        <f>VLOOKUP(C24,RA!B28:D54,3,0)</f>
        <v>2247631.3832</v>
      </c>
      <c r="F24" s="25">
        <f>VLOOKUP(C24,RA!B28:I58,8,0)</f>
        <v>134240.67009999999</v>
      </c>
      <c r="G24" s="16">
        <f t="shared" si="0"/>
        <v>2113390.7131000003</v>
      </c>
      <c r="H24" s="27">
        <f>RA!J28</f>
        <v>5.9725394076353702</v>
      </c>
      <c r="I24" s="20">
        <f>VLOOKUP(B24,RMS!B:D,3,FALSE)</f>
        <v>2247631.3832999999</v>
      </c>
      <c r="J24" s="21">
        <f>VLOOKUP(B24,RMS!B:E,4,FALSE)</f>
        <v>2113390.7157999999</v>
      </c>
      <c r="K24" s="22">
        <f t="shared" si="1"/>
        <v>-9.999983012676239E-5</v>
      </c>
      <c r="L24" s="22">
        <f t="shared" si="2"/>
        <v>-2.6999996043741703E-3</v>
      </c>
      <c r="M24" s="32"/>
    </row>
    <row r="25" spans="1:13">
      <c r="A25" s="64"/>
      <c r="B25" s="12">
        <v>36</v>
      </c>
      <c r="C25" s="62" t="s">
        <v>27</v>
      </c>
      <c r="D25" s="62"/>
      <c r="E25" s="15">
        <f>VLOOKUP(C25,RA!B28:D55,3,0)</f>
        <v>1319956.8477</v>
      </c>
      <c r="F25" s="25">
        <f>VLOOKUP(C25,RA!B29:I59,8,0)</f>
        <v>310704.8958</v>
      </c>
      <c r="G25" s="16">
        <f t="shared" si="0"/>
        <v>1009251.9519</v>
      </c>
      <c r="H25" s="27">
        <f>RA!J29</f>
        <v>23.5390191991047</v>
      </c>
      <c r="I25" s="20">
        <f>VLOOKUP(B25,RMS!B:D,3,FALSE)</f>
        <v>1319958.6064699099</v>
      </c>
      <c r="J25" s="21">
        <f>VLOOKUP(B25,RMS!B:E,4,FALSE)</f>
        <v>1009251.91904173</v>
      </c>
      <c r="K25" s="22">
        <f t="shared" si="1"/>
        <v>-1.758769909851253</v>
      </c>
      <c r="L25" s="22">
        <f t="shared" si="2"/>
        <v>3.2858269987627864E-2</v>
      </c>
      <c r="M25" s="32"/>
    </row>
    <row r="26" spans="1:13">
      <c r="A26" s="64"/>
      <c r="B26" s="12">
        <v>37</v>
      </c>
      <c r="C26" s="62" t="s">
        <v>71</v>
      </c>
      <c r="D26" s="62"/>
      <c r="E26" s="15">
        <f>VLOOKUP(C26,RA!B30:D56,3,0)</f>
        <v>2043098.0708000001</v>
      </c>
      <c r="F26" s="25">
        <f>VLOOKUP(C26,RA!B30:I60,8,0)</f>
        <v>297689.011</v>
      </c>
      <c r="G26" s="16">
        <f t="shared" si="0"/>
        <v>1745409.0598000002</v>
      </c>
      <c r="H26" s="27">
        <f>RA!J30</f>
        <v>14.570470955583501</v>
      </c>
      <c r="I26" s="20">
        <f>VLOOKUP(B26,RMS!B:D,3,FALSE)</f>
        <v>2043098.0163380499</v>
      </c>
      <c r="J26" s="21">
        <f>VLOOKUP(B26,RMS!B:E,4,FALSE)</f>
        <v>1745409.1073163899</v>
      </c>
      <c r="K26" s="22">
        <f t="shared" si="1"/>
        <v>5.4461950203403831E-2</v>
      </c>
      <c r="L26" s="22">
        <f t="shared" si="2"/>
        <v>-4.751638974994421E-2</v>
      </c>
      <c r="M26" s="32"/>
    </row>
    <row r="27" spans="1:13">
      <c r="A27" s="64"/>
      <c r="B27" s="12">
        <v>38</v>
      </c>
      <c r="C27" s="62" t="s">
        <v>29</v>
      </c>
      <c r="D27" s="62"/>
      <c r="E27" s="15">
        <f>VLOOKUP(C27,RA!B30:D57,3,0)</f>
        <v>1685416.2535999999</v>
      </c>
      <c r="F27" s="25">
        <f>VLOOKUP(C27,RA!B31:I61,8,0)</f>
        <v>36724.124799999998</v>
      </c>
      <c r="G27" s="16">
        <f t="shared" si="0"/>
        <v>1648692.1287999998</v>
      </c>
      <c r="H27" s="27">
        <f>RA!J31</f>
        <v>2.1789350091740398</v>
      </c>
      <c r="I27" s="20">
        <f>VLOOKUP(B27,RMS!B:D,3,FALSE)</f>
        <v>1685416.1831433601</v>
      </c>
      <c r="J27" s="21">
        <f>VLOOKUP(B27,RMS!B:E,4,FALSE)</f>
        <v>1648692.1308389399</v>
      </c>
      <c r="K27" s="22">
        <f t="shared" si="1"/>
        <v>7.0456639863550663E-2</v>
      </c>
      <c r="L27" s="22">
        <f t="shared" si="2"/>
        <v>-2.0389400888234377E-3</v>
      </c>
      <c r="M27" s="32"/>
    </row>
    <row r="28" spans="1:13">
      <c r="A28" s="64"/>
      <c r="B28" s="12">
        <v>39</v>
      </c>
      <c r="C28" s="62" t="s">
        <v>30</v>
      </c>
      <c r="D28" s="62"/>
      <c r="E28" s="15">
        <f>VLOOKUP(C28,RA!B32:D58,3,0)</f>
        <v>207422.02429999999</v>
      </c>
      <c r="F28" s="25">
        <f>VLOOKUP(C28,RA!B32:I62,8,0)</f>
        <v>53826.350200000001</v>
      </c>
      <c r="G28" s="16">
        <f t="shared" si="0"/>
        <v>153595.6741</v>
      </c>
      <c r="H28" s="27">
        <f>RA!J32</f>
        <v>25.950161455443901</v>
      </c>
      <c r="I28" s="20">
        <f>VLOOKUP(B28,RMS!B:D,3,FALSE)</f>
        <v>207421.947260994</v>
      </c>
      <c r="J28" s="21">
        <f>VLOOKUP(B28,RMS!B:E,4,FALSE)</f>
        <v>153595.69604441701</v>
      </c>
      <c r="K28" s="22">
        <f t="shared" si="1"/>
        <v>7.7039005991537124E-2</v>
      </c>
      <c r="L28" s="22">
        <f t="shared" si="2"/>
        <v>-2.1944417007034644E-2</v>
      </c>
      <c r="M28" s="32"/>
    </row>
    <row r="29" spans="1:13">
      <c r="A29" s="64"/>
      <c r="B29" s="12">
        <v>40</v>
      </c>
      <c r="C29" s="62" t="s">
        <v>74</v>
      </c>
      <c r="D29" s="62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2" t="s">
        <v>31</v>
      </c>
      <c r="D30" s="62"/>
      <c r="E30" s="15">
        <f>VLOOKUP(C30,RA!B34:D61,3,0)</f>
        <v>692440.83239999996</v>
      </c>
      <c r="F30" s="25">
        <f>VLOOKUP(C30,RA!B34:I65,8,0)</f>
        <v>94179.255499999999</v>
      </c>
      <c r="G30" s="16">
        <f t="shared" si="0"/>
        <v>598261.57689999999</v>
      </c>
      <c r="H30" s="27">
        <f>RA!J34</f>
        <v>13.601054572933601</v>
      </c>
      <c r="I30" s="20">
        <f>VLOOKUP(B30,RMS!B:D,3,FALSE)</f>
        <v>692440.82940000005</v>
      </c>
      <c r="J30" s="21">
        <f>VLOOKUP(B30,RMS!B:E,4,FALSE)</f>
        <v>598261.57239999995</v>
      </c>
      <c r="K30" s="22">
        <f t="shared" si="1"/>
        <v>2.9999999096617103E-3</v>
      </c>
      <c r="L30" s="22">
        <f t="shared" si="2"/>
        <v>4.5000000391155481E-3</v>
      </c>
      <c r="M30" s="32"/>
    </row>
    <row r="31" spans="1:13" s="35" customFormat="1" ht="12" thickBot="1">
      <c r="A31" s="64"/>
      <c r="B31" s="12">
        <v>70</v>
      </c>
      <c r="C31" s="65" t="s">
        <v>68</v>
      </c>
      <c r="D31" s="66"/>
      <c r="E31" s="15">
        <f>VLOOKUP(C31,RA!B35:D62,3,0)</f>
        <v>149276.17000000001</v>
      </c>
      <c r="F31" s="25">
        <f>VLOOKUP(C31,RA!B35:I66,8,0)</f>
        <v>5274.19</v>
      </c>
      <c r="G31" s="16">
        <f t="shared" si="0"/>
        <v>144001.98000000001</v>
      </c>
      <c r="H31" s="27">
        <f>RA!J35</f>
        <v>3.5331761258344199</v>
      </c>
      <c r="I31" s="20">
        <f>VLOOKUP(B31,RMS!B:D,3,FALSE)</f>
        <v>149276.17000000001</v>
      </c>
      <c r="J31" s="21">
        <f>VLOOKUP(B31,RMS!B:E,4,FALSE)</f>
        <v>144001.98000000001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2" t="s">
        <v>35</v>
      </c>
      <c r="D32" s="62"/>
      <c r="E32" s="15">
        <f>VLOOKUP(C32,RA!B34:D62,3,0)</f>
        <v>1104785.01</v>
      </c>
      <c r="F32" s="25">
        <f>VLOOKUP(C32,RA!B34:I66,8,0)</f>
        <v>-111012.28</v>
      </c>
      <c r="G32" s="16">
        <f t="shared" si="0"/>
        <v>1215797.29</v>
      </c>
      <c r="H32" s="27">
        <f>RA!J35</f>
        <v>3.5331761258344199</v>
      </c>
      <c r="I32" s="20">
        <f>VLOOKUP(B32,RMS!B:D,3,FALSE)</f>
        <v>1104785.01</v>
      </c>
      <c r="J32" s="21">
        <f>VLOOKUP(B32,RMS!B:E,4,FALSE)</f>
        <v>1215797.29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2" t="s">
        <v>36</v>
      </c>
      <c r="D33" s="62"/>
      <c r="E33" s="15">
        <f>VLOOKUP(C33,RA!B34:D63,3,0)</f>
        <v>175468.38</v>
      </c>
      <c r="F33" s="25">
        <f>VLOOKUP(C33,RA!B34:I67,8,0)</f>
        <v>6.02</v>
      </c>
      <c r="G33" s="16">
        <f t="shared" si="0"/>
        <v>175462.36000000002</v>
      </c>
      <c r="H33" s="27">
        <f>RA!J34</f>
        <v>13.601054572933601</v>
      </c>
      <c r="I33" s="20">
        <f>VLOOKUP(B33,RMS!B:D,3,FALSE)</f>
        <v>175468.38</v>
      </c>
      <c r="J33" s="21">
        <f>VLOOKUP(B33,RMS!B:E,4,FALSE)</f>
        <v>175462.36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2" t="s">
        <v>37</v>
      </c>
      <c r="D34" s="62"/>
      <c r="E34" s="15">
        <f>VLOOKUP(C34,RA!B35:D64,3,0)</f>
        <v>540093.47</v>
      </c>
      <c r="F34" s="25">
        <f>VLOOKUP(C34,RA!B35:I68,8,0)</f>
        <v>-80275.19</v>
      </c>
      <c r="G34" s="16">
        <f t="shared" si="0"/>
        <v>620368.65999999992</v>
      </c>
      <c r="H34" s="27">
        <f>RA!J35</f>
        <v>3.5331761258344199</v>
      </c>
      <c r="I34" s="20">
        <f>VLOOKUP(B34,RMS!B:D,3,FALSE)</f>
        <v>540093.47</v>
      </c>
      <c r="J34" s="21">
        <f>VLOOKUP(B34,RMS!B:E,4,FALSE)</f>
        <v>620368.66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4"/>
      <c r="B35" s="12">
        <v>74</v>
      </c>
      <c r="C35" s="62" t="s">
        <v>69</v>
      </c>
      <c r="D35" s="62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-10.048315192111399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2" t="s">
        <v>32</v>
      </c>
      <c r="D36" s="62"/>
      <c r="E36" s="15">
        <f>VLOOKUP(C36,RA!B8:D65,3,0)</f>
        <v>187244.44390000001</v>
      </c>
      <c r="F36" s="25">
        <f>VLOOKUP(C36,RA!B8:I69,8,0)</f>
        <v>12878.153</v>
      </c>
      <c r="G36" s="16">
        <f t="shared" si="0"/>
        <v>174366.29090000002</v>
      </c>
      <c r="H36" s="27">
        <f>RA!J36</f>
        <v>-10.048315192111399</v>
      </c>
      <c r="I36" s="20">
        <f>VLOOKUP(B36,RMS!B:D,3,FALSE)</f>
        <v>187244.444444444</v>
      </c>
      <c r="J36" s="21">
        <f>VLOOKUP(B36,RMS!B:E,4,FALSE)</f>
        <v>174366.290598291</v>
      </c>
      <c r="K36" s="22">
        <f t="shared" si="1"/>
        <v>-5.4444398847408593E-4</v>
      </c>
      <c r="L36" s="22">
        <f t="shared" si="2"/>
        <v>3.0170902027748525E-4</v>
      </c>
      <c r="M36" s="32"/>
    </row>
    <row r="37" spans="1:13">
      <c r="A37" s="64"/>
      <c r="B37" s="12">
        <v>76</v>
      </c>
      <c r="C37" s="62" t="s">
        <v>33</v>
      </c>
      <c r="D37" s="62"/>
      <c r="E37" s="15">
        <f>VLOOKUP(C37,RA!B8:D66,3,0)</f>
        <v>1249553.7408</v>
      </c>
      <c r="F37" s="25">
        <f>VLOOKUP(C37,RA!B8:I70,8,0)</f>
        <v>39974.463000000003</v>
      </c>
      <c r="G37" s="16">
        <f t="shared" si="0"/>
        <v>1209579.2778</v>
      </c>
      <c r="H37" s="27">
        <f>RA!J37</f>
        <v>3.4308175638250002E-3</v>
      </c>
      <c r="I37" s="20">
        <f>VLOOKUP(B37,RMS!B:D,3,FALSE)</f>
        <v>1249553.7097435901</v>
      </c>
      <c r="J37" s="21">
        <f>VLOOKUP(B37,RMS!B:E,4,FALSE)</f>
        <v>1209579.2882316201</v>
      </c>
      <c r="K37" s="22">
        <f t="shared" si="1"/>
        <v>3.1056409934535623E-2</v>
      </c>
      <c r="L37" s="22">
        <f t="shared" si="2"/>
        <v>-1.0431620059534907E-2</v>
      </c>
      <c r="M37" s="32"/>
    </row>
    <row r="38" spans="1:13">
      <c r="A38" s="64"/>
      <c r="B38" s="12">
        <v>77</v>
      </c>
      <c r="C38" s="62" t="s">
        <v>38</v>
      </c>
      <c r="D38" s="62"/>
      <c r="E38" s="15">
        <f>VLOOKUP(C38,RA!B9:D67,3,0)</f>
        <v>489803.45</v>
      </c>
      <c r="F38" s="25">
        <f>VLOOKUP(C38,RA!B9:I71,8,0)</f>
        <v>-54832.67</v>
      </c>
      <c r="G38" s="16">
        <f t="shared" si="0"/>
        <v>544636.12</v>
      </c>
      <c r="H38" s="27">
        <f>RA!J38</f>
        <v>-14.863203215547101</v>
      </c>
      <c r="I38" s="20">
        <f>VLOOKUP(B38,RMS!B:D,3,FALSE)</f>
        <v>489803.45</v>
      </c>
      <c r="J38" s="21">
        <f>VLOOKUP(B38,RMS!B:E,4,FALSE)</f>
        <v>544636.12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2" t="s">
        <v>39</v>
      </c>
      <c r="D39" s="62"/>
      <c r="E39" s="15">
        <f>VLOOKUP(C39,RA!B10:D68,3,0)</f>
        <v>202881.32</v>
      </c>
      <c r="F39" s="25">
        <f>VLOOKUP(C39,RA!B10:I72,8,0)</f>
        <v>28004.31</v>
      </c>
      <c r="G39" s="16">
        <f t="shared" si="0"/>
        <v>174877.01</v>
      </c>
      <c r="H39" s="27">
        <f>RA!J39</f>
        <v>0</v>
      </c>
      <c r="I39" s="20">
        <f>VLOOKUP(B39,RMS!B:D,3,FALSE)</f>
        <v>202881.32</v>
      </c>
      <c r="J39" s="21">
        <f>VLOOKUP(B39,RMS!B:E,4,FALSE)</f>
        <v>174877.01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2" t="s">
        <v>34</v>
      </c>
      <c r="D40" s="62"/>
      <c r="E40" s="15">
        <f>VLOOKUP(C40,RA!B8:D69,3,0)</f>
        <v>68443.503400000001</v>
      </c>
      <c r="F40" s="25">
        <f>VLOOKUP(C40,RA!B8:I73,8,0)</f>
        <v>8151.3679000000002</v>
      </c>
      <c r="G40" s="16">
        <f t="shared" si="0"/>
        <v>60292.135500000004</v>
      </c>
      <c r="H40" s="27">
        <f>RA!J40</f>
        <v>6.8777223674939698</v>
      </c>
      <c r="I40" s="20">
        <f>VLOOKUP(B40,RMS!B:D,3,FALSE)</f>
        <v>68443.503517131801</v>
      </c>
      <c r="J40" s="21">
        <f>VLOOKUP(B40,RMS!B:E,4,FALSE)</f>
        <v>60292.134935330199</v>
      </c>
      <c r="K40" s="22">
        <f t="shared" si="1"/>
        <v>-1.1713179992511868E-4</v>
      </c>
      <c r="L40" s="22">
        <f t="shared" si="2"/>
        <v>5.6466980458935723E-4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14062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9" t="s">
        <v>45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9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0" t="s">
        <v>46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22.5" thickTop="1" thickBot="1">
      <c r="A5" s="41"/>
      <c r="B5" s="42"/>
      <c r="C5" s="43"/>
      <c r="D5" s="44" t="s">
        <v>0</v>
      </c>
      <c r="E5" s="44" t="s">
        <v>58</v>
      </c>
      <c r="F5" s="44" t="s">
        <v>59</v>
      </c>
      <c r="G5" s="44" t="s">
        <v>47</v>
      </c>
      <c r="H5" s="44" t="s">
        <v>48</v>
      </c>
      <c r="I5" s="44" t="s">
        <v>1</v>
      </c>
      <c r="J5" s="44" t="s">
        <v>2</v>
      </c>
      <c r="K5" s="44" t="s">
        <v>49</v>
      </c>
      <c r="L5" s="44" t="s">
        <v>50</v>
      </c>
      <c r="M5" s="44" t="s">
        <v>51</v>
      </c>
      <c r="N5" s="44" t="s">
        <v>52</v>
      </c>
      <c r="O5" s="44" t="s">
        <v>53</v>
      </c>
      <c r="P5" s="44" t="s">
        <v>60</v>
      </c>
      <c r="Q5" s="44" t="s">
        <v>61</v>
      </c>
      <c r="R5" s="44" t="s">
        <v>54</v>
      </c>
      <c r="S5" s="44" t="s">
        <v>55</v>
      </c>
      <c r="T5" s="44" t="s">
        <v>56</v>
      </c>
      <c r="U5" s="45" t="s">
        <v>57</v>
      </c>
    </row>
    <row r="6" spans="1:23" ht="12" thickBot="1">
      <c r="A6" s="46" t="s">
        <v>3</v>
      </c>
      <c r="B6" s="70" t="s">
        <v>4</v>
      </c>
      <c r="C6" s="71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2" t="s">
        <v>5</v>
      </c>
      <c r="B7" s="73"/>
      <c r="C7" s="74"/>
      <c r="D7" s="48">
        <v>49676262.144199997</v>
      </c>
      <c r="E7" s="49"/>
      <c r="F7" s="49"/>
      <c r="G7" s="48">
        <v>31870483.585700002</v>
      </c>
      <c r="H7" s="50">
        <v>55.8691822501535</v>
      </c>
      <c r="I7" s="48">
        <v>4711879.6070999997</v>
      </c>
      <c r="J7" s="50">
        <v>9.4851734082213799</v>
      </c>
      <c r="K7" s="48">
        <v>2503403.0057999999</v>
      </c>
      <c r="L7" s="50">
        <v>7.8549263272655603</v>
      </c>
      <c r="M7" s="50">
        <v>0.88218980171522599</v>
      </c>
      <c r="N7" s="48">
        <v>49676262.144199997</v>
      </c>
      <c r="O7" s="48">
        <v>896236196.28340006</v>
      </c>
      <c r="P7" s="48">
        <v>1421979</v>
      </c>
      <c r="Q7" s="48">
        <v>1238265</v>
      </c>
      <c r="R7" s="50">
        <v>14.8364041622755</v>
      </c>
      <c r="S7" s="48">
        <v>34.934596181940798</v>
      </c>
      <c r="T7" s="48">
        <v>33.439199055210302</v>
      </c>
      <c r="U7" s="51">
        <v>4.28056222245249</v>
      </c>
    </row>
    <row r="8" spans="1:23" ht="12" thickBot="1">
      <c r="A8" s="75">
        <v>42401</v>
      </c>
      <c r="B8" s="65" t="s">
        <v>6</v>
      </c>
      <c r="C8" s="66"/>
      <c r="D8" s="52">
        <v>2227102.1113</v>
      </c>
      <c r="E8" s="53"/>
      <c r="F8" s="53"/>
      <c r="G8" s="52">
        <v>1354320.8526999999</v>
      </c>
      <c r="H8" s="54">
        <v>64.444201450491306</v>
      </c>
      <c r="I8" s="52">
        <v>432934.14779999998</v>
      </c>
      <c r="J8" s="54">
        <v>19.439348811325399</v>
      </c>
      <c r="K8" s="52">
        <v>262580.85310000001</v>
      </c>
      <c r="L8" s="54">
        <v>19.388378505471099</v>
      </c>
      <c r="M8" s="54">
        <v>0.64876510487656702</v>
      </c>
      <c r="N8" s="52">
        <v>2227102.1113</v>
      </c>
      <c r="O8" s="52">
        <v>34690529.501400001</v>
      </c>
      <c r="P8" s="52">
        <v>53202</v>
      </c>
      <c r="Q8" s="52">
        <v>43439</v>
      </c>
      <c r="R8" s="54">
        <v>22.4751951011764</v>
      </c>
      <c r="S8" s="52">
        <v>41.861247909852999</v>
      </c>
      <c r="T8" s="52">
        <v>38.741972094201103</v>
      </c>
      <c r="U8" s="55">
        <v>7.4514639945020802</v>
      </c>
    </row>
    <row r="9" spans="1:23" ht="12" thickBot="1">
      <c r="A9" s="76"/>
      <c r="B9" s="65" t="s">
        <v>7</v>
      </c>
      <c r="C9" s="66"/>
      <c r="D9" s="52">
        <v>215249.62090000001</v>
      </c>
      <c r="E9" s="53"/>
      <c r="F9" s="53"/>
      <c r="G9" s="52">
        <v>161713.2665</v>
      </c>
      <c r="H9" s="54">
        <v>33.105728156199199</v>
      </c>
      <c r="I9" s="52">
        <v>42282.296499999997</v>
      </c>
      <c r="J9" s="54">
        <v>19.643377917791302</v>
      </c>
      <c r="K9" s="52">
        <v>33144.855600000003</v>
      </c>
      <c r="L9" s="54">
        <v>20.496064619410799</v>
      </c>
      <c r="M9" s="54">
        <v>0.27568202469405201</v>
      </c>
      <c r="N9" s="52">
        <v>215249.62090000001</v>
      </c>
      <c r="O9" s="52">
        <v>3606207.1348000001</v>
      </c>
      <c r="P9" s="52">
        <v>10633</v>
      </c>
      <c r="Q9" s="52">
        <v>8615</v>
      </c>
      <c r="R9" s="54">
        <v>23.4242600116077</v>
      </c>
      <c r="S9" s="52">
        <v>20.2435456503339</v>
      </c>
      <c r="T9" s="52">
        <v>21.835355739988401</v>
      </c>
      <c r="U9" s="55">
        <v>-7.86329686088499</v>
      </c>
    </row>
    <row r="10" spans="1:23" ht="12" thickBot="1">
      <c r="A10" s="76"/>
      <c r="B10" s="65" t="s">
        <v>8</v>
      </c>
      <c r="C10" s="66"/>
      <c r="D10" s="52">
        <v>427292.23729999998</v>
      </c>
      <c r="E10" s="53"/>
      <c r="F10" s="53"/>
      <c r="G10" s="52">
        <v>254834.13260000001</v>
      </c>
      <c r="H10" s="54">
        <v>67.674648972827598</v>
      </c>
      <c r="I10" s="52">
        <v>101649.72010000001</v>
      </c>
      <c r="J10" s="54">
        <v>23.7892737631534</v>
      </c>
      <c r="K10" s="52">
        <v>55521.3033</v>
      </c>
      <c r="L10" s="54">
        <v>21.787231849019602</v>
      </c>
      <c r="M10" s="54">
        <v>0.83082373896651696</v>
      </c>
      <c r="N10" s="52">
        <v>427292.23729999998</v>
      </c>
      <c r="O10" s="52">
        <v>6548301.8949999996</v>
      </c>
      <c r="P10" s="52">
        <v>141646</v>
      </c>
      <c r="Q10" s="52">
        <v>124155</v>
      </c>
      <c r="R10" s="54">
        <v>14.0880351173936</v>
      </c>
      <c r="S10" s="52">
        <v>3.0166205702949598</v>
      </c>
      <c r="T10" s="52">
        <v>2.6099901308847802</v>
      </c>
      <c r="U10" s="55">
        <v>13.4796680568422</v>
      </c>
    </row>
    <row r="11" spans="1:23" ht="12" thickBot="1">
      <c r="A11" s="76"/>
      <c r="B11" s="65" t="s">
        <v>9</v>
      </c>
      <c r="C11" s="66"/>
      <c r="D11" s="52">
        <v>165154.96470000001</v>
      </c>
      <c r="E11" s="53"/>
      <c r="F11" s="53"/>
      <c r="G11" s="52">
        <v>166114.01749999999</v>
      </c>
      <c r="H11" s="54">
        <v>-0.57734609904308598</v>
      </c>
      <c r="I11" s="52">
        <v>33330.743000000002</v>
      </c>
      <c r="J11" s="54">
        <v>20.181496245386601</v>
      </c>
      <c r="K11" s="52">
        <v>6683.4573</v>
      </c>
      <c r="L11" s="54">
        <v>4.0234156036831701</v>
      </c>
      <c r="M11" s="54">
        <v>3.98705108806486</v>
      </c>
      <c r="N11" s="52">
        <v>165154.96470000001</v>
      </c>
      <c r="O11" s="52">
        <v>2953226.375</v>
      </c>
      <c r="P11" s="52">
        <v>6813</v>
      </c>
      <c r="Q11" s="52">
        <v>5629</v>
      </c>
      <c r="R11" s="54">
        <v>21.033931426541098</v>
      </c>
      <c r="S11" s="52">
        <v>24.241151431087602</v>
      </c>
      <c r="T11" s="52">
        <v>24.6036601705454</v>
      </c>
      <c r="U11" s="55">
        <v>-1.4954270653697801</v>
      </c>
    </row>
    <row r="12" spans="1:23" ht="12" thickBot="1">
      <c r="A12" s="76"/>
      <c r="B12" s="65" t="s">
        <v>10</v>
      </c>
      <c r="C12" s="66"/>
      <c r="D12" s="52">
        <v>559454.15300000005</v>
      </c>
      <c r="E12" s="53"/>
      <c r="F12" s="53"/>
      <c r="G12" s="52">
        <v>470746.65490000002</v>
      </c>
      <c r="H12" s="54">
        <v>18.843999670872599</v>
      </c>
      <c r="I12" s="52">
        <v>154440.08259999999</v>
      </c>
      <c r="J12" s="54">
        <v>27.6054939929993</v>
      </c>
      <c r="K12" s="52">
        <v>7821.5847000000003</v>
      </c>
      <c r="L12" s="54">
        <v>1.6615274094006101</v>
      </c>
      <c r="M12" s="54">
        <v>18.7453698353481</v>
      </c>
      <c r="N12" s="52">
        <v>559454.15300000005</v>
      </c>
      <c r="O12" s="52">
        <v>11428683.913799999</v>
      </c>
      <c r="P12" s="52">
        <v>3502</v>
      </c>
      <c r="Q12" s="52">
        <v>2882</v>
      </c>
      <c r="R12" s="54">
        <v>21.5128383067314</v>
      </c>
      <c r="S12" s="52">
        <v>159.75275642490001</v>
      </c>
      <c r="T12" s="52">
        <v>167.60010232477401</v>
      </c>
      <c r="U12" s="55">
        <v>-4.9121818461789397</v>
      </c>
    </row>
    <row r="13" spans="1:23" ht="12" thickBot="1">
      <c r="A13" s="76"/>
      <c r="B13" s="65" t="s">
        <v>11</v>
      </c>
      <c r="C13" s="66"/>
      <c r="D13" s="52">
        <v>819071.93799999997</v>
      </c>
      <c r="E13" s="53"/>
      <c r="F13" s="53"/>
      <c r="G13" s="52">
        <v>559301.13829999999</v>
      </c>
      <c r="H13" s="54">
        <v>46.445605401336302</v>
      </c>
      <c r="I13" s="52">
        <v>102000.05349999999</v>
      </c>
      <c r="J13" s="54">
        <v>12.453125149063499</v>
      </c>
      <c r="K13" s="52">
        <v>81635.046300000002</v>
      </c>
      <c r="L13" s="54">
        <v>14.595902048068499</v>
      </c>
      <c r="M13" s="54">
        <v>0.24946402461953401</v>
      </c>
      <c r="N13" s="52">
        <v>819071.93799999997</v>
      </c>
      <c r="O13" s="52">
        <v>12952349.788899999</v>
      </c>
      <c r="P13" s="52">
        <v>18724</v>
      </c>
      <c r="Q13" s="52">
        <v>18343</v>
      </c>
      <c r="R13" s="54">
        <v>2.0770866270511901</v>
      </c>
      <c r="S13" s="52">
        <v>43.744495727408697</v>
      </c>
      <c r="T13" s="52">
        <v>38.845131706918202</v>
      </c>
      <c r="U13" s="55">
        <v>11.1999554207245</v>
      </c>
    </row>
    <row r="14" spans="1:23" ht="12" thickBot="1">
      <c r="A14" s="76"/>
      <c r="B14" s="65" t="s">
        <v>12</v>
      </c>
      <c r="C14" s="66"/>
      <c r="D14" s="52">
        <v>393683.33659999998</v>
      </c>
      <c r="E14" s="53"/>
      <c r="F14" s="53"/>
      <c r="G14" s="52">
        <v>333850.62900000002</v>
      </c>
      <c r="H14" s="54">
        <v>17.9219993621759</v>
      </c>
      <c r="I14" s="52">
        <v>83301.043399999995</v>
      </c>
      <c r="J14" s="54">
        <v>21.1594029148959</v>
      </c>
      <c r="K14" s="52">
        <v>51541.4614</v>
      </c>
      <c r="L14" s="54">
        <v>15.4384796441405</v>
      </c>
      <c r="M14" s="54">
        <v>0.61619482912061896</v>
      </c>
      <c r="N14" s="52">
        <v>393683.33659999998</v>
      </c>
      <c r="O14" s="52">
        <v>7219254.2379000001</v>
      </c>
      <c r="P14" s="52">
        <v>5282</v>
      </c>
      <c r="Q14" s="52">
        <v>6410</v>
      </c>
      <c r="R14" s="54">
        <v>-17.597503900155999</v>
      </c>
      <c r="S14" s="52">
        <v>74.533005793260102</v>
      </c>
      <c r="T14" s="52">
        <v>63.551028393135702</v>
      </c>
      <c r="U14" s="55">
        <v>14.734381477363501</v>
      </c>
    </row>
    <row r="15" spans="1:23" ht="12" thickBot="1">
      <c r="A15" s="76"/>
      <c r="B15" s="65" t="s">
        <v>13</v>
      </c>
      <c r="C15" s="66"/>
      <c r="D15" s="52">
        <v>297541.47509999998</v>
      </c>
      <c r="E15" s="53"/>
      <c r="F15" s="53"/>
      <c r="G15" s="52">
        <v>305196.03389999998</v>
      </c>
      <c r="H15" s="54">
        <v>-2.5080793816960698</v>
      </c>
      <c r="I15" s="52">
        <v>73931.606299999999</v>
      </c>
      <c r="J15" s="54">
        <v>24.847496059214102</v>
      </c>
      <c r="K15" s="52">
        <v>12903.0784</v>
      </c>
      <c r="L15" s="54">
        <v>4.2278001568748396</v>
      </c>
      <c r="M15" s="54">
        <v>4.7297649450847299</v>
      </c>
      <c r="N15" s="52">
        <v>297541.47509999998</v>
      </c>
      <c r="O15" s="52">
        <v>5218221.9709999999</v>
      </c>
      <c r="P15" s="52">
        <v>7646</v>
      </c>
      <c r="Q15" s="52">
        <v>8740</v>
      </c>
      <c r="R15" s="54">
        <v>-12.517162471395901</v>
      </c>
      <c r="S15" s="52">
        <v>38.914658004185199</v>
      </c>
      <c r="T15" s="52">
        <v>32.294633615560599</v>
      </c>
      <c r="U15" s="55">
        <v>17.011647353839201</v>
      </c>
    </row>
    <row r="16" spans="1:23" ht="12" thickBot="1">
      <c r="A16" s="76"/>
      <c r="B16" s="65" t="s">
        <v>14</v>
      </c>
      <c r="C16" s="66"/>
      <c r="D16" s="52">
        <v>2363813.9522000002</v>
      </c>
      <c r="E16" s="53"/>
      <c r="F16" s="53"/>
      <c r="G16" s="52">
        <v>945342.19640000002</v>
      </c>
      <c r="H16" s="54">
        <v>150.04849685137799</v>
      </c>
      <c r="I16" s="52">
        <v>-76852.924700000003</v>
      </c>
      <c r="J16" s="54">
        <v>-3.2512256147939702</v>
      </c>
      <c r="K16" s="52">
        <v>36315.262799999997</v>
      </c>
      <c r="L16" s="54">
        <v>3.8414938990657301</v>
      </c>
      <c r="M16" s="54">
        <v>-3.11627064695233</v>
      </c>
      <c r="N16" s="52">
        <v>2363813.9522000002</v>
      </c>
      <c r="O16" s="52">
        <v>32002286.320799999</v>
      </c>
      <c r="P16" s="52">
        <v>67411</v>
      </c>
      <c r="Q16" s="52">
        <v>56422</v>
      </c>
      <c r="R16" s="54">
        <v>19.476445358193601</v>
      </c>
      <c r="S16" s="52">
        <v>35.065700734301501</v>
      </c>
      <c r="T16" s="52">
        <v>35.6409216475843</v>
      </c>
      <c r="U16" s="55">
        <v>-1.64040900719849</v>
      </c>
    </row>
    <row r="17" spans="1:21" ht="12" thickBot="1">
      <c r="A17" s="76"/>
      <c r="B17" s="65" t="s">
        <v>15</v>
      </c>
      <c r="C17" s="66"/>
      <c r="D17" s="52">
        <v>2836512.7595000002</v>
      </c>
      <c r="E17" s="53"/>
      <c r="F17" s="53"/>
      <c r="G17" s="52">
        <v>1026818.5551</v>
      </c>
      <c r="H17" s="54">
        <v>176.24284206899199</v>
      </c>
      <c r="I17" s="52">
        <v>247986.47959999999</v>
      </c>
      <c r="J17" s="54">
        <v>8.7426534137541907</v>
      </c>
      <c r="K17" s="52">
        <v>74215.155199999994</v>
      </c>
      <c r="L17" s="54">
        <v>7.2276795964962197</v>
      </c>
      <c r="M17" s="54">
        <v>2.3414533585722399</v>
      </c>
      <c r="N17" s="52">
        <v>2836512.7595000002</v>
      </c>
      <c r="O17" s="52">
        <v>38418001.672799997</v>
      </c>
      <c r="P17" s="52">
        <v>21918</v>
      </c>
      <c r="Q17" s="52">
        <v>18185</v>
      </c>
      <c r="R17" s="54">
        <v>20.527907616167202</v>
      </c>
      <c r="S17" s="52">
        <v>129.414762273018</v>
      </c>
      <c r="T17" s="52">
        <v>110.513718663734</v>
      </c>
      <c r="U17" s="55">
        <v>14.6050135836973</v>
      </c>
    </row>
    <row r="18" spans="1:21" ht="12" thickBot="1">
      <c r="A18" s="76"/>
      <c r="B18" s="65" t="s">
        <v>16</v>
      </c>
      <c r="C18" s="66"/>
      <c r="D18" s="52">
        <v>8999444.6829000004</v>
      </c>
      <c r="E18" s="53"/>
      <c r="F18" s="53"/>
      <c r="G18" s="52">
        <v>3793652.4279</v>
      </c>
      <c r="H18" s="54">
        <v>137.22375346551399</v>
      </c>
      <c r="I18" s="52">
        <v>1092095.0730999999</v>
      </c>
      <c r="J18" s="54">
        <v>12.135138462211</v>
      </c>
      <c r="K18" s="52">
        <v>535897.50139999995</v>
      </c>
      <c r="L18" s="54">
        <v>14.1261623616017</v>
      </c>
      <c r="M18" s="54">
        <v>1.03788050932682</v>
      </c>
      <c r="N18" s="52">
        <v>8999444.6829000004</v>
      </c>
      <c r="O18" s="52">
        <v>107525472.48649999</v>
      </c>
      <c r="P18" s="52">
        <v>146086</v>
      </c>
      <c r="Q18" s="52">
        <v>150867</v>
      </c>
      <c r="R18" s="54">
        <v>-3.1690164184347802</v>
      </c>
      <c r="S18" s="52">
        <v>61.603744937228797</v>
      </c>
      <c r="T18" s="52">
        <v>56.357423476969799</v>
      </c>
      <c r="U18" s="55">
        <v>8.5162378774289191</v>
      </c>
    </row>
    <row r="19" spans="1:21" ht="12" thickBot="1">
      <c r="A19" s="76"/>
      <c r="B19" s="65" t="s">
        <v>17</v>
      </c>
      <c r="C19" s="66"/>
      <c r="D19" s="52">
        <v>1363691.5619999999</v>
      </c>
      <c r="E19" s="53"/>
      <c r="F19" s="53"/>
      <c r="G19" s="52">
        <v>805508.68050000002</v>
      </c>
      <c r="H19" s="54">
        <v>69.295700345962899</v>
      </c>
      <c r="I19" s="52">
        <v>78488.880999999994</v>
      </c>
      <c r="J19" s="54">
        <v>5.7556182928115804</v>
      </c>
      <c r="K19" s="52">
        <v>93831.166599999997</v>
      </c>
      <c r="L19" s="54">
        <v>11.648684722026401</v>
      </c>
      <c r="M19" s="54">
        <v>-0.16350948363888301</v>
      </c>
      <c r="N19" s="52">
        <v>1363691.5619999999</v>
      </c>
      <c r="O19" s="52">
        <v>26540162.551600002</v>
      </c>
      <c r="P19" s="52">
        <v>20006</v>
      </c>
      <c r="Q19" s="52">
        <v>17624</v>
      </c>
      <c r="R19" s="54">
        <v>13.515660463005</v>
      </c>
      <c r="S19" s="52">
        <v>68.164128861341595</v>
      </c>
      <c r="T19" s="52">
        <v>69.7736662335452</v>
      </c>
      <c r="U19" s="55">
        <v>-2.3612674277370398</v>
      </c>
    </row>
    <row r="20" spans="1:21" ht="12" thickBot="1">
      <c r="A20" s="76"/>
      <c r="B20" s="65" t="s">
        <v>18</v>
      </c>
      <c r="C20" s="66"/>
      <c r="D20" s="52">
        <v>3089007.8347</v>
      </c>
      <c r="E20" s="53"/>
      <c r="F20" s="53"/>
      <c r="G20" s="52">
        <v>2445086.2433000002</v>
      </c>
      <c r="H20" s="54">
        <v>26.335332471992199</v>
      </c>
      <c r="I20" s="52">
        <v>242123.9001</v>
      </c>
      <c r="J20" s="54">
        <v>7.8382416962537302</v>
      </c>
      <c r="K20" s="52">
        <v>183841.8947</v>
      </c>
      <c r="L20" s="54">
        <v>7.5188306835295302</v>
      </c>
      <c r="M20" s="54">
        <v>0.31702243656217099</v>
      </c>
      <c r="N20" s="52">
        <v>3089007.8347</v>
      </c>
      <c r="O20" s="52">
        <v>52725155.809100002</v>
      </c>
      <c r="P20" s="52">
        <v>72920</v>
      </c>
      <c r="Q20" s="52">
        <v>60284</v>
      </c>
      <c r="R20" s="54">
        <v>20.960785614756801</v>
      </c>
      <c r="S20" s="52">
        <v>42.3615994884805</v>
      </c>
      <c r="T20" s="52">
        <v>34.523041269657</v>
      </c>
      <c r="U20" s="55">
        <v>18.503924104553999</v>
      </c>
    </row>
    <row r="21" spans="1:21" ht="12" thickBot="1">
      <c r="A21" s="76"/>
      <c r="B21" s="65" t="s">
        <v>19</v>
      </c>
      <c r="C21" s="66"/>
      <c r="D21" s="52">
        <v>1043276.2814</v>
      </c>
      <c r="E21" s="53"/>
      <c r="F21" s="53"/>
      <c r="G21" s="52">
        <v>634710.43279999995</v>
      </c>
      <c r="H21" s="54">
        <v>64.370432166622393</v>
      </c>
      <c r="I21" s="52">
        <v>133857.42660000001</v>
      </c>
      <c r="J21" s="54">
        <v>12.830486898482301</v>
      </c>
      <c r="K21" s="52">
        <v>77363.312000000005</v>
      </c>
      <c r="L21" s="54">
        <v>12.1887569515306</v>
      </c>
      <c r="M21" s="54">
        <v>0.73024426100061501</v>
      </c>
      <c r="N21" s="52">
        <v>1043276.2814</v>
      </c>
      <c r="O21" s="52">
        <v>15882049.350099999</v>
      </c>
      <c r="P21" s="52">
        <v>47970</v>
      </c>
      <c r="Q21" s="52">
        <v>40769</v>
      </c>
      <c r="R21" s="54">
        <v>17.662930167529201</v>
      </c>
      <c r="S21" s="52">
        <v>21.748515351261201</v>
      </c>
      <c r="T21" s="52">
        <v>20.8181747455174</v>
      </c>
      <c r="U21" s="55">
        <v>4.27772006832559</v>
      </c>
    </row>
    <row r="22" spans="1:21" ht="12" thickBot="1">
      <c r="A22" s="76"/>
      <c r="B22" s="65" t="s">
        <v>20</v>
      </c>
      <c r="C22" s="66"/>
      <c r="D22" s="52">
        <v>2680419.1392000001</v>
      </c>
      <c r="E22" s="53"/>
      <c r="F22" s="53"/>
      <c r="G22" s="52">
        <v>1697144.2882000001</v>
      </c>
      <c r="H22" s="54">
        <v>57.937021491724003</v>
      </c>
      <c r="I22" s="52">
        <v>124298.7406</v>
      </c>
      <c r="J22" s="54">
        <v>4.6372874593448197</v>
      </c>
      <c r="K22" s="52">
        <v>243617.4662</v>
      </c>
      <c r="L22" s="54">
        <v>14.3545524027531</v>
      </c>
      <c r="M22" s="54">
        <v>-0.48977902718208299</v>
      </c>
      <c r="N22" s="52">
        <v>2680419.1392000001</v>
      </c>
      <c r="O22" s="52">
        <v>46687086.644100003</v>
      </c>
      <c r="P22" s="52">
        <v>108395</v>
      </c>
      <c r="Q22" s="52">
        <v>89107</v>
      </c>
      <c r="R22" s="54">
        <v>21.645886406230701</v>
      </c>
      <c r="S22" s="52">
        <v>24.7282544324</v>
      </c>
      <c r="T22" s="52">
        <v>24.621289493530298</v>
      </c>
      <c r="U22" s="55">
        <v>0.43256162363655998</v>
      </c>
    </row>
    <row r="23" spans="1:21" ht="12" thickBot="1">
      <c r="A23" s="76"/>
      <c r="B23" s="65" t="s">
        <v>21</v>
      </c>
      <c r="C23" s="66"/>
      <c r="D23" s="52">
        <v>5041285.4456000002</v>
      </c>
      <c r="E23" s="53"/>
      <c r="F23" s="53"/>
      <c r="G23" s="52">
        <v>3744722.1349999998</v>
      </c>
      <c r="H23" s="54">
        <v>34.623752146566197</v>
      </c>
      <c r="I23" s="52">
        <v>356002.3162</v>
      </c>
      <c r="J23" s="54">
        <v>7.0617369328038402</v>
      </c>
      <c r="K23" s="52">
        <v>127145.7678</v>
      </c>
      <c r="L23" s="54">
        <v>3.3953325030883801</v>
      </c>
      <c r="M23" s="54">
        <v>1.7999541184885599</v>
      </c>
      <c r="N23" s="52">
        <v>5041285.4456000002</v>
      </c>
      <c r="O23" s="52">
        <v>106715110.5546</v>
      </c>
      <c r="P23" s="52">
        <v>110405</v>
      </c>
      <c r="Q23" s="52">
        <v>92054</v>
      </c>
      <c r="R23" s="54">
        <v>19.935038129793401</v>
      </c>
      <c r="S23" s="52">
        <v>45.661749428015</v>
      </c>
      <c r="T23" s="52">
        <v>39.331697987051101</v>
      </c>
      <c r="U23" s="55">
        <v>13.8629192272696</v>
      </c>
    </row>
    <row r="24" spans="1:21" ht="12" thickBot="1">
      <c r="A24" s="76"/>
      <c r="B24" s="65" t="s">
        <v>22</v>
      </c>
      <c r="C24" s="66"/>
      <c r="D24" s="52">
        <v>856448.60089999996</v>
      </c>
      <c r="E24" s="53"/>
      <c r="F24" s="53"/>
      <c r="G24" s="52">
        <v>414343.93859999999</v>
      </c>
      <c r="H24" s="54">
        <v>106.69992272453599</v>
      </c>
      <c r="I24" s="52">
        <v>133572.98730000001</v>
      </c>
      <c r="J24" s="54">
        <v>15.596147528250301</v>
      </c>
      <c r="K24" s="52">
        <v>73371.006200000003</v>
      </c>
      <c r="L24" s="54">
        <v>17.7077542024407</v>
      </c>
      <c r="M24" s="54">
        <v>0.82051459040778396</v>
      </c>
      <c r="N24" s="52">
        <v>856448.60089999996</v>
      </c>
      <c r="O24" s="52">
        <v>12588619.568700001</v>
      </c>
      <c r="P24" s="52">
        <v>46021</v>
      </c>
      <c r="Q24" s="52">
        <v>37556</v>
      </c>
      <c r="R24" s="54">
        <v>22.5396740866972</v>
      </c>
      <c r="S24" s="52">
        <v>18.609951998000898</v>
      </c>
      <c r="T24" s="52">
        <v>16.5324353418894</v>
      </c>
      <c r="U24" s="55">
        <v>11.1634713315469</v>
      </c>
    </row>
    <row r="25" spans="1:21" ht="12" thickBot="1">
      <c r="A25" s="76"/>
      <c r="B25" s="65" t="s">
        <v>23</v>
      </c>
      <c r="C25" s="66"/>
      <c r="D25" s="52">
        <v>992914.01549999998</v>
      </c>
      <c r="E25" s="53"/>
      <c r="F25" s="53"/>
      <c r="G25" s="52">
        <v>482216.43050000002</v>
      </c>
      <c r="H25" s="54">
        <v>105.906301133387</v>
      </c>
      <c r="I25" s="52">
        <v>73843.725399999996</v>
      </c>
      <c r="J25" s="54">
        <v>7.4370715134698404</v>
      </c>
      <c r="K25" s="52">
        <v>53746.126199999999</v>
      </c>
      <c r="L25" s="54">
        <v>11.145643906050999</v>
      </c>
      <c r="M25" s="54">
        <v>0.37393577213756501</v>
      </c>
      <c r="N25" s="52">
        <v>992914.01549999998</v>
      </c>
      <c r="O25" s="52">
        <v>21261538.7458</v>
      </c>
      <c r="P25" s="52">
        <v>38906</v>
      </c>
      <c r="Q25" s="52">
        <v>30170</v>
      </c>
      <c r="R25" s="54">
        <v>28.955916473317899</v>
      </c>
      <c r="S25" s="52">
        <v>25.520845512260301</v>
      </c>
      <c r="T25" s="52">
        <v>24.2886416639045</v>
      </c>
      <c r="U25" s="55">
        <v>4.8282250200677002</v>
      </c>
    </row>
    <row r="26" spans="1:21" ht="12" thickBot="1">
      <c r="A26" s="76"/>
      <c r="B26" s="65" t="s">
        <v>24</v>
      </c>
      <c r="C26" s="66"/>
      <c r="D26" s="52">
        <v>2435789.1526000001</v>
      </c>
      <c r="E26" s="53"/>
      <c r="F26" s="53"/>
      <c r="G26" s="52">
        <v>1205172.8063999999</v>
      </c>
      <c r="H26" s="54">
        <v>102.11119431710399</v>
      </c>
      <c r="I26" s="52">
        <v>382528.07419999997</v>
      </c>
      <c r="J26" s="54">
        <v>15.704482212332801</v>
      </c>
      <c r="K26" s="52">
        <v>240397.5711</v>
      </c>
      <c r="L26" s="54">
        <v>19.947145324171199</v>
      </c>
      <c r="M26" s="54">
        <v>0.59123102804094796</v>
      </c>
      <c r="N26" s="52">
        <v>2435789.1526000001</v>
      </c>
      <c r="O26" s="52">
        <v>33189186.370200001</v>
      </c>
      <c r="P26" s="52">
        <v>97163</v>
      </c>
      <c r="Q26" s="52">
        <v>77294</v>
      </c>
      <c r="R26" s="54">
        <v>25.705746888503601</v>
      </c>
      <c r="S26" s="52">
        <v>25.0691019482725</v>
      </c>
      <c r="T26" s="52">
        <v>24.534631224933399</v>
      </c>
      <c r="U26" s="55">
        <v>2.1319899071053299</v>
      </c>
    </row>
    <row r="27" spans="1:21" ht="12" thickBot="1">
      <c r="A27" s="76"/>
      <c r="B27" s="65" t="s">
        <v>25</v>
      </c>
      <c r="C27" s="66"/>
      <c r="D27" s="52">
        <v>505593.98070000001</v>
      </c>
      <c r="E27" s="53"/>
      <c r="F27" s="53"/>
      <c r="G27" s="52">
        <v>411049.6643</v>
      </c>
      <c r="H27" s="54">
        <v>23.000703956541301</v>
      </c>
      <c r="I27" s="52">
        <v>124532.5632</v>
      </c>
      <c r="J27" s="54">
        <v>24.630942604890901</v>
      </c>
      <c r="K27" s="52">
        <v>97157.117800000007</v>
      </c>
      <c r="L27" s="54">
        <v>23.6363452492911</v>
      </c>
      <c r="M27" s="54">
        <v>0.281764692282792</v>
      </c>
      <c r="N27" s="52">
        <v>505593.98070000001</v>
      </c>
      <c r="O27" s="52">
        <v>9531443.9239000008</v>
      </c>
      <c r="P27" s="52">
        <v>42426</v>
      </c>
      <c r="Q27" s="52">
        <v>35020</v>
      </c>
      <c r="R27" s="54">
        <v>21.147915476870399</v>
      </c>
      <c r="S27" s="52">
        <v>11.917078694668399</v>
      </c>
      <c r="T27" s="52">
        <v>10.824778957738401</v>
      </c>
      <c r="U27" s="55">
        <v>9.1658347227212307</v>
      </c>
    </row>
    <row r="28" spans="1:21" ht="12" thickBot="1">
      <c r="A28" s="76"/>
      <c r="B28" s="65" t="s">
        <v>26</v>
      </c>
      <c r="C28" s="66"/>
      <c r="D28" s="52">
        <v>2247631.3832</v>
      </c>
      <c r="E28" s="53"/>
      <c r="F28" s="53"/>
      <c r="G28" s="52">
        <v>1344772.6878</v>
      </c>
      <c r="H28" s="54">
        <v>67.138387297041604</v>
      </c>
      <c r="I28" s="52">
        <v>134240.67009999999</v>
      </c>
      <c r="J28" s="54">
        <v>5.9725394076353702</v>
      </c>
      <c r="K28" s="52">
        <v>83261.200100000002</v>
      </c>
      <c r="L28" s="54">
        <v>6.1914701908626899</v>
      </c>
      <c r="M28" s="54">
        <v>0.61228363197709901</v>
      </c>
      <c r="N28" s="52">
        <v>2247631.3832</v>
      </c>
      <c r="O28" s="52">
        <v>54311532.648900002</v>
      </c>
      <c r="P28" s="52">
        <v>58323</v>
      </c>
      <c r="Q28" s="52">
        <v>51095</v>
      </c>
      <c r="R28" s="54">
        <v>14.146198258146599</v>
      </c>
      <c r="S28" s="52">
        <v>38.537650381496199</v>
      </c>
      <c r="T28" s="52">
        <v>35.5053259125159</v>
      </c>
      <c r="U28" s="55">
        <v>7.8684726208326898</v>
      </c>
    </row>
    <row r="29" spans="1:21" ht="12" thickBot="1">
      <c r="A29" s="76"/>
      <c r="B29" s="65" t="s">
        <v>27</v>
      </c>
      <c r="C29" s="66"/>
      <c r="D29" s="52">
        <v>1319956.8477</v>
      </c>
      <c r="E29" s="53"/>
      <c r="F29" s="53"/>
      <c r="G29" s="52">
        <v>826006.01390000002</v>
      </c>
      <c r="H29" s="54">
        <v>59.799907686846403</v>
      </c>
      <c r="I29" s="52">
        <v>310704.8958</v>
      </c>
      <c r="J29" s="54">
        <v>23.5390191991047</v>
      </c>
      <c r="K29" s="52">
        <v>158323.26120000001</v>
      </c>
      <c r="L29" s="54">
        <v>19.167325483803001</v>
      </c>
      <c r="M29" s="54">
        <v>0.96247154994808803</v>
      </c>
      <c r="N29" s="52">
        <v>1319956.8477</v>
      </c>
      <c r="O29" s="52">
        <v>26356865.760400001</v>
      </c>
      <c r="P29" s="52">
        <v>118340</v>
      </c>
      <c r="Q29" s="52">
        <v>110573</v>
      </c>
      <c r="R29" s="54">
        <v>7.0243187758313601</v>
      </c>
      <c r="S29" s="52">
        <v>11.153936519350999</v>
      </c>
      <c r="T29" s="52">
        <v>10.159931122425901</v>
      </c>
      <c r="U29" s="55">
        <v>8.9117003239224708</v>
      </c>
    </row>
    <row r="30" spans="1:21" ht="12" thickBot="1">
      <c r="A30" s="76"/>
      <c r="B30" s="65" t="s">
        <v>28</v>
      </c>
      <c r="C30" s="66"/>
      <c r="D30" s="52">
        <v>2043098.0708000001</v>
      </c>
      <c r="E30" s="53"/>
      <c r="F30" s="53"/>
      <c r="G30" s="52">
        <v>1229299.9856</v>
      </c>
      <c r="H30" s="54">
        <v>66.200121592192104</v>
      </c>
      <c r="I30" s="52">
        <v>297689.011</v>
      </c>
      <c r="J30" s="54">
        <v>14.570470955583501</v>
      </c>
      <c r="K30" s="52">
        <v>165879.97529999999</v>
      </c>
      <c r="L30" s="54">
        <v>13.4938564421309</v>
      </c>
      <c r="M30" s="54">
        <v>0.79460486693236199</v>
      </c>
      <c r="N30" s="52">
        <v>2043098.0708000001</v>
      </c>
      <c r="O30" s="52">
        <v>34663250.353</v>
      </c>
      <c r="P30" s="52">
        <v>80355</v>
      </c>
      <c r="Q30" s="52">
        <v>71934</v>
      </c>
      <c r="R30" s="54">
        <v>11.7065643506548</v>
      </c>
      <c r="S30" s="52">
        <v>25.425898460581202</v>
      </c>
      <c r="T30" s="52">
        <v>24.971188710484601</v>
      </c>
      <c r="U30" s="55">
        <v>1.78837239833046</v>
      </c>
    </row>
    <row r="31" spans="1:21" ht="12" thickBot="1">
      <c r="A31" s="76"/>
      <c r="B31" s="65" t="s">
        <v>29</v>
      </c>
      <c r="C31" s="66"/>
      <c r="D31" s="52">
        <v>1685416.2535999999</v>
      </c>
      <c r="E31" s="53"/>
      <c r="F31" s="53"/>
      <c r="G31" s="52">
        <v>1995879.6969000001</v>
      </c>
      <c r="H31" s="54">
        <v>-15.5552182720337</v>
      </c>
      <c r="I31" s="52">
        <v>36724.124799999998</v>
      </c>
      <c r="J31" s="54">
        <v>2.1789350091740398</v>
      </c>
      <c r="K31" s="52">
        <v>-27492.767599999999</v>
      </c>
      <c r="L31" s="54">
        <v>-1.37747618970731</v>
      </c>
      <c r="M31" s="54">
        <v>-2.3357740237108802</v>
      </c>
      <c r="N31" s="52">
        <v>1685416.2535999999</v>
      </c>
      <c r="O31" s="52">
        <v>70211433.171499997</v>
      </c>
      <c r="P31" s="52">
        <v>37454</v>
      </c>
      <c r="Q31" s="52">
        <v>32112</v>
      </c>
      <c r="R31" s="54">
        <v>16.635525660189298</v>
      </c>
      <c r="S31" s="52">
        <v>44.999632979121102</v>
      </c>
      <c r="T31" s="52">
        <v>44.257777366716503</v>
      </c>
      <c r="U31" s="55">
        <v>1.6485814734283899</v>
      </c>
    </row>
    <row r="32" spans="1:21" ht="12" thickBot="1">
      <c r="A32" s="76"/>
      <c r="B32" s="65" t="s">
        <v>30</v>
      </c>
      <c r="C32" s="66"/>
      <c r="D32" s="52">
        <v>207422.02429999999</v>
      </c>
      <c r="E32" s="53"/>
      <c r="F32" s="53"/>
      <c r="G32" s="52">
        <v>165425.35879999999</v>
      </c>
      <c r="H32" s="54">
        <v>25.387078380633401</v>
      </c>
      <c r="I32" s="52">
        <v>53826.350200000001</v>
      </c>
      <c r="J32" s="54">
        <v>25.950161455443901</v>
      </c>
      <c r="K32" s="52">
        <v>44453.487099999998</v>
      </c>
      <c r="L32" s="54">
        <v>26.872232541894899</v>
      </c>
      <c r="M32" s="54">
        <v>0.210846520969555</v>
      </c>
      <c r="N32" s="52">
        <v>207422.02429999999</v>
      </c>
      <c r="O32" s="52">
        <v>3930208.8158</v>
      </c>
      <c r="P32" s="52">
        <v>28662</v>
      </c>
      <c r="Q32" s="52">
        <v>23667</v>
      </c>
      <c r="R32" s="54">
        <v>21.105336544555701</v>
      </c>
      <c r="S32" s="52">
        <v>7.2368300990858998</v>
      </c>
      <c r="T32" s="52">
        <v>6.5447987239616303</v>
      </c>
      <c r="U32" s="55">
        <v>9.5626312300972192</v>
      </c>
    </row>
    <row r="33" spans="1:21" ht="12" thickBot="1">
      <c r="A33" s="76"/>
      <c r="B33" s="65" t="s">
        <v>75</v>
      </c>
      <c r="C33" s="66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2">
        <v>29.433</v>
      </c>
      <c r="P33" s="53"/>
      <c r="Q33" s="53"/>
      <c r="R33" s="53"/>
      <c r="S33" s="53"/>
      <c r="T33" s="53"/>
      <c r="U33" s="56"/>
    </row>
    <row r="34" spans="1:21" ht="12" thickBot="1">
      <c r="A34" s="76"/>
      <c r="B34" s="65" t="s">
        <v>31</v>
      </c>
      <c r="C34" s="66"/>
      <c r="D34" s="52">
        <v>692440.83239999996</v>
      </c>
      <c r="E34" s="53"/>
      <c r="F34" s="53"/>
      <c r="G34" s="52">
        <v>349353.0049</v>
      </c>
      <c r="H34" s="54">
        <v>98.206634174566901</v>
      </c>
      <c r="I34" s="52">
        <v>94179.255499999999</v>
      </c>
      <c r="J34" s="54">
        <v>13.601054572933601</v>
      </c>
      <c r="K34" s="52">
        <v>38263.047500000001</v>
      </c>
      <c r="L34" s="54">
        <v>10.9525456954213</v>
      </c>
      <c r="M34" s="54">
        <v>1.46136315984763</v>
      </c>
      <c r="N34" s="52">
        <v>692440.83239999996</v>
      </c>
      <c r="O34" s="52">
        <v>11589770.486099999</v>
      </c>
      <c r="P34" s="52">
        <v>24471</v>
      </c>
      <c r="Q34" s="52">
        <v>19087</v>
      </c>
      <c r="R34" s="54">
        <v>28.2076806203175</v>
      </c>
      <c r="S34" s="52">
        <v>28.296384798332699</v>
      </c>
      <c r="T34" s="52">
        <v>26.754373667941501</v>
      </c>
      <c r="U34" s="55">
        <v>5.4494987306012597</v>
      </c>
    </row>
    <row r="35" spans="1:21" ht="12" thickBot="1">
      <c r="A35" s="76"/>
      <c r="B35" s="65" t="s">
        <v>68</v>
      </c>
      <c r="C35" s="66"/>
      <c r="D35" s="52">
        <v>149276.17000000001</v>
      </c>
      <c r="E35" s="53"/>
      <c r="F35" s="53"/>
      <c r="G35" s="52">
        <v>10415.39</v>
      </c>
      <c r="H35" s="54">
        <v>1333.22688828743</v>
      </c>
      <c r="I35" s="52">
        <v>5274.19</v>
      </c>
      <c r="J35" s="54">
        <v>3.5331761258344199</v>
      </c>
      <c r="K35" s="52">
        <v>0.86</v>
      </c>
      <c r="L35" s="54">
        <v>8.2570119793879994E-3</v>
      </c>
      <c r="M35" s="54">
        <v>6131.77906976744</v>
      </c>
      <c r="N35" s="52">
        <v>149276.17000000001</v>
      </c>
      <c r="O35" s="52">
        <v>8260946.7300000004</v>
      </c>
      <c r="P35" s="52">
        <v>94</v>
      </c>
      <c r="Q35" s="52">
        <v>115</v>
      </c>
      <c r="R35" s="54">
        <v>-18.260869565217401</v>
      </c>
      <c r="S35" s="52">
        <v>1588.0443617021299</v>
      </c>
      <c r="T35" s="52">
        <v>2424.1550434782598</v>
      </c>
      <c r="U35" s="55">
        <v>-52.650335339496301</v>
      </c>
    </row>
    <row r="36" spans="1:21" ht="12" thickBot="1">
      <c r="A36" s="76"/>
      <c r="B36" s="65" t="s">
        <v>35</v>
      </c>
      <c r="C36" s="66"/>
      <c r="D36" s="52">
        <v>1104785.01</v>
      </c>
      <c r="E36" s="53"/>
      <c r="F36" s="53"/>
      <c r="G36" s="52">
        <v>1524165.09</v>
      </c>
      <c r="H36" s="54">
        <v>-27.515397298595801</v>
      </c>
      <c r="I36" s="52">
        <v>-111012.28</v>
      </c>
      <c r="J36" s="54">
        <v>-10.048315192111399</v>
      </c>
      <c r="K36" s="52">
        <v>-235889.97</v>
      </c>
      <c r="L36" s="54">
        <v>-15.4766679507139</v>
      </c>
      <c r="M36" s="54">
        <v>-0.52938957090884398</v>
      </c>
      <c r="N36" s="52">
        <v>1104785.01</v>
      </c>
      <c r="O36" s="52">
        <v>30557017.100000001</v>
      </c>
      <c r="P36" s="52">
        <v>446</v>
      </c>
      <c r="Q36" s="52">
        <v>416</v>
      </c>
      <c r="R36" s="54">
        <v>7.2115384615384599</v>
      </c>
      <c r="S36" s="52">
        <v>2477.09643497758</v>
      </c>
      <c r="T36" s="52">
        <v>2561.2577403846199</v>
      </c>
      <c r="U36" s="55">
        <v>-3.3975788838353602</v>
      </c>
    </row>
    <row r="37" spans="1:21" ht="12" thickBot="1">
      <c r="A37" s="76"/>
      <c r="B37" s="65" t="s">
        <v>36</v>
      </c>
      <c r="C37" s="66"/>
      <c r="D37" s="52">
        <v>175468.38</v>
      </c>
      <c r="E37" s="53"/>
      <c r="F37" s="53"/>
      <c r="G37" s="52">
        <v>490400</v>
      </c>
      <c r="H37" s="54">
        <v>-64.219335236541596</v>
      </c>
      <c r="I37" s="52">
        <v>6.02</v>
      </c>
      <c r="J37" s="54">
        <v>3.4308175638250002E-3</v>
      </c>
      <c r="K37" s="52">
        <v>-27777.89</v>
      </c>
      <c r="L37" s="54">
        <v>-5.6643331973898903</v>
      </c>
      <c r="M37" s="54">
        <v>-1.00021671912445</v>
      </c>
      <c r="N37" s="52">
        <v>175468.38</v>
      </c>
      <c r="O37" s="52">
        <v>10130892.1</v>
      </c>
      <c r="P37" s="52">
        <v>52</v>
      </c>
      <c r="Q37" s="52">
        <v>53</v>
      </c>
      <c r="R37" s="54">
        <v>-1.88679245283019</v>
      </c>
      <c r="S37" s="52">
        <v>3374.3919230769202</v>
      </c>
      <c r="T37" s="52">
        <v>3173.7945283018898</v>
      </c>
      <c r="U37" s="55">
        <v>5.9446975736038103</v>
      </c>
    </row>
    <row r="38" spans="1:21" ht="12" thickBot="1">
      <c r="A38" s="76"/>
      <c r="B38" s="65" t="s">
        <v>37</v>
      </c>
      <c r="C38" s="66"/>
      <c r="D38" s="52">
        <v>540093.47</v>
      </c>
      <c r="E38" s="53"/>
      <c r="F38" s="53"/>
      <c r="G38" s="52">
        <v>579593.48</v>
      </c>
      <c r="H38" s="54">
        <v>-6.8151232481082902</v>
      </c>
      <c r="I38" s="52">
        <v>-80275.19</v>
      </c>
      <c r="J38" s="54">
        <v>-14.863203215547101</v>
      </c>
      <c r="K38" s="52">
        <v>-73054</v>
      </c>
      <c r="L38" s="54">
        <v>-12.604351587944</v>
      </c>
      <c r="M38" s="54">
        <v>9.8847291044979996E-2</v>
      </c>
      <c r="N38" s="52">
        <v>540093.47</v>
      </c>
      <c r="O38" s="52">
        <v>14505718.01</v>
      </c>
      <c r="P38" s="52">
        <v>275</v>
      </c>
      <c r="Q38" s="52">
        <v>326</v>
      </c>
      <c r="R38" s="54">
        <v>-15.6441717791411</v>
      </c>
      <c r="S38" s="52">
        <v>1963.97625454545</v>
      </c>
      <c r="T38" s="52">
        <v>2015.2226687116599</v>
      </c>
      <c r="U38" s="55">
        <v>-2.6093194379308802</v>
      </c>
    </row>
    <row r="39" spans="1:21" ht="12" thickBot="1">
      <c r="A39" s="76"/>
      <c r="B39" s="65" t="s">
        <v>70</v>
      </c>
      <c r="C39" s="66"/>
      <c r="D39" s="53"/>
      <c r="E39" s="53"/>
      <c r="F39" s="53"/>
      <c r="G39" s="52">
        <v>1.06</v>
      </c>
      <c r="H39" s="53"/>
      <c r="I39" s="53"/>
      <c r="J39" s="53"/>
      <c r="K39" s="52">
        <v>0.95</v>
      </c>
      <c r="L39" s="54">
        <v>89.622641509434004</v>
      </c>
      <c r="M39" s="53"/>
      <c r="N39" s="53"/>
      <c r="O39" s="52">
        <v>467.27</v>
      </c>
      <c r="P39" s="53"/>
      <c r="Q39" s="52">
        <v>2</v>
      </c>
      <c r="R39" s="53"/>
      <c r="S39" s="53"/>
      <c r="T39" s="52">
        <v>6.0149999999999997</v>
      </c>
      <c r="U39" s="56"/>
    </row>
    <row r="40" spans="1:21" ht="12" thickBot="1">
      <c r="A40" s="76"/>
      <c r="B40" s="65" t="s">
        <v>32</v>
      </c>
      <c r="C40" s="66"/>
      <c r="D40" s="52">
        <v>187244.44390000001</v>
      </c>
      <c r="E40" s="53"/>
      <c r="F40" s="53"/>
      <c r="G40" s="52">
        <v>397059.82990000001</v>
      </c>
      <c r="H40" s="54">
        <v>-52.842259579077101</v>
      </c>
      <c r="I40" s="52">
        <v>12878.153</v>
      </c>
      <c r="J40" s="54">
        <v>6.8777223674939698</v>
      </c>
      <c r="K40" s="52">
        <v>22247.5478</v>
      </c>
      <c r="L40" s="54">
        <v>5.6030719112540499</v>
      </c>
      <c r="M40" s="54">
        <v>-0.42114281017524102</v>
      </c>
      <c r="N40" s="52">
        <v>187244.44390000001</v>
      </c>
      <c r="O40" s="52">
        <v>3281187.0059000002</v>
      </c>
      <c r="P40" s="52">
        <v>275</v>
      </c>
      <c r="Q40" s="52">
        <v>254</v>
      </c>
      <c r="R40" s="54">
        <v>8.2677165354330793</v>
      </c>
      <c r="S40" s="52">
        <v>680.88888690909096</v>
      </c>
      <c r="T40" s="52">
        <v>641.298202755906</v>
      </c>
      <c r="U40" s="55">
        <v>5.8145587208667999</v>
      </c>
    </row>
    <row r="41" spans="1:21" ht="12" thickBot="1">
      <c r="A41" s="76"/>
      <c r="B41" s="65" t="s">
        <v>33</v>
      </c>
      <c r="C41" s="66"/>
      <c r="D41" s="52">
        <v>1249553.7408</v>
      </c>
      <c r="E41" s="53"/>
      <c r="F41" s="53"/>
      <c r="G41" s="52">
        <v>999287.32830000005</v>
      </c>
      <c r="H41" s="54">
        <v>25.044489749085098</v>
      </c>
      <c r="I41" s="52">
        <v>39974.463000000003</v>
      </c>
      <c r="J41" s="54">
        <v>3.19909914193904</v>
      </c>
      <c r="K41" s="52">
        <v>54460.390700000004</v>
      </c>
      <c r="L41" s="54">
        <v>5.4499230759434001</v>
      </c>
      <c r="M41" s="54">
        <v>-0.26599015383119501</v>
      </c>
      <c r="N41" s="52">
        <v>1249553.7408</v>
      </c>
      <c r="O41" s="52">
        <v>22524653.811799999</v>
      </c>
      <c r="P41" s="52">
        <v>5647</v>
      </c>
      <c r="Q41" s="52">
        <v>4575</v>
      </c>
      <c r="R41" s="54">
        <v>23.431693989071</v>
      </c>
      <c r="S41" s="52">
        <v>221.27744657340199</v>
      </c>
      <c r="T41" s="52">
        <v>235.52005610929001</v>
      </c>
      <c r="U41" s="55">
        <v>-6.4365391757913404</v>
      </c>
    </row>
    <row r="42" spans="1:21" ht="12" thickBot="1">
      <c r="A42" s="76"/>
      <c r="B42" s="65" t="s">
        <v>38</v>
      </c>
      <c r="C42" s="66"/>
      <c r="D42" s="52">
        <v>489803.45</v>
      </c>
      <c r="E42" s="53"/>
      <c r="F42" s="53"/>
      <c r="G42" s="52">
        <v>522173.6</v>
      </c>
      <c r="H42" s="54">
        <v>-6.1991165390207303</v>
      </c>
      <c r="I42" s="52">
        <v>-54832.67</v>
      </c>
      <c r="J42" s="54">
        <v>-11.1948313144793</v>
      </c>
      <c r="K42" s="52">
        <v>-77594.490000000005</v>
      </c>
      <c r="L42" s="54">
        <v>-14.8599029135138</v>
      </c>
      <c r="M42" s="54">
        <v>-0.293343251563352</v>
      </c>
      <c r="N42" s="52">
        <v>489803.45</v>
      </c>
      <c r="O42" s="52">
        <v>12355414.42</v>
      </c>
      <c r="P42" s="52">
        <v>291</v>
      </c>
      <c r="Q42" s="52">
        <v>281</v>
      </c>
      <c r="R42" s="54">
        <v>3.55871886120998</v>
      </c>
      <c r="S42" s="52">
        <v>1683.17336769759</v>
      </c>
      <c r="T42" s="52">
        <v>1688.91096085409</v>
      </c>
      <c r="U42" s="55">
        <v>-0.34087951167777703</v>
      </c>
    </row>
    <row r="43" spans="1:21" ht="12" thickBot="1">
      <c r="A43" s="76"/>
      <c r="B43" s="65" t="s">
        <v>39</v>
      </c>
      <c r="C43" s="66"/>
      <c r="D43" s="52">
        <v>202881.32</v>
      </c>
      <c r="E43" s="53"/>
      <c r="F43" s="53"/>
      <c r="G43" s="52">
        <v>191012.06</v>
      </c>
      <c r="H43" s="54">
        <v>6.21387989847344</v>
      </c>
      <c r="I43" s="52">
        <v>28004.31</v>
      </c>
      <c r="J43" s="54">
        <v>13.8032964296565</v>
      </c>
      <c r="K43" s="52">
        <v>25104.68</v>
      </c>
      <c r="L43" s="54">
        <v>13.1429816525721</v>
      </c>
      <c r="M43" s="54">
        <v>0.115501571818482</v>
      </c>
      <c r="N43" s="52">
        <v>202881.32</v>
      </c>
      <c r="O43" s="52">
        <v>4610219.53</v>
      </c>
      <c r="P43" s="52">
        <v>180</v>
      </c>
      <c r="Q43" s="52">
        <v>160</v>
      </c>
      <c r="R43" s="54">
        <v>12.5</v>
      </c>
      <c r="S43" s="52">
        <v>1127.11844444444</v>
      </c>
      <c r="T43" s="52">
        <v>1121.095875</v>
      </c>
      <c r="U43" s="55">
        <v>0.53433332354108398</v>
      </c>
    </row>
    <row r="44" spans="1:21" ht="12" thickBot="1">
      <c r="A44" s="76"/>
      <c r="B44" s="65" t="s">
        <v>73</v>
      </c>
      <c r="C44" s="66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2">
        <v>-3233.3332999999998</v>
      </c>
      <c r="P44" s="53"/>
      <c r="Q44" s="53"/>
      <c r="R44" s="53"/>
      <c r="S44" s="53"/>
      <c r="T44" s="53"/>
      <c r="U44" s="56"/>
    </row>
    <row r="45" spans="1:21" ht="12" thickBot="1">
      <c r="A45" s="77"/>
      <c r="B45" s="65" t="s">
        <v>34</v>
      </c>
      <c r="C45" s="66"/>
      <c r="D45" s="57">
        <v>68443.503400000001</v>
      </c>
      <c r="E45" s="58"/>
      <c r="F45" s="58"/>
      <c r="G45" s="57">
        <v>33794.475200000001</v>
      </c>
      <c r="H45" s="59">
        <v>102.528676640021</v>
      </c>
      <c r="I45" s="57">
        <v>8151.3679000000002</v>
      </c>
      <c r="J45" s="59">
        <v>11.9096298334723</v>
      </c>
      <c r="K45" s="57">
        <v>4485.7356</v>
      </c>
      <c r="L45" s="59">
        <v>13.2735767413249</v>
      </c>
      <c r="M45" s="59">
        <v>0.81717529227536301</v>
      </c>
      <c r="N45" s="57">
        <v>68443.503400000001</v>
      </c>
      <c r="O45" s="57">
        <v>1266934.1543000001</v>
      </c>
      <c r="P45" s="57">
        <v>39</v>
      </c>
      <c r="Q45" s="57">
        <v>50</v>
      </c>
      <c r="R45" s="59">
        <v>-22</v>
      </c>
      <c r="S45" s="57">
        <v>1754.96162564103</v>
      </c>
      <c r="T45" s="57">
        <v>3540.5162540000001</v>
      </c>
      <c r="U45" s="60">
        <v>-101.74322915504101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44:C44"/>
    <mergeCell ref="B45:C45"/>
    <mergeCell ref="B37:C37"/>
    <mergeCell ref="B31:C31"/>
    <mergeCell ref="B38:C38"/>
    <mergeCell ref="B39:C39"/>
    <mergeCell ref="B40:C40"/>
    <mergeCell ref="B41:C41"/>
    <mergeCell ref="B42:C42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F38" sqref="F3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251134</v>
      </c>
      <c r="D2" s="37">
        <v>2227104.94266923</v>
      </c>
      <c r="E2" s="37">
        <v>1794167.99515214</v>
      </c>
      <c r="F2" s="37">
        <v>432936.94751709403</v>
      </c>
      <c r="G2" s="37">
        <v>1794167.99515214</v>
      </c>
      <c r="H2" s="37">
        <v>0.19439449808692399</v>
      </c>
    </row>
    <row r="3" spans="1:8">
      <c r="A3" s="37">
        <v>2</v>
      </c>
      <c r="B3" s="37">
        <v>13</v>
      </c>
      <c r="C3" s="37">
        <v>23611</v>
      </c>
      <c r="D3" s="37">
        <v>215249.84467435899</v>
      </c>
      <c r="E3" s="37">
        <v>172967.324572649</v>
      </c>
      <c r="F3" s="37">
        <v>42282.5201017094</v>
      </c>
      <c r="G3" s="37">
        <v>172967.324572649</v>
      </c>
      <c r="H3" s="37">
        <v>0.19643461376558299</v>
      </c>
    </row>
    <row r="4" spans="1:8">
      <c r="A4" s="37">
        <v>3</v>
      </c>
      <c r="B4" s="37">
        <v>14</v>
      </c>
      <c r="C4" s="37">
        <v>198711</v>
      </c>
      <c r="D4" s="37">
        <v>427293.17678446398</v>
      </c>
      <c r="E4" s="37">
        <v>325642.51862309902</v>
      </c>
      <c r="F4" s="37">
        <v>101650.65816136501</v>
      </c>
      <c r="G4" s="37">
        <v>325642.51862309902</v>
      </c>
      <c r="H4" s="37">
        <v>0.23789440993727801</v>
      </c>
    </row>
    <row r="5" spans="1:8">
      <c r="A5" s="37">
        <v>4</v>
      </c>
      <c r="B5" s="37">
        <v>15</v>
      </c>
      <c r="C5" s="37">
        <v>8880</v>
      </c>
      <c r="D5" s="37">
        <v>165155.07564122201</v>
      </c>
      <c r="E5" s="37">
        <v>131824.222021867</v>
      </c>
      <c r="F5" s="37">
        <v>33330.853619355599</v>
      </c>
      <c r="G5" s="37">
        <v>131824.222021867</v>
      </c>
      <c r="H5" s="37">
        <v>0.20181549667757401</v>
      </c>
    </row>
    <row r="6" spans="1:8">
      <c r="A6" s="37">
        <v>5</v>
      </c>
      <c r="B6" s="37">
        <v>16</v>
      </c>
      <c r="C6" s="37">
        <v>7323</v>
      </c>
      <c r="D6" s="37">
        <v>559454.14129401697</v>
      </c>
      <c r="E6" s="37">
        <v>405014.07326410298</v>
      </c>
      <c r="F6" s="37">
        <v>154440.06802991501</v>
      </c>
      <c r="G6" s="37">
        <v>405014.07326410298</v>
      </c>
      <c r="H6" s="37">
        <v>0.27605491966275297</v>
      </c>
    </row>
    <row r="7" spans="1:8">
      <c r="A7" s="37">
        <v>6</v>
      </c>
      <c r="B7" s="37">
        <v>17</v>
      </c>
      <c r="C7" s="37">
        <v>43544</v>
      </c>
      <c r="D7" s="37">
        <v>819072.47309743601</v>
      </c>
      <c r="E7" s="37">
        <v>717071.88337777799</v>
      </c>
      <c r="F7" s="37">
        <v>102000.589719658</v>
      </c>
      <c r="G7" s="37">
        <v>717071.88337777799</v>
      </c>
      <c r="H7" s="37">
        <v>0.124531824801692</v>
      </c>
    </row>
    <row r="8" spans="1:8">
      <c r="A8" s="37">
        <v>7</v>
      </c>
      <c r="B8" s="37">
        <v>18</v>
      </c>
      <c r="C8" s="37">
        <v>232001</v>
      </c>
      <c r="D8" s="37">
        <v>393683.34418974398</v>
      </c>
      <c r="E8" s="37">
        <v>310382.29864187998</v>
      </c>
      <c r="F8" s="37">
        <v>83301.045547863207</v>
      </c>
      <c r="G8" s="37">
        <v>310382.29864187998</v>
      </c>
      <c r="H8" s="37">
        <v>0.211594030525494</v>
      </c>
    </row>
    <row r="9" spans="1:8">
      <c r="A9" s="37">
        <v>8</v>
      </c>
      <c r="B9" s="37">
        <v>19</v>
      </c>
      <c r="C9" s="37">
        <v>48309</v>
      </c>
      <c r="D9" s="37">
        <v>297541.77607094002</v>
      </c>
      <c r="E9" s="37">
        <v>223609.87277606799</v>
      </c>
      <c r="F9" s="37">
        <v>73931.903294871794</v>
      </c>
      <c r="G9" s="37">
        <v>223609.87277606799</v>
      </c>
      <c r="H9" s="37">
        <v>0.24847570741543501</v>
      </c>
    </row>
    <row r="10" spans="1:8">
      <c r="A10" s="37">
        <v>9</v>
      </c>
      <c r="B10" s="37">
        <v>21</v>
      </c>
      <c r="C10" s="37">
        <v>495169</v>
      </c>
      <c r="D10" s="37">
        <v>2363814.1342897401</v>
      </c>
      <c r="E10" s="37">
        <v>2440666.8763358998</v>
      </c>
      <c r="F10" s="37">
        <v>-76852.742046153799</v>
      </c>
      <c r="G10" s="37">
        <v>2440666.8763358998</v>
      </c>
      <c r="H10" s="37">
        <v>-3.2512176372634198E-2</v>
      </c>
    </row>
    <row r="11" spans="1:8">
      <c r="A11" s="37">
        <v>10</v>
      </c>
      <c r="B11" s="37">
        <v>22</v>
      </c>
      <c r="C11" s="37">
        <v>171487</v>
      </c>
      <c r="D11" s="37">
        <v>2836512.6970111099</v>
      </c>
      <c r="E11" s="37">
        <v>2588526.2780333301</v>
      </c>
      <c r="F11" s="37">
        <v>247986.418977778</v>
      </c>
      <c r="G11" s="37">
        <v>2588526.2780333301</v>
      </c>
      <c r="H11" s="37">
        <v>8.7426514691468102E-2</v>
      </c>
    </row>
    <row r="12" spans="1:8">
      <c r="A12" s="37">
        <v>11</v>
      </c>
      <c r="B12" s="37">
        <v>23</v>
      </c>
      <c r="C12" s="37">
        <v>461106.64199999999</v>
      </c>
      <c r="D12" s="37">
        <v>8999444.9684948698</v>
      </c>
      <c r="E12" s="37">
        <v>7907349.5389769198</v>
      </c>
      <c r="F12" s="37">
        <v>1092095.4295179499</v>
      </c>
      <c r="G12" s="37">
        <v>7907349.5389769198</v>
      </c>
      <c r="H12" s="37">
        <v>0.121351420375494</v>
      </c>
    </row>
    <row r="13" spans="1:8">
      <c r="A13" s="37">
        <v>12</v>
      </c>
      <c r="B13" s="37">
        <v>24</v>
      </c>
      <c r="C13" s="37">
        <v>63119</v>
      </c>
      <c r="D13" s="37">
        <v>1363691.64372991</v>
      </c>
      <c r="E13" s="37">
        <v>1285202.6799538501</v>
      </c>
      <c r="F13" s="37">
        <v>78488.963776068398</v>
      </c>
      <c r="G13" s="37">
        <v>1285202.6799538501</v>
      </c>
      <c r="H13" s="37">
        <v>5.7556240178599699E-2</v>
      </c>
    </row>
    <row r="14" spans="1:8">
      <c r="A14" s="37">
        <v>13</v>
      </c>
      <c r="B14" s="37">
        <v>25</v>
      </c>
      <c r="C14" s="37">
        <v>197885</v>
      </c>
      <c r="D14" s="37">
        <v>3089007.9097885001</v>
      </c>
      <c r="E14" s="37">
        <v>2846883.9345663702</v>
      </c>
      <c r="F14" s="37">
        <v>242123.97522212399</v>
      </c>
      <c r="G14" s="37">
        <v>2846883.9345663702</v>
      </c>
      <c r="H14" s="37">
        <v>7.8382439376369906E-2</v>
      </c>
    </row>
    <row r="15" spans="1:8">
      <c r="A15" s="37">
        <v>14</v>
      </c>
      <c r="B15" s="37">
        <v>26</v>
      </c>
      <c r="C15" s="37">
        <v>119269</v>
      </c>
      <c r="D15" s="37">
        <v>1043275.74126763</v>
      </c>
      <c r="E15" s="37">
        <v>909418.85480072605</v>
      </c>
      <c r="F15" s="37">
        <v>133856.886466909</v>
      </c>
      <c r="G15" s="37">
        <v>909418.85480072605</v>
      </c>
      <c r="H15" s="37">
        <v>0.12830441768373299</v>
      </c>
    </row>
    <row r="16" spans="1:8">
      <c r="A16" s="37">
        <v>15</v>
      </c>
      <c r="B16" s="37">
        <v>27</v>
      </c>
      <c r="C16" s="37">
        <v>267847.25799999997</v>
      </c>
      <c r="D16" s="37">
        <v>2680422.8897000002</v>
      </c>
      <c r="E16" s="37">
        <v>2556120.4048000001</v>
      </c>
      <c r="F16" s="37">
        <v>124302.4849</v>
      </c>
      <c r="G16" s="37">
        <v>2556120.4048000001</v>
      </c>
      <c r="H16" s="37">
        <v>4.6374206614058701E-2</v>
      </c>
    </row>
    <row r="17" spans="1:8">
      <c r="A17" s="37">
        <v>16</v>
      </c>
      <c r="B17" s="37">
        <v>29</v>
      </c>
      <c r="C17" s="37">
        <v>324856</v>
      </c>
      <c r="D17" s="37">
        <v>5041288.2651495701</v>
      </c>
      <c r="E17" s="37">
        <v>4685283.1710957298</v>
      </c>
      <c r="F17" s="37">
        <v>356005.09405384603</v>
      </c>
      <c r="G17" s="37">
        <v>4685283.1710957298</v>
      </c>
      <c r="H17" s="37">
        <v>7.0617880852977502E-2</v>
      </c>
    </row>
    <row r="18" spans="1:8">
      <c r="A18" s="37">
        <v>17</v>
      </c>
      <c r="B18" s="37">
        <v>31</v>
      </c>
      <c r="C18" s="37">
        <v>54394.658000000003</v>
      </c>
      <c r="D18" s="37">
        <v>856448.66614939098</v>
      </c>
      <c r="E18" s="37">
        <v>722875.61200755497</v>
      </c>
      <c r="F18" s="37">
        <v>133573.05414183601</v>
      </c>
      <c r="G18" s="37">
        <v>722875.61200755497</v>
      </c>
      <c r="H18" s="37">
        <v>0.15596154144577401</v>
      </c>
    </row>
    <row r="19" spans="1:8">
      <c r="A19" s="37">
        <v>18</v>
      </c>
      <c r="B19" s="37">
        <v>32</v>
      </c>
      <c r="C19" s="37">
        <v>49371.887999999999</v>
      </c>
      <c r="D19" s="37">
        <v>992913.96803367406</v>
      </c>
      <c r="E19" s="37">
        <v>919070.306699379</v>
      </c>
      <c r="F19" s="37">
        <v>73843.661334294593</v>
      </c>
      <c r="G19" s="37">
        <v>919070.306699379</v>
      </c>
      <c r="H19" s="37">
        <v>7.4370654167079095E-2</v>
      </c>
    </row>
    <row r="20" spans="1:8">
      <c r="A20" s="37">
        <v>19</v>
      </c>
      <c r="B20" s="37">
        <v>33</v>
      </c>
      <c r="C20" s="37">
        <v>120111.397</v>
      </c>
      <c r="D20" s="37">
        <v>2435789.0080748699</v>
      </c>
      <c r="E20" s="37">
        <v>2053261.05187149</v>
      </c>
      <c r="F20" s="37">
        <v>382527.95620337798</v>
      </c>
      <c r="G20" s="37">
        <v>2053261.05187149</v>
      </c>
      <c r="H20" s="37">
        <v>0.15704478299855301</v>
      </c>
    </row>
    <row r="21" spans="1:8">
      <c r="A21" s="37">
        <v>20</v>
      </c>
      <c r="B21" s="37">
        <v>34</v>
      </c>
      <c r="C21" s="37">
        <v>51707.360999999997</v>
      </c>
      <c r="D21" s="37">
        <v>505593.79739613499</v>
      </c>
      <c r="E21" s="37">
        <v>381061.43956059602</v>
      </c>
      <c r="F21" s="37">
        <v>124532.35783553901</v>
      </c>
      <c r="G21" s="37">
        <v>381061.43956059602</v>
      </c>
      <c r="H21" s="37">
        <v>0.24630910916410401</v>
      </c>
    </row>
    <row r="22" spans="1:8">
      <c r="A22" s="37">
        <v>21</v>
      </c>
      <c r="B22" s="37">
        <v>35</v>
      </c>
      <c r="C22" s="37">
        <v>69687.827000000005</v>
      </c>
      <c r="D22" s="37">
        <v>2247631.3832999999</v>
      </c>
      <c r="E22" s="37">
        <v>2113390.7157999999</v>
      </c>
      <c r="F22" s="37">
        <v>134240.66750000001</v>
      </c>
      <c r="G22" s="37">
        <v>2113390.7157999999</v>
      </c>
      <c r="H22" s="37">
        <v>5.9725392916923102E-2</v>
      </c>
    </row>
    <row r="23" spans="1:8">
      <c r="A23" s="37">
        <v>22</v>
      </c>
      <c r="B23" s="37">
        <v>36</v>
      </c>
      <c r="C23" s="37">
        <v>201945.55499999999</v>
      </c>
      <c r="D23" s="37">
        <v>1319958.6064699099</v>
      </c>
      <c r="E23" s="37">
        <v>1009251.91904173</v>
      </c>
      <c r="F23" s="37">
        <v>310706.68742818502</v>
      </c>
      <c r="G23" s="37">
        <v>1009251.91904173</v>
      </c>
      <c r="H23" s="37">
        <v>0.235391235683623</v>
      </c>
    </row>
    <row r="24" spans="1:8">
      <c r="A24" s="37">
        <v>23</v>
      </c>
      <c r="B24" s="37">
        <v>37</v>
      </c>
      <c r="C24" s="37">
        <v>193234.834</v>
      </c>
      <c r="D24" s="37">
        <v>2043098.0163380499</v>
      </c>
      <c r="E24" s="37">
        <v>1745409.1073163899</v>
      </c>
      <c r="F24" s="37">
        <v>297688.90902166697</v>
      </c>
      <c r="G24" s="37">
        <v>1745409.1073163899</v>
      </c>
      <c r="H24" s="37">
        <v>0.14570466352624101</v>
      </c>
    </row>
    <row r="25" spans="1:8">
      <c r="A25" s="37">
        <v>24</v>
      </c>
      <c r="B25" s="37">
        <v>38</v>
      </c>
      <c r="C25" s="37">
        <v>283670.87699999998</v>
      </c>
      <c r="D25" s="37">
        <v>1685416.1831433601</v>
      </c>
      <c r="E25" s="37">
        <v>1648692.1308389399</v>
      </c>
      <c r="F25" s="37">
        <v>36724.052304424797</v>
      </c>
      <c r="G25" s="37">
        <v>1648692.1308389399</v>
      </c>
      <c r="H25" s="37">
        <v>2.1789307989159699E-2</v>
      </c>
    </row>
    <row r="26" spans="1:8">
      <c r="A26" s="37">
        <v>25</v>
      </c>
      <c r="B26" s="37">
        <v>39</v>
      </c>
      <c r="C26" s="37">
        <v>98634.637000000002</v>
      </c>
      <c r="D26" s="37">
        <v>207421.947260994</v>
      </c>
      <c r="E26" s="37">
        <v>153595.69604441701</v>
      </c>
      <c r="F26" s="37">
        <v>53826.251216577002</v>
      </c>
      <c r="G26" s="37">
        <v>153595.69604441701</v>
      </c>
      <c r="H26" s="37">
        <v>0.259501233728409</v>
      </c>
    </row>
    <row r="27" spans="1:8">
      <c r="A27" s="37">
        <v>26</v>
      </c>
      <c r="B27" s="37">
        <v>42</v>
      </c>
      <c r="C27" s="37">
        <v>27155.553</v>
      </c>
      <c r="D27" s="37">
        <v>692440.82940000005</v>
      </c>
      <c r="E27" s="37">
        <v>598261.57239999995</v>
      </c>
      <c r="F27" s="37">
        <v>94179.256999999998</v>
      </c>
      <c r="G27" s="37">
        <v>598261.57239999995</v>
      </c>
      <c r="H27" s="37">
        <v>0.136010548484852</v>
      </c>
    </row>
    <row r="28" spans="1:8">
      <c r="A28" s="37">
        <v>27</v>
      </c>
      <c r="B28" s="37">
        <v>75</v>
      </c>
      <c r="C28" s="37">
        <v>772</v>
      </c>
      <c r="D28" s="37">
        <v>187244.444444444</v>
      </c>
      <c r="E28" s="37">
        <v>174366.290598291</v>
      </c>
      <c r="F28" s="37">
        <v>12878.1538461538</v>
      </c>
      <c r="G28" s="37">
        <v>174366.290598291</v>
      </c>
      <c r="H28" s="37">
        <v>6.8777227993938206E-2</v>
      </c>
    </row>
    <row r="29" spans="1:8">
      <c r="A29" s="37">
        <v>28</v>
      </c>
      <c r="B29" s="37">
        <v>76</v>
      </c>
      <c r="C29" s="37">
        <v>6128</v>
      </c>
      <c r="D29" s="37">
        <v>1249553.7097435901</v>
      </c>
      <c r="E29" s="37">
        <v>1209579.2882316201</v>
      </c>
      <c r="F29" s="37">
        <v>39974.421511965797</v>
      </c>
      <c r="G29" s="37">
        <v>1209579.2882316201</v>
      </c>
      <c r="H29" s="37">
        <v>3.1990959012212897E-2</v>
      </c>
    </row>
    <row r="30" spans="1:8">
      <c r="A30" s="37">
        <v>29</v>
      </c>
      <c r="B30" s="37">
        <v>99</v>
      </c>
      <c r="C30" s="37">
        <v>39</v>
      </c>
      <c r="D30" s="37">
        <v>68443.503517131801</v>
      </c>
      <c r="E30" s="37">
        <v>60292.134935330199</v>
      </c>
      <c r="F30" s="37">
        <v>8151.3685818016802</v>
      </c>
      <c r="G30" s="37">
        <v>60292.134935330199</v>
      </c>
      <c r="H30" s="37">
        <v>0.11909630809243001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92</v>
      </c>
      <c r="D32" s="34">
        <v>149276.17000000001</v>
      </c>
      <c r="E32" s="34">
        <v>144001.98000000001</v>
      </c>
      <c r="F32" s="30"/>
      <c r="G32" s="30"/>
      <c r="H32" s="30"/>
    </row>
    <row r="33" spans="1:8">
      <c r="A33" s="30"/>
      <c r="B33" s="33">
        <v>71</v>
      </c>
      <c r="C33" s="34">
        <v>410</v>
      </c>
      <c r="D33" s="34">
        <v>1104785.01</v>
      </c>
      <c r="E33" s="34">
        <v>1215797.29</v>
      </c>
      <c r="F33" s="30"/>
      <c r="G33" s="30"/>
      <c r="H33" s="30"/>
    </row>
    <row r="34" spans="1:8">
      <c r="A34" s="30"/>
      <c r="B34" s="33">
        <v>72</v>
      </c>
      <c r="C34" s="34">
        <v>46</v>
      </c>
      <c r="D34" s="34">
        <v>175468.38</v>
      </c>
      <c r="E34" s="34">
        <v>175462.36</v>
      </c>
      <c r="F34" s="30"/>
      <c r="G34" s="30"/>
      <c r="H34" s="30"/>
    </row>
    <row r="35" spans="1:8">
      <c r="A35" s="30"/>
      <c r="B35" s="33">
        <v>73</v>
      </c>
      <c r="C35" s="34">
        <v>255</v>
      </c>
      <c r="D35" s="34">
        <v>540093.47</v>
      </c>
      <c r="E35" s="34">
        <v>620368.66</v>
      </c>
      <c r="F35" s="30"/>
      <c r="G35" s="30"/>
      <c r="H35" s="30"/>
    </row>
    <row r="36" spans="1:8">
      <c r="A36" s="30"/>
      <c r="B36" s="33">
        <v>77</v>
      </c>
      <c r="C36" s="34">
        <v>279</v>
      </c>
      <c r="D36" s="34">
        <v>489803.45</v>
      </c>
      <c r="E36" s="34">
        <v>544636.12</v>
      </c>
      <c r="F36" s="30"/>
      <c r="G36" s="30"/>
      <c r="H36" s="30"/>
    </row>
    <row r="37" spans="1:8">
      <c r="A37" s="30"/>
      <c r="B37" s="33">
        <v>78</v>
      </c>
      <c r="C37" s="34">
        <v>164</v>
      </c>
      <c r="D37" s="34">
        <v>202881.32</v>
      </c>
      <c r="E37" s="34">
        <v>174877.01</v>
      </c>
      <c r="F37" s="30"/>
      <c r="G37" s="30"/>
      <c r="H37" s="30"/>
    </row>
    <row r="38" spans="1:8">
      <c r="A38" s="30"/>
      <c r="B38" s="33">
        <v>74</v>
      </c>
      <c r="C38" s="34">
        <v>0</v>
      </c>
      <c r="D38" s="34">
        <v>0</v>
      </c>
      <c r="E38" s="34">
        <v>0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2016-02-02T03:29:50Z</dcterms:modified>
</cp:coreProperties>
</file>