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45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<sst xmlns="http://schemas.openxmlformats.org/spreadsheetml/2006/main" count="117" uniqueCount="76">
  <si>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</si>
  <si>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</si>
  <si>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</si>
  <si>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</si>
  <si>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</si>
  <si>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</si>
  <si>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</si>
  <si>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</si>
  <si>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</si>
  <si>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</si>
  <si>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</si>
  <si>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</si>
  <si>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</si>
  <si>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</si>
  <si>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</si>
  <si>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</si>
  <si>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</si>
  <si>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</si>
  <si>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</si>
  <si>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</si>
  <si>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</si>
  <si>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</si>
  <si>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</si>
  <si>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</si>
  <si>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</si>
  <si>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</si>
  <si>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</si>
  <si>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</si>
  <si>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</si>
  <si>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</si>
  <si>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</si>
  <si>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</si>
  <si>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</si>
  <si>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</si>
  <si>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</si>
  <si>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</si>
  <si>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</si>
  <si>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</si>
  <si>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</si>
  <si>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</si>
  <si>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</si>
  <si>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</si>
  <si>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</si>
  <si>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</si>
  <si>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</si>
  <si>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</si>
  <si>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</si>
  <si>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</si>
  <si>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</si>
  <si>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</si>
  <si>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</si>
  <si>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</si>
  <si>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</si>
  <si>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</si>
  <si>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</si>
  <si>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</si>
  <si>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</si>
  <si>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</si>
  <si>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</si>
  <si>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</si>
  <si>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</si>
  <si>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</si>
  <si>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</si>
  <si>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</si>
  <si>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</si>
  <si>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</si>
  <si>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</si>
  <si>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</si>
  <si>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</si>
  <si>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</si>
  <si>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</si>
  <si>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</si>
  <si>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</si>
  <si>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</si>
  <si>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3" type="noConversion"/>
  </si>
  <si>
    <t>40-原材料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</si>
</sst>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59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3">
    <xf numFmtId="0" fontId="0" fillId="0" borderId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19" fillId="8" borderId="8" applyNumberFormat="0" applyFont="0" applyAlignment="0" applyProtection="0">
      <alignment vertical="center"/>
    </xf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  <xf numFmtId="180" fontId="58" fillId="0" borderId="0" applyFont="0" applyFill="0" applyBorder="0" applyAlignment="0" applyProtection="0"/>
    <xf numFmtId="18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78">
    <xf numFmtId="0" fontId="0" fillId="0" borderId="0" xfId="0"/>
    <xf numFmtId="0" fontId="20" fillId="0" borderId="0" xfId="0" applyFont="1"/>
    <xf numFmtId="177" fontId="20" fillId="0" borderId="0" xfId="0" applyNumberFormat="1" applyFont="1"/>
    <xf numFmtId="0" fontId="0" fillId="0" borderId="0" xfId="0" applyAlignment="1"/>
    <xf numFmtId="0" fontId="20" fillId="0" borderId="0" xfId="0" applyNumberFormat="1" applyFont="1"/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/>
    <xf numFmtId="177" fontId="20" fillId="36" borderId="18" xfId="0" applyNumberFormat="1" applyFont="1" applyFill="1" applyBorder="1"/>
    <xf numFmtId="177" fontId="20" fillId="37" borderId="18" xfId="0" applyNumberFormat="1" applyFont="1" applyFill="1" applyBorder="1"/>
    <xf numFmtId="177" fontId="20" fillId="0" borderId="18" xfId="0" applyNumberFormat="1" applyFont="1" applyBorder="1"/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/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/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/>
    <xf numFmtId="0" fontId="20" fillId="0" borderId="0" xfId="0" applyFont="1"/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3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31"/>
    <cellStyle name="注释 19" xfId="132"/>
    <cellStyle name="注释 2" xfId="115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85a1363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9a4ed591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8ad4e2b0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9a51c2e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9a4ed571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516" Type="http://schemas.openxmlformats.org/officeDocument/2006/relationships/image" Target="cid:61725117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537" Type="http://schemas.openxmlformats.org/officeDocument/2006/relationships/hyperlink" Target="cid:ad5e98cf2" TargetMode="External"/><Relationship Id="rId558" Type="http://schemas.openxmlformats.org/officeDocument/2006/relationships/image" Target="cid:f57373f413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762712f813" TargetMode="External"/><Relationship Id="rId604" Type="http://schemas.openxmlformats.org/officeDocument/2006/relationships/image" Target="cid:a006730b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7b49d2262" TargetMode="External"/><Relationship Id="rId605" Type="http://schemas.openxmlformats.org/officeDocument/2006/relationships/hyperlink" Target="cid:a49b57da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7b49d24813" TargetMode="External"/><Relationship Id="rId606" Type="http://schemas.openxmlformats.org/officeDocument/2006/relationships/image" Target="cid:a49b5801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806a4319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806a434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85a13664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9a51c2c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8ad4e2d5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a00672ed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762712c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762712f8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7564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7b49d248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806a434c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85a13664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8ad4e2d5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9a4ed591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9a51c2e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7592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a006730b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47625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a49b5801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2" t="s">
        <v>4</v>
      </c>
      <c r="D2" s="62"/>
      <c r="E2" s="13"/>
      <c r="F2" s="24"/>
      <c r="G2" s="14"/>
      <c r="H2" s="24"/>
      <c r="I2" s="20"/>
      <c r="J2" s="21"/>
      <c r="K2" s="22"/>
      <c r="L2" s="22"/>
    </row>
    <row r="3" spans="1:13">
      <c r="A3" s="63" t="s">
        <v>5</v>
      </c>
      <c r="B3" s="63"/>
      <c r="C3" s="63"/>
      <c r="D3" s="63"/>
      <c r="E3" s="15">
        <f>SUM(E4:E40)</f>
        <v>56590165.047899999</v>
      </c>
      <c r="F3" s="25">
        <f>RA!I7</f>
        <v>5264916.2621999998</v>
      </c>
      <c r="G3" s="16">
        <f>SUM(G4:G40)</f>
        <v>51325248.785700001</v>
      </c>
      <c r="H3" s="27">
        <f>RA!J7</f>
        <v>9.3035888086623899</v>
      </c>
      <c r="I3" s="20">
        <f>SUM(I4:I40)</f>
        <v>56590178.837092169</v>
      </c>
      <c r="J3" s="21">
        <f>SUM(J4:J40)</f>
        <v>51325248.667793334</v>
      </c>
      <c r="K3" s="22">
        <f>E3-I3</f>
        <v>-13.789192169904709</v>
      </c>
      <c r="L3" s="22">
        <f>G3-J3</f>
        <v>0.11790666729211807</v>
      </c>
    </row>
    <row r="4" spans="1:13">
      <c r="A4" s="64">
        <f>RA!A8</f>
        <v>42402</v>
      </c>
      <c r="B4" s="12">
        <v>12</v>
      </c>
      <c r="C4" s="61" t="s">
        <v>6</v>
      </c>
      <c r="D4" s="61"/>
      <c r="E4" s="15">
        <f>VLOOKUP(C4,RA!B8:D36,3,0)</f>
        <v>2549176.5386000001</v>
      </c>
      <c r="F4" s="25">
        <f>VLOOKUP(C4,RA!B8:I39,8,0)</f>
        <v>465613.3284</v>
      </c>
      <c r="G4" s="16">
        <f t="shared" ref="G4:G40" si="0">E4-F4</f>
        <v>2083563.2102000001</v>
      </c>
      <c r="H4" s="27">
        <f>RA!J8</f>
        <v>18.265244534837699</v>
      </c>
      <c r="I4" s="20">
        <f>VLOOKUP(B4,RMS!B:D,3,FALSE)</f>
        <v>2549179.6920974399</v>
      </c>
      <c r="J4" s="21">
        <f>VLOOKUP(B4,RMS!B:E,4,FALSE)</f>
        <v>2083563.24671111</v>
      </c>
      <c r="K4" s="22">
        <f t="shared" ref="K4:K40" si="1">E4-I4</f>
        <v>-3.1534974398091435</v>
      </c>
      <c r="L4" s="22">
        <f t="shared" ref="L4:L40" si="2">G4-J4</f>
        <v>-3.6511109909042716E-2</v>
      </c>
    </row>
    <row r="5" spans="1:13">
      <c r="A5" s="64"/>
      <c r="B5" s="12">
        <v>13</v>
      </c>
      <c r="C5" s="61" t="s">
        <v>7</v>
      </c>
      <c r="D5" s="61"/>
      <c r="E5" s="15">
        <f>VLOOKUP(C5,RA!B8:D37,3,0)</f>
        <v>257473.1336</v>
      </c>
      <c r="F5" s="25">
        <f>VLOOKUP(C5,RA!B9:I40,8,0)</f>
        <v>49482.373399999997</v>
      </c>
      <c r="G5" s="16">
        <f t="shared" si="0"/>
        <v>207990.76020000002</v>
      </c>
      <c r="H5" s="27">
        <f>RA!J9</f>
        <v>19.2184608576963</v>
      </c>
      <c r="I5" s="20">
        <f>VLOOKUP(B5,RMS!B:D,3,FALSE)</f>
        <v>257473.398628205</v>
      </c>
      <c r="J5" s="21">
        <f>VLOOKUP(B5,RMS!B:E,4,FALSE)</f>
        <v>207990.76644358999</v>
      </c>
      <c r="K5" s="22">
        <f t="shared" si="1"/>
        <v>-0.26502820500172675</v>
      </c>
      <c r="L5" s="22">
        <f t="shared" si="2"/>
        <v>-6.2435899744741619E-3</v>
      </c>
      <c r="M5" s="32"/>
    </row>
    <row r="6" spans="1:13">
      <c r="A6" s="64"/>
      <c r="B6" s="12">
        <v>14</v>
      </c>
      <c r="C6" s="61" t="s">
        <v>8</v>
      </c>
      <c r="D6" s="61"/>
      <c r="E6" s="15">
        <f>VLOOKUP(C6,RA!B10:D38,3,0)</f>
        <v>550595.08109999995</v>
      </c>
      <c r="F6" s="25">
        <f>VLOOKUP(C6,RA!B10:I41,8,0)</f>
        <v>126298.8247</v>
      </c>
      <c r="G6" s="16">
        <f t="shared" si="0"/>
        <v>424296.25639999995</v>
      </c>
      <c r="H6" s="27">
        <f>RA!J10</f>
        <v>22.938603891570398</v>
      </c>
      <c r="I6" s="20">
        <f>VLOOKUP(B6,RMS!B:D,3,FALSE)</f>
        <v>550595.70585525304</v>
      </c>
      <c r="J6" s="21">
        <f>VLOOKUP(B6,RMS!B:E,4,FALSE)</f>
        <v>424296.25659206801</v>
      </c>
      <c r="K6" s="22">
        <f>E6-I6</f>
        <v>-0.62475525308400393</v>
      </c>
      <c r="L6" s="22">
        <f t="shared" si="2"/>
        <v>-1.9206805154681206E-4</v>
      </c>
      <c r="M6" s="32"/>
    </row>
    <row r="7" spans="1:13">
      <c r="A7" s="64"/>
      <c r="B7" s="12">
        <v>15</v>
      </c>
      <c r="C7" s="61" t="s">
        <v>9</v>
      </c>
      <c r="D7" s="61"/>
      <c r="E7" s="15">
        <f>VLOOKUP(C7,RA!B10:D39,3,0)</f>
        <v>178052.4363</v>
      </c>
      <c r="F7" s="25">
        <f>VLOOKUP(C7,RA!B11:I42,8,0)</f>
        <v>37028.375399999997</v>
      </c>
      <c r="G7" s="16">
        <f t="shared" si="0"/>
        <v>141024.06090000001</v>
      </c>
      <c r="H7" s="27">
        <f>RA!J11</f>
        <v>20.796331782627799</v>
      </c>
      <c r="I7" s="20">
        <f>VLOOKUP(B7,RMS!B:D,3,FALSE)</f>
        <v>178052.572668482</v>
      </c>
      <c r="J7" s="21">
        <f>VLOOKUP(B7,RMS!B:E,4,FALSE)</f>
        <v>141024.06048264899</v>
      </c>
      <c r="K7" s="22">
        <f t="shared" si="1"/>
        <v>-0.13636848199530505</v>
      </c>
      <c r="L7" s="22">
        <f t="shared" si="2"/>
        <v>4.1735102422535419E-4</v>
      </c>
      <c r="M7" s="32"/>
    </row>
    <row r="8" spans="1:13">
      <c r="A8" s="64"/>
      <c r="B8" s="12">
        <v>16</v>
      </c>
      <c r="C8" s="61" t="s">
        <v>10</v>
      </c>
      <c r="D8" s="61"/>
      <c r="E8" s="15">
        <f>VLOOKUP(C8,RA!B12:D39,3,0)</f>
        <v>560907.19940000004</v>
      </c>
      <c r="F8" s="25">
        <f>VLOOKUP(C8,RA!B12:I43,8,0)</f>
        <v>140170.57829999999</v>
      </c>
      <c r="G8" s="16">
        <f t="shared" si="0"/>
        <v>420736.62110000005</v>
      </c>
      <c r="H8" s="27">
        <f>RA!J12</f>
        <v>24.989976675275301</v>
      </c>
      <c r="I8" s="20">
        <f>VLOOKUP(B8,RMS!B:D,3,FALSE)</f>
        <v>560907.18197692302</v>
      </c>
      <c r="J8" s="21">
        <f>VLOOKUP(B8,RMS!B:E,4,FALSE)</f>
        <v>420736.62291709398</v>
      </c>
      <c r="K8" s="22">
        <f t="shared" si="1"/>
        <v>1.7423077020794153E-2</v>
      </c>
      <c r="L8" s="22">
        <f t="shared" si="2"/>
        <v>-1.8170939292758703E-3</v>
      </c>
      <c r="M8" s="32"/>
    </row>
    <row r="9" spans="1:13">
      <c r="A9" s="64"/>
      <c r="B9" s="12">
        <v>17</v>
      </c>
      <c r="C9" s="61" t="s">
        <v>11</v>
      </c>
      <c r="D9" s="61"/>
      <c r="E9" s="15">
        <f>VLOOKUP(C9,RA!B12:D40,3,0)</f>
        <v>796030.77819999994</v>
      </c>
      <c r="F9" s="25">
        <f>VLOOKUP(C9,RA!B13:I44,8,0)</f>
        <v>172998.9332</v>
      </c>
      <c r="G9" s="16">
        <f t="shared" si="0"/>
        <v>623031.84499999997</v>
      </c>
      <c r="H9" s="27">
        <f>RA!J13</f>
        <v>21.7326940035143</v>
      </c>
      <c r="I9" s="20">
        <f>VLOOKUP(B9,RMS!B:D,3,FALSE)</f>
        <v>796031.33592991403</v>
      </c>
      <c r="J9" s="21">
        <f>VLOOKUP(B9,RMS!B:E,4,FALSE)</f>
        <v>623031.84263418801</v>
      </c>
      <c r="K9" s="22">
        <f t="shared" si="1"/>
        <v>-0.55772991408593953</v>
      </c>
      <c r="L9" s="22">
        <f t="shared" si="2"/>
        <v>2.3658119607716799E-3</v>
      </c>
      <c r="M9" s="32"/>
    </row>
    <row r="10" spans="1:13">
      <c r="A10" s="64"/>
      <c r="B10" s="12">
        <v>18</v>
      </c>
      <c r="C10" s="61" t="s">
        <v>12</v>
      </c>
      <c r="D10" s="61"/>
      <c r="E10" s="15">
        <f>VLOOKUP(C10,RA!B14:D41,3,0)</f>
        <v>349696.18849999999</v>
      </c>
      <c r="F10" s="25">
        <f>VLOOKUP(C10,RA!B14:I44,8,0)</f>
        <v>71324.461899999995</v>
      </c>
      <c r="G10" s="16">
        <f t="shared" si="0"/>
        <v>278371.72659999999</v>
      </c>
      <c r="H10" s="27">
        <f>RA!J14</f>
        <v>20.396122189933401</v>
      </c>
      <c r="I10" s="20">
        <f>VLOOKUP(B10,RMS!B:D,3,FALSE)</f>
        <v>349696.20048461499</v>
      </c>
      <c r="J10" s="21">
        <f>VLOOKUP(B10,RMS!B:E,4,FALSE)</f>
        <v>278371.73134871799</v>
      </c>
      <c r="K10" s="22">
        <f t="shared" si="1"/>
        <v>-1.1984615004621446E-2</v>
      </c>
      <c r="L10" s="22">
        <f t="shared" si="2"/>
        <v>-4.7487179981544614E-3</v>
      </c>
      <c r="M10" s="32"/>
    </row>
    <row r="11" spans="1:13">
      <c r="A11" s="64"/>
      <c r="B11" s="12">
        <v>19</v>
      </c>
      <c r="C11" s="61" t="s">
        <v>13</v>
      </c>
      <c r="D11" s="61"/>
      <c r="E11" s="15">
        <f>VLOOKUP(C11,RA!B14:D42,3,0)</f>
        <v>286867.64159999997</v>
      </c>
      <c r="F11" s="25">
        <f>VLOOKUP(C11,RA!B15:I45,8,0)</f>
        <v>73315.585699999996</v>
      </c>
      <c r="G11" s="16">
        <f t="shared" si="0"/>
        <v>213552.05589999998</v>
      </c>
      <c r="H11" s="27">
        <f>RA!J15</f>
        <v>25.5572867302437</v>
      </c>
      <c r="I11" s="20">
        <f>VLOOKUP(B11,RMS!B:D,3,FALSE)</f>
        <v>286867.92278119602</v>
      </c>
      <c r="J11" s="21">
        <f>VLOOKUP(B11,RMS!B:E,4,FALSE)</f>
        <v>213552.060244444</v>
      </c>
      <c r="K11" s="22">
        <f t="shared" si="1"/>
        <v>-0.28118119604187086</v>
      </c>
      <c r="L11" s="22">
        <f t="shared" si="2"/>
        <v>-4.3444440234452486E-3</v>
      </c>
      <c r="M11" s="32"/>
    </row>
    <row r="12" spans="1:13">
      <c r="A12" s="64"/>
      <c r="B12" s="12">
        <v>21</v>
      </c>
      <c r="C12" s="61" t="s">
        <v>14</v>
      </c>
      <c r="D12" s="61"/>
      <c r="E12" s="15">
        <f>VLOOKUP(C12,RA!B16:D43,3,0)</f>
        <v>2800087.0734999999</v>
      </c>
      <c r="F12" s="25">
        <f>VLOOKUP(C12,RA!B16:I46,8,0)</f>
        <v>-84279.705400000006</v>
      </c>
      <c r="G12" s="16">
        <f t="shared" si="0"/>
        <v>2884366.7788999998</v>
      </c>
      <c r="H12" s="27">
        <f>RA!J16</f>
        <v>-3.0098958777968901</v>
      </c>
      <c r="I12" s="20">
        <f>VLOOKUP(B12,RMS!B:D,3,FALSE)</f>
        <v>2800087.3087256402</v>
      </c>
      <c r="J12" s="21">
        <f>VLOOKUP(B12,RMS!B:E,4,FALSE)</f>
        <v>2884366.7797102602</v>
      </c>
      <c r="K12" s="22">
        <f t="shared" si="1"/>
        <v>-0.23522564023733139</v>
      </c>
      <c r="L12" s="22">
        <f t="shared" si="2"/>
        <v>-8.1026041880249977E-4</v>
      </c>
      <c r="M12" s="32"/>
    </row>
    <row r="13" spans="1:13">
      <c r="A13" s="64"/>
      <c r="B13" s="12">
        <v>22</v>
      </c>
      <c r="C13" s="61" t="s">
        <v>15</v>
      </c>
      <c r="D13" s="61"/>
      <c r="E13" s="15">
        <f>VLOOKUP(C13,RA!B16:D44,3,0)</f>
        <v>5161010.7714</v>
      </c>
      <c r="F13" s="25">
        <f>VLOOKUP(C13,RA!B17:I47,8,0)</f>
        <v>231887.5975</v>
      </c>
      <c r="G13" s="16">
        <f t="shared" si="0"/>
        <v>4929123.1738999998</v>
      </c>
      <c r="H13" s="27">
        <f>RA!J17</f>
        <v>4.49306555965775</v>
      </c>
      <c r="I13" s="20">
        <f>VLOOKUP(B13,RMS!B:D,3,FALSE)</f>
        <v>5161010.7025974402</v>
      </c>
      <c r="J13" s="21">
        <f>VLOOKUP(B13,RMS!B:E,4,FALSE)</f>
        <v>4929123.1729846196</v>
      </c>
      <c r="K13" s="22">
        <f t="shared" si="1"/>
        <v>6.8802559748291969E-2</v>
      </c>
      <c r="L13" s="22">
        <f t="shared" si="2"/>
        <v>9.1538019478321075E-4</v>
      </c>
      <c r="M13" s="32"/>
    </row>
    <row r="14" spans="1:13">
      <c r="A14" s="64"/>
      <c r="B14" s="12">
        <v>23</v>
      </c>
      <c r="C14" s="61" t="s">
        <v>16</v>
      </c>
      <c r="D14" s="61"/>
      <c r="E14" s="15">
        <f>VLOOKUP(C14,RA!B18:D44,3,0)</f>
        <v>10602191.5572</v>
      </c>
      <c r="F14" s="25">
        <f>VLOOKUP(C14,RA!B18:I48,8,0)</f>
        <v>1296994.8840000001</v>
      </c>
      <c r="G14" s="16">
        <f t="shared" si="0"/>
        <v>9305196.6732000001</v>
      </c>
      <c r="H14" s="27">
        <f>RA!J18</f>
        <v>12.2332715552494</v>
      </c>
      <c r="I14" s="20">
        <f>VLOOKUP(B14,RMS!B:D,3,FALSE)</f>
        <v>10602192.094311999</v>
      </c>
      <c r="J14" s="21">
        <f>VLOOKUP(B14,RMS!B:E,4,FALSE)</f>
        <v>9305196.5995427407</v>
      </c>
      <c r="K14" s="22">
        <f t="shared" si="1"/>
        <v>-0.53711199946701527</v>
      </c>
      <c r="L14" s="22">
        <f t="shared" si="2"/>
        <v>7.3657259345054626E-2</v>
      </c>
      <c r="M14" s="32"/>
    </row>
    <row r="15" spans="1:13">
      <c r="A15" s="64"/>
      <c r="B15" s="12">
        <v>24</v>
      </c>
      <c r="C15" s="61" t="s">
        <v>17</v>
      </c>
      <c r="D15" s="61"/>
      <c r="E15" s="15">
        <f>VLOOKUP(C15,RA!B18:D45,3,0)</f>
        <v>1648020.5899</v>
      </c>
      <c r="F15" s="25">
        <f>VLOOKUP(C15,RA!B19:I49,8,0)</f>
        <v>87940.084099999993</v>
      </c>
      <c r="G15" s="16">
        <f t="shared" si="0"/>
        <v>1560080.5057999999</v>
      </c>
      <c r="H15" s="27">
        <f>RA!J19</f>
        <v>5.3361034831085501</v>
      </c>
      <c r="I15" s="20">
        <f>VLOOKUP(B15,RMS!B:D,3,FALSE)</f>
        <v>1648020.6825376099</v>
      </c>
      <c r="J15" s="21">
        <f>VLOOKUP(B15,RMS!B:E,4,FALSE)</f>
        <v>1560080.5060316201</v>
      </c>
      <c r="K15" s="22">
        <f t="shared" si="1"/>
        <v>-9.2637609923258424E-2</v>
      </c>
      <c r="L15" s="22">
        <f t="shared" si="2"/>
        <v>-2.3162015713751316E-4</v>
      </c>
      <c r="M15" s="32"/>
    </row>
    <row r="16" spans="1:13">
      <c r="A16" s="64"/>
      <c r="B16" s="12">
        <v>25</v>
      </c>
      <c r="C16" s="61" t="s">
        <v>18</v>
      </c>
      <c r="D16" s="61"/>
      <c r="E16" s="15">
        <f>VLOOKUP(C16,RA!B20:D46,3,0)</f>
        <v>3166872.6392000001</v>
      </c>
      <c r="F16" s="25">
        <f>VLOOKUP(C16,RA!B20:I50,8,0)</f>
        <v>276034.90720000002</v>
      </c>
      <c r="G16" s="16">
        <f t="shared" si="0"/>
        <v>2890837.7319999998</v>
      </c>
      <c r="H16" s="27">
        <f>RA!J20</f>
        <v>8.7163248620484701</v>
      </c>
      <c r="I16" s="20">
        <f>VLOOKUP(B16,RMS!B:D,3,FALSE)</f>
        <v>3166872.7407477899</v>
      </c>
      <c r="J16" s="21">
        <f>VLOOKUP(B16,RMS!B:E,4,FALSE)</f>
        <v>2890837.73198584</v>
      </c>
      <c r="K16" s="22">
        <f t="shared" si="1"/>
        <v>-0.10154778975993395</v>
      </c>
      <c r="L16" s="22">
        <f t="shared" si="2"/>
        <v>1.4159828424453735E-5</v>
      </c>
      <c r="M16" s="32"/>
    </row>
    <row r="17" spans="1:13">
      <c r="A17" s="64"/>
      <c r="B17" s="12">
        <v>26</v>
      </c>
      <c r="C17" s="61" t="s">
        <v>19</v>
      </c>
      <c r="D17" s="61"/>
      <c r="E17" s="15">
        <f>VLOOKUP(C17,RA!B20:D47,3,0)</f>
        <v>1173839.3439</v>
      </c>
      <c r="F17" s="25">
        <f>VLOOKUP(C17,RA!B21:I51,8,0)</f>
        <v>133685.8879</v>
      </c>
      <c r="G17" s="16">
        <f t="shared" si="0"/>
        <v>1040153.456</v>
      </c>
      <c r="H17" s="27">
        <f>RA!J21</f>
        <v>11.3887721173017</v>
      </c>
      <c r="I17" s="20">
        <f>VLOOKUP(B17,RMS!B:D,3,FALSE)</f>
        <v>1173838.93728799</v>
      </c>
      <c r="J17" s="21">
        <f>VLOOKUP(B17,RMS!B:E,4,FALSE)</f>
        <v>1040153.4561909901</v>
      </c>
      <c r="K17" s="22">
        <f t="shared" si="1"/>
        <v>0.40661200997419655</v>
      </c>
      <c r="L17" s="22">
        <f t="shared" si="2"/>
        <v>-1.9099004566669464E-4</v>
      </c>
      <c r="M17" s="32"/>
    </row>
    <row r="18" spans="1:13">
      <c r="A18" s="64"/>
      <c r="B18" s="12">
        <v>27</v>
      </c>
      <c r="C18" s="61" t="s">
        <v>20</v>
      </c>
      <c r="D18" s="61"/>
      <c r="E18" s="15">
        <f>VLOOKUP(C18,RA!B22:D48,3,0)</f>
        <v>3060231.9434000002</v>
      </c>
      <c r="F18" s="25">
        <f>VLOOKUP(C18,RA!B22:I52,8,0)</f>
        <v>116239.0278</v>
      </c>
      <c r="G18" s="16">
        <f t="shared" si="0"/>
        <v>2943992.9156000004</v>
      </c>
      <c r="H18" s="27">
        <f>RA!J22</f>
        <v>3.7983731282425399</v>
      </c>
      <c r="I18" s="20">
        <f>VLOOKUP(B18,RMS!B:D,3,FALSE)</f>
        <v>3060236.2579999999</v>
      </c>
      <c r="J18" s="21">
        <f>VLOOKUP(B18,RMS!B:E,4,FALSE)</f>
        <v>2943992.9084999999</v>
      </c>
      <c r="K18" s="22">
        <f t="shared" si="1"/>
        <v>-4.314599999692291</v>
      </c>
      <c r="L18" s="22">
        <f t="shared" si="2"/>
        <v>7.100000511854887E-3</v>
      </c>
      <c r="M18" s="32"/>
    </row>
    <row r="19" spans="1:13">
      <c r="A19" s="64"/>
      <c r="B19" s="12">
        <v>29</v>
      </c>
      <c r="C19" s="61" t="s">
        <v>21</v>
      </c>
      <c r="D19" s="61"/>
      <c r="E19" s="15">
        <f>VLOOKUP(C19,RA!B22:D49,3,0)</f>
        <v>5346582.9850000003</v>
      </c>
      <c r="F19" s="25">
        <f>VLOOKUP(C19,RA!B23:I53,8,0)</f>
        <v>516766.99320000003</v>
      </c>
      <c r="G19" s="16">
        <f t="shared" si="0"/>
        <v>4829815.9918</v>
      </c>
      <c r="H19" s="27">
        <f>RA!J23</f>
        <v>9.6653693517860901</v>
      </c>
      <c r="I19" s="20">
        <f>VLOOKUP(B19,RMS!B:D,3,FALSE)</f>
        <v>5346586.0634452999</v>
      </c>
      <c r="J19" s="21">
        <f>VLOOKUP(B19,RMS!B:E,4,FALSE)</f>
        <v>4829816.0393871795</v>
      </c>
      <c r="K19" s="22">
        <f t="shared" si="1"/>
        <v>-3.0784452995285392</v>
      </c>
      <c r="L19" s="22">
        <f t="shared" si="2"/>
        <v>-4.7587179578840733E-2</v>
      </c>
      <c r="M19" s="32"/>
    </row>
    <row r="20" spans="1:13">
      <c r="A20" s="64"/>
      <c r="B20" s="12">
        <v>31</v>
      </c>
      <c r="C20" s="61" t="s">
        <v>22</v>
      </c>
      <c r="D20" s="61"/>
      <c r="E20" s="15">
        <f>VLOOKUP(C20,RA!B24:D50,3,0)</f>
        <v>927811.15319999994</v>
      </c>
      <c r="F20" s="25">
        <f>VLOOKUP(C20,RA!B24:I54,8,0)</f>
        <v>144674.8284</v>
      </c>
      <c r="G20" s="16">
        <f t="shared" si="0"/>
        <v>783136.32479999994</v>
      </c>
      <c r="H20" s="27">
        <f>RA!J24</f>
        <v>15.5931331393269</v>
      </c>
      <c r="I20" s="20">
        <f>VLOOKUP(B20,RMS!B:D,3,FALSE)</f>
        <v>927811.20780555904</v>
      </c>
      <c r="J20" s="21">
        <f>VLOOKUP(B20,RMS!B:E,4,FALSE)</f>
        <v>783136.32825370401</v>
      </c>
      <c r="K20" s="22">
        <f t="shared" si="1"/>
        <v>-5.4605559096671641E-2</v>
      </c>
      <c r="L20" s="22">
        <f t="shared" si="2"/>
        <v>-3.4537040628492832E-3</v>
      </c>
      <c r="M20" s="32"/>
    </row>
    <row r="21" spans="1:13">
      <c r="A21" s="64"/>
      <c r="B21" s="12">
        <v>32</v>
      </c>
      <c r="C21" s="61" t="s">
        <v>23</v>
      </c>
      <c r="D21" s="61"/>
      <c r="E21" s="15">
        <f>VLOOKUP(C21,RA!B24:D51,3,0)</f>
        <v>1074100.7974</v>
      </c>
      <c r="F21" s="25">
        <f>VLOOKUP(C21,RA!B25:I55,8,0)</f>
        <v>91289.793699999995</v>
      </c>
      <c r="G21" s="16">
        <f t="shared" si="0"/>
        <v>982811.0037</v>
      </c>
      <c r="H21" s="27">
        <f>RA!J25</f>
        <v>8.49918312331382</v>
      </c>
      <c r="I21" s="20">
        <f>VLOOKUP(B21,RMS!B:D,3,FALSE)</f>
        <v>1074100.74615155</v>
      </c>
      <c r="J21" s="21">
        <f>VLOOKUP(B21,RMS!B:E,4,FALSE)</f>
        <v>982810.98863065196</v>
      </c>
      <c r="K21" s="22">
        <f t="shared" si="1"/>
        <v>5.1248450065031648E-2</v>
      </c>
      <c r="L21" s="22">
        <f t="shared" si="2"/>
        <v>1.5069348039105535E-2</v>
      </c>
      <c r="M21" s="32"/>
    </row>
    <row r="22" spans="1:13">
      <c r="A22" s="64"/>
      <c r="B22" s="12">
        <v>33</v>
      </c>
      <c r="C22" s="61" t="s">
        <v>24</v>
      </c>
      <c r="D22" s="61"/>
      <c r="E22" s="15">
        <f>VLOOKUP(C22,RA!B26:D52,3,0)</f>
        <v>2591215.5827000001</v>
      </c>
      <c r="F22" s="25">
        <f>VLOOKUP(C22,RA!B26:I56,8,0)</f>
        <v>416898.58679999999</v>
      </c>
      <c r="G22" s="16">
        <f t="shared" si="0"/>
        <v>2174316.9959</v>
      </c>
      <c r="H22" s="27">
        <f>RA!J26</f>
        <v>16.088919408457699</v>
      </c>
      <c r="I22" s="20">
        <f>VLOOKUP(B22,RMS!B:D,3,FALSE)</f>
        <v>2591215.4166151602</v>
      </c>
      <c r="J22" s="21">
        <f>VLOOKUP(B22,RMS!B:E,4,FALSE)</f>
        <v>2174316.9742550598</v>
      </c>
      <c r="K22" s="22">
        <f t="shared" si="1"/>
        <v>0.16608483996242285</v>
      </c>
      <c r="L22" s="22">
        <f t="shared" si="2"/>
        <v>2.1644940134137869E-2</v>
      </c>
      <c r="M22" s="32"/>
    </row>
    <row r="23" spans="1:13">
      <c r="A23" s="64"/>
      <c r="B23" s="12">
        <v>34</v>
      </c>
      <c r="C23" s="61" t="s">
        <v>25</v>
      </c>
      <c r="D23" s="61"/>
      <c r="E23" s="15">
        <f>VLOOKUP(C23,RA!B26:D53,3,0)</f>
        <v>539404.43610000005</v>
      </c>
      <c r="F23" s="25">
        <f>VLOOKUP(C23,RA!B27:I57,8,0)</f>
        <v>131792.24739999999</v>
      </c>
      <c r="G23" s="16">
        <f t="shared" si="0"/>
        <v>407612.18870000006</v>
      </c>
      <c r="H23" s="27">
        <f>RA!J27</f>
        <v>24.432918711770998</v>
      </c>
      <c r="I23" s="20">
        <f>VLOOKUP(B23,RMS!B:D,3,FALSE)</f>
        <v>539404.26159475802</v>
      </c>
      <c r="J23" s="21">
        <f>VLOOKUP(B23,RMS!B:E,4,FALSE)</f>
        <v>407612.20506290701</v>
      </c>
      <c r="K23" s="22">
        <f t="shared" si="1"/>
        <v>0.17450524203013629</v>
      </c>
      <c r="L23" s="22">
        <f t="shared" si="2"/>
        <v>-1.6362906957510859E-2</v>
      </c>
      <c r="M23" s="32"/>
    </row>
    <row r="24" spans="1:13">
      <c r="A24" s="64"/>
      <c r="B24" s="12">
        <v>35</v>
      </c>
      <c r="C24" s="61" t="s">
        <v>26</v>
      </c>
      <c r="D24" s="61"/>
      <c r="E24" s="15">
        <f>VLOOKUP(C24,RA!B28:D54,3,0)</f>
        <v>2231610.128</v>
      </c>
      <c r="F24" s="25">
        <f>VLOOKUP(C24,RA!B28:I58,8,0)</f>
        <v>147518.71030000001</v>
      </c>
      <c r="G24" s="16">
        <f t="shared" si="0"/>
        <v>2084091.4177000001</v>
      </c>
      <c r="H24" s="27">
        <f>RA!J28</f>
        <v>6.6104158808513898</v>
      </c>
      <c r="I24" s="20">
        <f>VLOOKUP(B24,RMS!B:D,3,FALSE)</f>
        <v>2231610.128</v>
      </c>
      <c r="J24" s="21">
        <f>VLOOKUP(B24,RMS!B:E,4,FALSE)</f>
        <v>2084091.4047999999</v>
      </c>
      <c r="K24" s="22">
        <f t="shared" si="1"/>
        <v>0</v>
      </c>
      <c r="L24" s="22">
        <f t="shared" si="2"/>
        <v>1.2900000205263495E-2</v>
      </c>
      <c r="M24" s="32"/>
    </row>
    <row r="25" spans="1:13">
      <c r="A25" s="64"/>
      <c r="B25" s="12">
        <v>36</v>
      </c>
      <c r="C25" s="61" t="s">
        <v>27</v>
      </c>
      <c r="D25" s="61"/>
      <c r="E25" s="15">
        <f>VLOOKUP(C25,RA!B28:D55,3,0)</f>
        <v>1131222.9661999999</v>
      </c>
      <c r="F25" s="25">
        <f>VLOOKUP(C25,RA!B29:I59,8,0)</f>
        <v>245577.04380000001</v>
      </c>
      <c r="G25" s="16">
        <f t="shared" si="0"/>
        <v>885645.92239999992</v>
      </c>
      <c r="H25" s="27">
        <f>RA!J29</f>
        <v>21.708986745994199</v>
      </c>
      <c r="I25" s="20">
        <f>VLOOKUP(B25,RMS!B:D,3,FALSE)</f>
        <v>1131224.51166372</v>
      </c>
      <c r="J25" s="21">
        <f>VLOOKUP(B25,RMS!B:E,4,FALSE)</f>
        <v>885645.90605234494</v>
      </c>
      <c r="K25" s="22">
        <f t="shared" si="1"/>
        <v>-1.5454637201037258</v>
      </c>
      <c r="L25" s="22">
        <f t="shared" si="2"/>
        <v>1.6347654978744686E-2</v>
      </c>
      <c r="M25" s="32"/>
    </row>
    <row r="26" spans="1:13">
      <c r="A26" s="64"/>
      <c r="B26" s="12">
        <v>37</v>
      </c>
      <c r="C26" s="61" t="s">
        <v>71</v>
      </c>
      <c r="D26" s="61"/>
      <c r="E26" s="15">
        <f>VLOOKUP(C26,RA!B30:D56,3,0)</f>
        <v>2330807.2385999998</v>
      </c>
      <c r="F26" s="25">
        <f>VLOOKUP(C26,RA!B30:I60,8,0)</f>
        <v>338879.33919999999</v>
      </c>
      <c r="G26" s="16">
        <f t="shared" si="0"/>
        <v>1991927.8993999998</v>
      </c>
      <c r="H26" s="27">
        <f>RA!J30</f>
        <v>14.539140499818799</v>
      </c>
      <c r="I26" s="20">
        <f>VLOOKUP(B26,RMS!B:D,3,FALSE)</f>
        <v>2330807.1499159299</v>
      </c>
      <c r="J26" s="21">
        <f>VLOOKUP(B26,RMS!B:E,4,FALSE)</f>
        <v>1991927.8724736299</v>
      </c>
      <c r="K26" s="22">
        <f t="shared" si="1"/>
        <v>8.868406992405653E-2</v>
      </c>
      <c r="L26" s="22">
        <f t="shared" si="2"/>
        <v>2.6926369871944189E-2</v>
      </c>
      <c r="M26" s="32"/>
    </row>
    <row r="27" spans="1:13">
      <c r="A27" s="64"/>
      <c r="B27" s="12">
        <v>38</v>
      </c>
      <c r="C27" s="61" t="s">
        <v>29</v>
      </c>
      <c r="D27" s="61"/>
      <c r="E27" s="15">
        <f>VLOOKUP(C27,RA!B30:D57,3,0)</f>
        <v>2530400.9361</v>
      </c>
      <c r="F27" s="25">
        <f>VLOOKUP(C27,RA!B31:I61,8,0)</f>
        <v>48760.424400000004</v>
      </c>
      <c r="G27" s="16">
        <f t="shared" si="0"/>
        <v>2481640.5117000001</v>
      </c>
      <c r="H27" s="27">
        <f>RA!J31</f>
        <v>1.9269841274700299</v>
      </c>
      <c r="I27" s="20">
        <f>VLOOKUP(B27,RMS!B:D,3,FALSE)</f>
        <v>2530400.84235752</v>
      </c>
      <c r="J27" s="21">
        <f>VLOOKUP(B27,RMS!B:E,4,FALSE)</f>
        <v>2481640.4392221202</v>
      </c>
      <c r="K27" s="22">
        <f t="shared" si="1"/>
        <v>9.3742480035871267E-2</v>
      </c>
      <c r="L27" s="22">
        <f t="shared" si="2"/>
        <v>7.247787993401289E-2</v>
      </c>
      <c r="M27" s="32"/>
    </row>
    <row r="28" spans="1:13">
      <c r="A28" s="64"/>
      <c r="B28" s="12">
        <v>39</v>
      </c>
      <c r="C28" s="61" t="s">
        <v>30</v>
      </c>
      <c r="D28" s="61"/>
      <c r="E28" s="15">
        <f>VLOOKUP(C28,RA!B32:D58,3,0)</f>
        <v>212266.19709999999</v>
      </c>
      <c r="F28" s="25">
        <f>VLOOKUP(C28,RA!B32:I62,8,0)</f>
        <v>52490.027800000003</v>
      </c>
      <c r="G28" s="16">
        <f t="shared" si="0"/>
        <v>159776.16929999998</v>
      </c>
      <c r="H28" s="27">
        <f>RA!J32</f>
        <v>24.728396945497501</v>
      </c>
      <c r="I28" s="20">
        <f>VLOOKUP(B28,RMS!B:D,3,FALSE)</f>
        <v>212266.09673034601</v>
      </c>
      <c r="J28" s="21">
        <f>VLOOKUP(B28,RMS!B:E,4,FALSE)</f>
        <v>159776.169709554</v>
      </c>
      <c r="K28" s="22">
        <f t="shared" si="1"/>
        <v>0.10036965398467146</v>
      </c>
      <c r="L28" s="22">
        <f t="shared" si="2"/>
        <v>-4.0955402073450387E-4</v>
      </c>
      <c r="M28" s="32"/>
    </row>
    <row r="29" spans="1:13">
      <c r="A29" s="64"/>
      <c r="B29" s="12">
        <v>40</v>
      </c>
      <c r="C29" s="61" t="s">
        <v>74</v>
      </c>
      <c r="D29" s="61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4"/>
      <c r="B30" s="12">
        <v>42</v>
      </c>
      <c r="C30" s="61" t="s">
        <v>31</v>
      </c>
      <c r="D30" s="61"/>
      <c r="E30" s="15">
        <f>VLOOKUP(C30,RA!B34:D61,3,0)</f>
        <v>670255.0148</v>
      </c>
      <c r="F30" s="25">
        <f>VLOOKUP(C30,RA!B34:I65,8,0)</f>
        <v>90278.175799999997</v>
      </c>
      <c r="G30" s="16">
        <f t="shared" si="0"/>
        <v>579976.83900000004</v>
      </c>
      <c r="H30" s="27">
        <f>RA!J34</f>
        <v>13.469227951534</v>
      </c>
      <c r="I30" s="20">
        <f>VLOOKUP(B30,RMS!B:D,3,FALSE)</f>
        <v>670255.01009999996</v>
      </c>
      <c r="J30" s="21">
        <f>VLOOKUP(B30,RMS!B:E,4,FALSE)</f>
        <v>579976.84</v>
      </c>
      <c r="K30" s="22">
        <f t="shared" si="1"/>
        <v>4.7000000486150384E-3</v>
      </c>
      <c r="L30" s="22">
        <f t="shared" si="2"/>
        <v>-9.9999993108212948E-4</v>
      </c>
      <c r="M30" s="32"/>
    </row>
    <row r="31" spans="1:13" s="35" customFormat="1" ht="12" thickBot="1">
      <c r="A31" s="64"/>
      <c r="B31" s="12">
        <v>70</v>
      </c>
      <c r="C31" s="65" t="s">
        <v>68</v>
      </c>
      <c r="D31" s="66"/>
      <c r="E31" s="15">
        <f>VLOOKUP(C31,RA!B35:D62,3,0)</f>
        <v>203917.27</v>
      </c>
      <c r="F31" s="25">
        <f>VLOOKUP(C31,RA!B35:I66,8,0)</f>
        <v>6854.46</v>
      </c>
      <c r="G31" s="16">
        <f t="shared" si="0"/>
        <v>197062.81</v>
      </c>
      <c r="H31" s="27">
        <f>RA!J35</f>
        <v>3.3613925882785698</v>
      </c>
      <c r="I31" s="20">
        <f>VLOOKUP(B31,RMS!B:D,3,FALSE)</f>
        <v>203917.27</v>
      </c>
      <c r="J31" s="21">
        <f>VLOOKUP(B31,RMS!B:E,4,FALSE)</f>
        <v>197062.81</v>
      </c>
      <c r="K31" s="22">
        <f t="shared" si="1"/>
        <v>0</v>
      </c>
      <c r="L31" s="22">
        <f t="shared" si="2"/>
        <v>0</v>
      </c>
    </row>
    <row r="32" spans="1:13">
      <c r="A32" s="64"/>
      <c r="B32" s="12">
        <v>71</v>
      </c>
      <c r="C32" s="61" t="s">
        <v>35</v>
      </c>
      <c r="D32" s="61"/>
      <c r="E32" s="15">
        <f>VLOOKUP(C32,RA!B34:D62,3,0)</f>
        <v>1025842.24</v>
      </c>
      <c r="F32" s="25">
        <f>VLOOKUP(C32,RA!B34:I66,8,0)</f>
        <v>-113200.12</v>
      </c>
      <c r="G32" s="16">
        <f t="shared" si="0"/>
        <v>1139042.3599999999</v>
      </c>
      <c r="H32" s="27">
        <f>RA!J35</f>
        <v>3.3613925882785698</v>
      </c>
      <c r="I32" s="20">
        <f>VLOOKUP(B32,RMS!B:D,3,FALSE)</f>
        <v>1025842.24</v>
      </c>
      <c r="J32" s="21">
        <f>VLOOKUP(B32,RMS!B:E,4,FALSE)</f>
        <v>1139042.3600000001</v>
      </c>
      <c r="K32" s="22">
        <f t="shared" si="1"/>
        <v>0</v>
      </c>
      <c r="L32" s="22">
        <f t="shared" si="2"/>
        <v>0</v>
      </c>
      <c r="M32" s="32"/>
    </row>
    <row r="33" spans="1:13">
      <c r="A33" s="64"/>
      <c r="B33" s="12">
        <v>72</v>
      </c>
      <c r="C33" s="61" t="s">
        <v>36</v>
      </c>
      <c r="D33" s="61"/>
      <c r="E33" s="15">
        <f>VLOOKUP(C33,RA!B34:D63,3,0)</f>
        <v>123332.47</v>
      </c>
      <c r="F33" s="25">
        <f>VLOOKUP(C33,RA!B34:I67,8,0)</f>
        <v>-1251.28</v>
      </c>
      <c r="G33" s="16">
        <f t="shared" si="0"/>
        <v>124583.75</v>
      </c>
      <c r="H33" s="27">
        <f>RA!J34</f>
        <v>13.469227951534</v>
      </c>
      <c r="I33" s="20">
        <f>VLOOKUP(B33,RMS!B:D,3,FALSE)</f>
        <v>123332.47</v>
      </c>
      <c r="J33" s="21">
        <f>VLOOKUP(B33,RMS!B:E,4,FALSE)</f>
        <v>124583.75</v>
      </c>
      <c r="K33" s="22">
        <f t="shared" si="1"/>
        <v>0</v>
      </c>
      <c r="L33" s="22">
        <f t="shared" si="2"/>
        <v>0</v>
      </c>
      <c r="M33" s="32"/>
    </row>
    <row r="34" spans="1:13">
      <c r="A34" s="64"/>
      <c r="B34" s="12">
        <v>73</v>
      </c>
      <c r="C34" s="61" t="s">
        <v>37</v>
      </c>
      <c r="D34" s="61"/>
      <c r="E34" s="15">
        <f>VLOOKUP(C34,RA!B35:D64,3,0)</f>
        <v>484223.4</v>
      </c>
      <c r="F34" s="25">
        <f>VLOOKUP(C34,RA!B35:I68,8,0)</f>
        <v>-89367.15</v>
      </c>
      <c r="G34" s="16">
        <f t="shared" si="0"/>
        <v>573590.55000000005</v>
      </c>
      <c r="H34" s="27">
        <f>RA!J35</f>
        <v>3.3613925882785698</v>
      </c>
      <c r="I34" s="20">
        <f>VLOOKUP(B34,RMS!B:D,3,FALSE)</f>
        <v>484223.4</v>
      </c>
      <c r="J34" s="21">
        <f>VLOOKUP(B34,RMS!B:E,4,FALSE)</f>
        <v>573590.55000000005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4"/>
      <c r="B35" s="12">
        <v>74</v>
      </c>
      <c r="C35" s="61" t="s">
        <v>69</v>
      </c>
      <c r="D35" s="61"/>
      <c r="E35" s="15">
        <f>VLOOKUP(C35,RA!B36:D65,3,0)</f>
        <v>104.7</v>
      </c>
      <c r="F35" s="25">
        <f>VLOOKUP(C35,RA!B36:I69,8,0)</f>
        <v>-9398.7199999999993</v>
      </c>
      <c r="G35" s="16">
        <f t="shared" si="0"/>
        <v>9503.42</v>
      </c>
      <c r="H35" s="27">
        <f>RA!J36</f>
        <v>-11.034846839607599</v>
      </c>
      <c r="I35" s="20">
        <f>VLOOKUP(B35,RMS!B:D,3,FALSE)</f>
        <v>104.7</v>
      </c>
      <c r="J35" s="21">
        <f>VLOOKUP(B35,RMS!B:E,4,FALSE)</f>
        <v>9503.42</v>
      </c>
      <c r="K35" s="22">
        <f t="shared" si="1"/>
        <v>0</v>
      </c>
      <c r="L35" s="22">
        <f t="shared" si="2"/>
        <v>0</v>
      </c>
    </row>
    <row r="36" spans="1:13" ht="11.25" customHeight="1">
      <c r="A36" s="64"/>
      <c r="B36" s="12">
        <v>75</v>
      </c>
      <c r="C36" s="61" t="s">
        <v>32</v>
      </c>
      <c r="D36" s="61"/>
      <c r="E36" s="15">
        <f>VLOOKUP(C36,RA!B8:D65,3,0)</f>
        <v>151999.57180000001</v>
      </c>
      <c r="F36" s="25">
        <f>VLOOKUP(C36,RA!B8:I69,8,0)</f>
        <v>11471.3166</v>
      </c>
      <c r="G36" s="16">
        <f t="shared" si="0"/>
        <v>140528.25520000001</v>
      </c>
      <c r="H36" s="27">
        <f>RA!J36</f>
        <v>-11.034846839607599</v>
      </c>
      <c r="I36" s="20">
        <f>VLOOKUP(B36,RMS!B:D,3,FALSE)</f>
        <v>151999.57264957301</v>
      </c>
      <c r="J36" s="21">
        <f>VLOOKUP(B36,RMS!B:E,4,FALSE)</f>
        <v>140528.25427350399</v>
      </c>
      <c r="K36" s="22">
        <f t="shared" si="1"/>
        <v>-8.4957299986854196E-4</v>
      </c>
      <c r="L36" s="22">
        <f t="shared" si="2"/>
        <v>9.2649602447636425E-4</v>
      </c>
      <c r="M36" s="32"/>
    </row>
    <row r="37" spans="1:13">
      <c r="A37" s="64"/>
      <c r="B37" s="12">
        <v>76</v>
      </c>
      <c r="C37" s="61" t="s">
        <v>33</v>
      </c>
      <c r="D37" s="61"/>
      <c r="E37" s="15">
        <f>VLOOKUP(C37,RA!B8:D66,3,0)</f>
        <v>1339883.9742000001</v>
      </c>
      <c r="F37" s="25">
        <f>VLOOKUP(C37,RA!B8:I70,8,0)</f>
        <v>39942.4061</v>
      </c>
      <c r="G37" s="16">
        <f t="shared" si="0"/>
        <v>1299941.5681</v>
      </c>
      <c r="H37" s="27">
        <f>RA!J37</f>
        <v>-1.0145584532605201</v>
      </c>
      <c r="I37" s="20">
        <f>VLOOKUP(B37,RMS!B:D,3,FALSE)</f>
        <v>1339883.9446153799</v>
      </c>
      <c r="J37" s="21">
        <f>VLOOKUP(B37,RMS!B:E,4,FALSE)</f>
        <v>1299941.57654615</v>
      </c>
      <c r="K37" s="22">
        <f t="shared" si="1"/>
        <v>2.9584620147943497E-2</v>
      </c>
      <c r="L37" s="22">
        <f t="shared" si="2"/>
        <v>-8.4461499936878681E-3</v>
      </c>
      <c r="M37" s="32"/>
    </row>
    <row r="38" spans="1:13">
      <c r="A38" s="64"/>
      <c r="B38" s="12">
        <v>77</v>
      </c>
      <c r="C38" s="61" t="s">
        <v>38</v>
      </c>
      <c r="D38" s="61"/>
      <c r="E38" s="15">
        <f>VLOOKUP(C38,RA!B9:D67,3,0)</f>
        <v>356326.57</v>
      </c>
      <c r="F38" s="25">
        <f>VLOOKUP(C38,RA!B9:I71,8,0)</f>
        <v>-24031.5</v>
      </c>
      <c r="G38" s="16">
        <f t="shared" si="0"/>
        <v>380358.07</v>
      </c>
      <c r="H38" s="27">
        <f>RA!J38</f>
        <v>-18.455768556414299</v>
      </c>
      <c r="I38" s="20">
        <f>VLOOKUP(B38,RMS!B:D,3,FALSE)</f>
        <v>356326.57</v>
      </c>
      <c r="J38" s="21">
        <f>VLOOKUP(B38,RMS!B:E,4,FALSE)</f>
        <v>380358.07</v>
      </c>
      <c r="K38" s="22">
        <f t="shared" si="1"/>
        <v>0</v>
      </c>
      <c r="L38" s="22">
        <f t="shared" si="2"/>
        <v>0</v>
      </c>
      <c r="M38" s="32"/>
    </row>
    <row r="39" spans="1:13">
      <c r="A39" s="64"/>
      <c r="B39" s="12">
        <v>78</v>
      </c>
      <c r="C39" s="61" t="s">
        <v>39</v>
      </c>
      <c r="D39" s="61"/>
      <c r="E39" s="15">
        <f>VLOOKUP(C39,RA!B10:D68,3,0)</f>
        <v>130446.3</v>
      </c>
      <c r="F39" s="25">
        <f>VLOOKUP(C39,RA!B10:I72,8,0)</f>
        <v>17840.23</v>
      </c>
      <c r="G39" s="16">
        <f t="shared" si="0"/>
        <v>112606.07</v>
      </c>
      <c r="H39" s="27">
        <f>RA!J39</f>
        <v>-8976.8099331423091</v>
      </c>
      <c r="I39" s="20">
        <f>VLOOKUP(B39,RMS!B:D,3,FALSE)</f>
        <v>130446.3</v>
      </c>
      <c r="J39" s="21">
        <f>VLOOKUP(B39,RMS!B:E,4,FALSE)</f>
        <v>112606.07</v>
      </c>
      <c r="K39" s="22">
        <f t="shared" si="1"/>
        <v>0</v>
      </c>
      <c r="L39" s="22">
        <f t="shared" si="2"/>
        <v>0</v>
      </c>
      <c r="M39" s="32"/>
    </row>
    <row r="40" spans="1:13">
      <c r="A40" s="64"/>
      <c r="B40" s="12">
        <v>99</v>
      </c>
      <c r="C40" s="61" t="s">
        <v>34</v>
      </c>
      <c r="D40" s="61"/>
      <c r="E40" s="15">
        <f>VLOOKUP(C40,RA!B8:D69,3,0)</f>
        <v>47358.200900000003</v>
      </c>
      <c r="F40" s="25">
        <f>VLOOKUP(C40,RA!B8:I73,8,0)</f>
        <v>6395.3046000000004</v>
      </c>
      <c r="G40" s="16">
        <f t="shared" si="0"/>
        <v>40962.8963</v>
      </c>
      <c r="H40" s="27">
        <f>RA!J40</f>
        <v>7.5469400763140797</v>
      </c>
      <c r="I40" s="20">
        <f>VLOOKUP(B40,RMS!B:D,3,FALSE)</f>
        <v>47358.200816882199</v>
      </c>
      <c r="J40" s="21">
        <f>VLOOKUP(B40,RMS!B:E,4,FALSE)</f>
        <v>40962.8968065956</v>
      </c>
      <c r="K40" s="22">
        <f t="shared" si="1"/>
        <v>8.3117804024368525E-5</v>
      </c>
      <c r="L40" s="22">
        <f t="shared" si="2"/>
        <v>-5.0659559929044917E-4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7.140625" style="36" customWidth="1"/>
    <col min="2" max="3" width="9.140625" style="36"/>
    <col min="4" max="4" width="11.5703125" style="36" customWidth="1"/>
    <col min="5" max="5" width="10.5703125" style="36" customWidth="1"/>
    <col min="6" max="7" width="12.28515625" style="36" customWidth="1"/>
    <col min="8" max="8" width="9.140625" style="36"/>
    <col min="9" max="9" width="12.28515625" style="36" customWidth="1"/>
    <col min="10" max="10" width="9.140625" style="36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39" t="s">
        <v>45</v>
      </c>
      <c r="W1" s="69"/>
    </row>
    <row r="2" spans="1:23" ht="12.75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39"/>
      <c r="W2" s="69"/>
    </row>
    <row r="3" spans="1:23" ht="23.25" thickBot="1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40" t="s">
        <v>46</v>
      </c>
      <c r="W3" s="69"/>
    </row>
    <row r="4" spans="1:23" ht="12.75" thickTop="1" thickBot="1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W4" s="69"/>
    </row>
    <row r="5" spans="1:23" ht="22.5" thickTop="1" thickBot="1">
      <c r="A5" s="41"/>
      <c r="B5" s="42"/>
      <c r="C5" s="43"/>
      <c r="D5" s="44" t="s">
        <v>0</v>
      </c>
      <c r="E5" s="44" t="s">
        <v>58</v>
      </c>
      <c r="F5" s="44" t="s">
        <v>59</v>
      </c>
      <c r="G5" s="44" t="s">
        <v>47</v>
      </c>
      <c r="H5" s="44" t="s">
        <v>48</v>
      </c>
      <c r="I5" s="44" t="s">
        <v>1</v>
      </c>
      <c r="J5" s="44" t="s">
        <v>2</v>
      </c>
      <c r="K5" s="44" t="s">
        <v>49</v>
      </c>
      <c r="L5" s="44" t="s">
        <v>50</v>
      </c>
      <c r="M5" s="44" t="s">
        <v>51</v>
      </c>
      <c r="N5" s="44" t="s">
        <v>52</v>
      </c>
      <c r="O5" s="44" t="s">
        <v>53</v>
      </c>
      <c r="P5" s="44" t="s">
        <v>60</v>
      </c>
      <c r="Q5" s="44" t="s">
        <v>61</v>
      </c>
      <c r="R5" s="44" t="s">
        <v>54</v>
      </c>
      <c r="S5" s="44" t="s">
        <v>55</v>
      </c>
      <c r="T5" s="44" t="s">
        <v>56</v>
      </c>
      <c r="U5" s="45" t="s">
        <v>57</v>
      </c>
    </row>
    <row r="6" spans="1:23" ht="12" thickBot="1">
      <c r="A6" s="46" t="s">
        <v>3</v>
      </c>
      <c r="B6" s="70" t="s">
        <v>4</v>
      </c>
      <c r="C6" s="71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2" t="s">
        <v>5</v>
      </c>
      <c r="B7" s="73"/>
      <c r="C7" s="74"/>
      <c r="D7" s="48">
        <v>56590165.047899999</v>
      </c>
      <c r="E7" s="49"/>
      <c r="F7" s="49"/>
      <c r="G7" s="48">
        <v>23194214.9221</v>
      </c>
      <c r="H7" s="50">
        <v>143.983964268519</v>
      </c>
      <c r="I7" s="48">
        <v>5264916.2621999998</v>
      </c>
      <c r="J7" s="50">
        <v>9.3035888086623899</v>
      </c>
      <c r="K7" s="48">
        <v>2362205.7088000001</v>
      </c>
      <c r="L7" s="50">
        <v>10.1844607232178</v>
      </c>
      <c r="M7" s="50">
        <v>1.2288136221949</v>
      </c>
      <c r="N7" s="48">
        <v>106266427.1921</v>
      </c>
      <c r="O7" s="48">
        <v>952826361.33130002</v>
      </c>
      <c r="P7" s="48">
        <v>1512889</v>
      </c>
      <c r="Q7" s="48">
        <v>1421979</v>
      </c>
      <c r="R7" s="50">
        <v>6.3932027125576303</v>
      </c>
      <c r="S7" s="48">
        <v>37.405364866754901</v>
      </c>
      <c r="T7" s="48">
        <v>34.934596181940798</v>
      </c>
      <c r="U7" s="51">
        <v>6.6053858680846202</v>
      </c>
    </row>
    <row r="8" spans="1:23" ht="12" thickBot="1">
      <c r="A8" s="75">
        <v>42402</v>
      </c>
      <c r="B8" s="65" t="s">
        <v>6</v>
      </c>
      <c r="C8" s="66"/>
      <c r="D8" s="52">
        <v>2549176.5386000001</v>
      </c>
      <c r="E8" s="53"/>
      <c r="F8" s="53"/>
      <c r="G8" s="52">
        <v>994635.83829999994</v>
      </c>
      <c r="H8" s="54">
        <v>156.292447993526</v>
      </c>
      <c r="I8" s="52">
        <v>465613.3284</v>
      </c>
      <c r="J8" s="54">
        <v>18.265244534837699</v>
      </c>
      <c r="K8" s="52">
        <v>222757.0257</v>
      </c>
      <c r="L8" s="54">
        <v>22.395837463561499</v>
      </c>
      <c r="M8" s="54">
        <v>1.0902295985360699</v>
      </c>
      <c r="N8" s="52">
        <v>4776278.6498999996</v>
      </c>
      <c r="O8" s="52">
        <v>37239706.039999999</v>
      </c>
      <c r="P8" s="52">
        <v>59977</v>
      </c>
      <c r="Q8" s="52">
        <v>53202</v>
      </c>
      <c r="R8" s="54">
        <v>12.7344836660276</v>
      </c>
      <c r="S8" s="52">
        <v>42.502568294512898</v>
      </c>
      <c r="T8" s="52">
        <v>41.861247909852999</v>
      </c>
      <c r="U8" s="55">
        <v>1.5088979569798799</v>
      </c>
    </row>
    <row r="9" spans="1:23" ht="12" thickBot="1">
      <c r="A9" s="76"/>
      <c r="B9" s="65" t="s">
        <v>7</v>
      </c>
      <c r="C9" s="66"/>
      <c r="D9" s="52">
        <v>257473.1336</v>
      </c>
      <c r="E9" s="53"/>
      <c r="F9" s="53"/>
      <c r="G9" s="52">
        <v>130949.1623</v>
      </c>
      <c r="H9" s="54">
        <v>96.620680176737594</v>
      </c>
      <c r="I9" s="52">
        <v>49482.373399999997</v>
      </c>
      <c r="J9" s="54">
        <v>19.2184608576963</v>
      </c>
      <c r="K9" s="52">
        <v>28306.210899999998</v>
      </c>
      <c r="L9" s="54">
        <v>21.616183259845101</v>
      </c>
      <c r="M9" s="54">
        <v>0.74811010823069901</v>
      </c>
      <c r="N9" s="52">
        <v>472722.75449999998</v>
      </c>
      <c r="O9" s="52">
        <v>3863680.2683999999</v>
      </c>
      <c r="P9" s="52">
        <v>12702</v>
      </c>
      <c r="Q9" s="52">
        <v>10633</v>
      </c>
      <c r="R9" s="54">
        <v>19.458290228533802</v>
      </c>
      <c r="S9" s="52">
        <v>20.270282916076201</v>
      </c>
      <c r="T9" s="52">
        <v>20.2435456503339</v>
      </c>
      <c r="U9" s="55">
        <v>0.13190376203945001</v>
      </c>
    </row>
    <row r="10" spans="1:23" ht="12" thickBot="1">
      <c r="A10" s="76"/>
      <c r="B10" s="65" t="s">
        <v>8</v>
      </c>
      <c r="C10" s="66"/>
      <c r="D10" s="52">
        <v>550595.08109999995</v>
      </c>
      <c r="E10" s="53"/>
      <c r="F10" s="53"/>
      <c r="G10" s="52">
        <v>204765.23379999999</v>
      </c>
      <c r="H10" s="54">
        <v>168.890900511843</v>
      </c>
      <c r="I10" s="52">
        <v>126298.8247</v>
      </c>
      <c r="J10" s="54">
        <v>22.938603891570398</v>
      </c>
      <c r="K10" s="52">
        <v>46616.796900000001</v>
      </c>
      <c r="L10" s="54">
        <v>22.765972540793701</v>
      </c>
      <c r="M10" s="54">
        <v>1.7092986455274899</v>
      </c>
      <c r="N10" s="52">
        <v>977887.31839999999</v>
      </c>
      <c r="O10" s="52">
        <v>7098896.9760999996</v>
      </c>
      <c r="P10" s="52">
        <v>155317</v>
      </c>
      <c r="Q10" s="52">
        <v>141646</v>
      </c>
      <c r="R10" s="54">
        <v>9.6515256343278306</v>
      </c>
      <c r="S10" s="52">
        <v>3.54497628141156</v>
      </c>
      <c r="T10" s="52">
        <v>3.0166205702949598</v>
      </c>
      <c r="U10" s="55">
        <v>14.904351092194601</v>
      </c>
    </row>
    <row r="11" spans="1:23" ht="12" thickBot="1">
      <c r="A11" s="76"/>
      <c r="B11" s="65" t="s">
        <v>9</v>
      </c>
      <c r="C11" s="66"/>
      <c r="D11" s="52">
        <v>178052.4363</v>
      </c>
      <c r="E11" s="53"/>
      <c r="F11" s="53"/>
      <c r="G11" s="52">
        <v>123329.9249</v>
      </c>
      <c r="H11" s="54">
        <v>44.370830067699202</v>
      </c>
      <c r="I11" s="52">
        <v>37028.375399999997</v>
      </c>
      <c r="J11" s="54">
        <v>20.796331782627799</v>
      </c>
      <c r="K11" s="52">
        <v>24452.3894</v>
      </c>
      <c r="L11" s="54">
        <v>19.826809608314299</v>
      </c>
      <c r="M11" s="54">
        <v>0.51430499466853696</v>
      </c>
      <c r="N11" s="52">
        <v>343207.40100000001</v>
      </c>
      <c r="O11" s="52">
        <v>3131278.8113000002</v>
      </c>
      <c r="P11" s="52">
        <v>7247</v>
      </c>
      <c r="Q11" s="52">
        <v>6813</v>
      </c>
      <c r="R11" s="54">
        <v>6.37017466607956</v>
      </c>
      <c r="S11" s="52">
        <v>24.569123264799199</v>
      </c>
      <c r="T11" s="52">
        <v>24.241151431087602</v>
      </c>
      <c r="U11" s="55">
        <v>1.33489433129871</v>
      </c>
    </row>
    <row r="12" spans="1:23" ht="12" thickBot="1">
      <c r="A12" s="76"/>
      <c r="B12" s="65" t="s">
        <v>10</v>
      </c>
      <c r="C12" s="66"/>
      <c r="D12" s="52">
        <v>560907.19940000004</v>
      </c>
      <c r="E12" s="53"/>
      <c r="F12" s="53"/>
      <c r="G12" s="52">
        <v>399212.93440000003</v>
      </c>
      <c r="H12" s="54">
        <v>40.503263062610799</v>
      </c>
      <c r="I12" s="52">
        <v>140170.57829999999</v>
      </c>
      <c r="J12" s="54">
        <v>24.989976675275301</v>
      </c>
      <c r="K12" s="52">
        <v>40815.715100000001</v>
      </c>
      <c r="L12" s="54">
        <v>10.224046262765601</v>
      </c>
      <c r="M12" s="54">
        <v>2.4342306132962999</v>
      </c>
      <c r="N12" s="52">
        <v>1120361.3524</v>
      </c>
      <c r="O12" s="52">
        <v>11989591.1132</v>
      </c>
      <c r="P12" s="52">
        <v>3340</v>
      </c>
      <c r="Q12" s="52">
        <v>3502</v>
      </c>
      <c r="R12" s="54">
        <v>-4.6259280411193702</v>
      </c>
      <c r="S12" s="52">
        <v>167.93628724550899</v>
      </c>
      <c r="T12" s="52">
        <v>159.75275642490001</v>
      </c>
      <c r="U12" s="55">
        <v>4.8729973460978702</v>
      </c>
    </row>
    <row r="13" spans="1:23" ht="12" thickBot="1">
      <c r="A13" s="76"/>
      <c r="B13" s="65" t="s">
        <v>11</v>
      </c>
      <c r="C13" s="66"/>
      <c r="D13" s="52">
        <v>796030.77819999994</v>
      </c>
      <c r="E13" s="53"/>
      <c r="F13" s="53"/>
      <c r="G13" s="52">
        <v>434044.40100000001</v>
      </c>
      <c r="H13" s="54">
        <v>83.398467153594297</v>
      </c>
      <c r="I13" s="52">
        <v>172998.9332</v>
      </c>
      <c r="J13" s="54">
        <v>21.7326940035143</v>
      </c>
      <c r="K13" s="52">
        <v>71146.042100000006</v>
      </c>
      <c r="L13" s="54">
        <v>16.3914203100157</v>
      </c>
      <c r="M13" s="54">
        <v>1.4316030532919799</v>
      </c>
      <c r="N13" s="52">
        <v>1615102.7161999999</v>
      </c>
      <c r="O13" s="52">
        <v>13748380.5671</v>
      </c>
      <c r="P13" s="52">
        <v>19150</v>
      </c>
      <c r="Q13" s="52">
        <v>18724</v>
      </c>
      <c r="R13" s="54">
        <v>2.27515488143559</v>
      </c>
      <c r="S13" s="52">
        <v>41.5681868511749</v>
      </c>
      <c r="T13" s="52">
        <v>43.744495727408697</v>
      </c>
      <c r="U13" s="55">
        <v>-5.2355155254317403</v>
      </c>
    </row>
    <row r="14" spans="1:23" ht="12" thickBot="1">
      <c r="A14" s="76"/>
      <c r="B14" s="65" t="s">
        <v>12</v>
      </c>
      <c r="C14" s="66"/>
      <c r="D14" s="52">
        <v>349696.18849999999</v>
      </c>
      <c r="E14" s="53"/>
      <c r="F14" s="53"/>
      <c r="G14" s="52">
        <v>231990.1508</v>
      </c>
      <c r="H14" s="54">
        <v>50.737515060057397</v>
      </c>
      <c r="I14" s="52">
        <v>71324.461899999995</v>
      </c>
      <c r="J14" s="54">
        <v>20.396122189933401</v>
      </c>
      <c r="K14" s="52">
        <v>37867.856200000002</v>
      </c>
      <c r="L14" s="54">
        <v>16.3230447798821</v>
      </c>
      <c r="M14" s="54">
        <v>0.88350936803229896</v>
      </c>
      <c r="N14" s="52">
        <v>743379.52509999997</v>
      </c>
      <c r="O14" s="52">
        <v>7568950.4264000002</v>
      </c>
      <c r="P14" s="52">
        <v>4472</v>
      </c>
      <c r="Q14" s="52">
        <v>5282</v>
      </c>
      <c r="R14" s="54">
        <v>-15.33510034078</v>
      </c>
      <c r="S14" s="52">
        <v>78.196822115384606</v>
      </c>
      <c r="T14" s="52">
        <v>74.533005793260102</v>
      </c>
      <c r="U14" s="55">
        <v>4.6853775166441798</v>
      </c>
    </row>
    <row r="15" spans="1:23" ht="12" thickBot="1">
      <c r="A15" s="76"/>
      <c r="B15" s="65" t="s">
        <v>13</v>
      </c>
      <c r="C15" s="66"/>
      <c r="D15" s="52">
        <v>286867.64159999997</v>
      </c>
      <c r="E15" s="53"/>
      <c r="F15" s="53"/>
      <c r="G15" s="52">
        <v>235433.06940000001</v>
      </c>
      <c r="H15" s="54">
        <v>21.8467916725041</v>
      </c>
      <c r="I15" s="52">
        <v>73315.585699999996</v>
      </c>
      <c r="J15" s="54">
        <v>25.5572867302437</v>
      </c>
      <c r="K15" s="52">
        <v>8722.1633000000002</v>
      </c>
      <c r="L15" s="54">
        <v>3.7047315919672599</v>
      </c>
      <c r="M15" s="54">
        <v>7.4056653353417499</v>
      </c>
      <c r="N15" s="52">
        <v>584409.11670000001</v>
      </c>
      <c r="O15" s="52">
        <v>5505089.6125999996</v>
      </c>
      <c r="P15" s="52">
        <v>7546</v>
      </c>
      <c r="Q15" s="52">
        <v>7646</v>
      </c>
      <c r="R15" s="54">
        <v>-1.30787339785509</v>
      </c>
      <c r="S15" s="52">
        <v>38.015854969520298</v>
      </c>
      <c r="T15" s="52">
        <v>38.914658004185199</v>
      </c>
      <c r="U15" s="55">
        <v>-2.3642846790780898</v>
      </c>
    </row>
    <row r="16" spans="1:23" ht="12" thickBot="1">
      <c r="A16" s="76"/>
      <c r="B16" s="65" t="s">
        <v>14</v>
      </c>
      <c r="C16" s="66"/>
      <c r="D16" s="52">
        <v>2800087.0734999999</v>
      </c>
      <c r="E16" s="53"/>
      <c r="F16" s="53"/>
      <c r="G16" s="52">
        <v>742359.34569999995</v>
      </c>
      <c r="H16" s="54">
        <v>277.18755609652698</v>
      </c>
      <c r="I16" s="52">
        <v>-84279.705400000006</v>
      </c>
      <c r="J16" s="54">
        <v>-3.0098958777968901</v>
      </c>
      <c r="K16" s="52">
        <v>14150.624599999999</v>
      </c>
      <c r="L16" s="54">
        <v>1.9061691190345</v>
      </c>
      <c r="M16" s="54">
        <v>-6.9559000243706599</v>
      </c>
      <c r="N16" s="52">
        <v>5163901.0257000001</v>
      </c>
      <c r="O16" s="52">
        <v>34802373.394299999</v>
      </c>
      <c r="P16" s="52">
        <v>85802</v>
      </c>
      <c r="Q16" s="52">
        <v>67411</v>
      </c>
      <c r="R16" s="54">
        <v>27.281897613149201</v>
      </c>
      <c r="S16" s="52">
        <v>32.634286770704698</v>
      </c>
      <c r="T16" s="52">
        <v>35.065700734301501</v>
      </c>
      <c r="U16" s="55">
        <v>-7.4504890536768897</v>
      </c>
    </row>
    <row r="17" spans="1:21" ht="12" thickBot="1">
      <c r="A17" s="76"/>
      <c r="B17" s="65" t="s">
        <v>15</v>
      </c>
      <c r="C17" s="66"/>
      <c r="D17" s="52">
        <v>5161010.7714</v>
      </c>
      <c r="E17" s="53"/>
      <c r="F17" s="53"/>
      <c r="G17" s="52">
        <v>811837.63069999998</v>
      </c>
      <c r="H17" s="54">
        <v>535.71957941269204</v>
      </c>
      <c r="I17" s="52">
        <v>231887.5975</v>
      </c>
      <c r="J17" s="54">
        <v>4.49306555965775</v>
      </c>
      <c r="K17" s="52">
        <v>71911.024099999995</v>
      </c>
      <c r="L17" s="54">
        <v>8.8578086775794507</v>
      </c>
      <c r="M17" s="54">
        <v>2.2246460178002101</v>
      </c>
      <c r="N17" s="52">
        <v>7997523.5308999997</v>
      </c>
      <c r="O17" s="52">
        <v>43579012.444200002</v>
      </c>
      <c r="P17" s="52">
        <v>25764</v>
      </c>
      <c r="Q17" s="52">
        <v>21918</v>
      </c>
      <c r="R17" s="54">
        <v>17.5472214618122</v>
      </c>
      <c r="S17" s="52">
        <v>200.31869163949699</v>
      </c>
      <c r="T17" s="52">
        <v>129.414762273018</v>
      </c>
      <c r="U17" s="55">
        <v>35.395563332692603</v>
      </c>
    </row>
    <row r="18" spans="1:21" ht="12" thickBot="1">
      <c r="A18" s="76"/>
      <c r="B18" s="65" t="s">
        <v>16</v>
      </c>
      <c r="C18" s="66"/>
      <c r="D18" s="52">
        <v>10602191.5572</v>
      </c>
      <c r="E18" s="53"/>
      <c r="F18" s="53"/>
      <c r="G18" s="52">
        <v>3098724.8347</v>
      </c>
      <c r="H18" s="54">
        <v>242.146919225451</v>
      </c>
      <c r="I18" s="52">
        <v>1296994.8840000001</v>
      </c>
      <c r="J18" s="54">
        <v>12.2332715552494</v>
      </c>
      <c r="K18" s="52">
        <v>439319.21830000001</v>
      </c>
      <c r="L18" s="54">
        <v>14.177419478504</v>
      </c>
      <c r="M18" s="54">
        <v>1.9522835104252501</v>
      </c>
      <c r="N18" s="52">
        <v>19601636.2401</v>
      </c>
      <c r="O18" s="52">
        <v>118127664.04369999</v>
      </c>
      <c r="P18" s="52">
        <v>169619</v>
      </c>
      <c r="Q18" s="52">
        <v>146086</v>
      </c>
      <c r="R18" s="54">
        <v>16.109004285147101</v>
      </c>
      <c r="S18" s="52">
        <v>62.505919485435001</v>
      </c>
      <c r="T18" s="52">
        <v>61.603744937228797</v>
      </c>
      <c r="U18" s="55">
        <v>1.4433425756043201</v>
      </c>
    </row>
    <row r="19" spans="1:21" ht="12" thickBot="1">
      <c r="A19" s="76"/>
      <c r="B19" s="65" t="s">
        <v>17</v>
      </c>
      <c r="C19" s="66"/>
      <c r="D19" s="52">
        <v>1648020.5899</v>
      </c>
      <c r="E19" s="53"/>
      <c r="F19" s="53"/>
      <c r="G19" s="52">
        <v>609569.96109999996</v>
      </c>
      <c r="H19" s="54">
        <v>170.35790722463801</v>
      </c>
      <c r="I19" s="52">
        <v>87940.084099999993</v>
      </c>
      <c r="J19" s="54">
        <v>5.3361034831085501</v>
      </c>
      <c r="K19" s="52">
        <v>78004.063200000004</v>
      </c>
      <c r="L19" s="54">
        <v>12.7965726951567</v>
      </c>
      <c r="M19" s="54">
        <v>0.12737824790645</v>
      </c>
      <c r="N19" s="52">
        <v>3011712.1518999999</v>
      </c>
      <c r="O19" s="52">
        <v>28188183.1415</v>
      </c>
      <c r="P19" s="52">
        <v>23354</v>
      </c>
      <c r="Q19" s="52">
        <v>20006</v>
      </c>
      <c r="R19" s="54">
        <v>16.7349795061482</v>
      </c>
      <c r="S19" s="52">
        <v>70.566951695640995</v>
      </c>
      <c r="T19" s="52">
        <v>68.164128861341595</v>
      </c>
      <c r="U19" s="55">
        <v>3.4050256905851901</v>
      </c>
    </row>
    <row r="20" spans="1:21" ht="12" thickBot="1">
      <c r="A20" s="76"/>
      <c r="B20" s="65" t="s">
        <v>18</v>
      </c>
      <c r="C20" s="66"/>
      <c r="D20" s="52">
        <v>3166872.6392000001</v>
      </c>
      <c r="E20" s="53"/>
      <c r="F20" s="53"/>
      <c r="G20" s="52">
        <v>1542797.8200999999</v>
      </c>
      <c r="H20" s="54">
        <v>105.268156199153</v>
      </c>
      <c r="I20" s="52">
        <v>276034.90720000002</v>
      </c>
      <c r="J20" s="54">
        <v>8.7163248620484701</v>
      </c>
      <c r="K20" s="52">
        <v>126930.678</v>
      </c>
      <c r="L20" s="54">
        <v>8.2273047282224407</v>
      </c>
      <c r="M20" s="54">
        <v>1.1746902447019201</v>
      </c>
      <c r="N20" s="52">
        <v>6255880.4738999996</v>
      </c>
      <c r="O20" s="52">
        <v>55892028.448299997</v>
      </c>
      <c r="P20" s="52">
        <v>77394</v>
      </c>
      <c r="Q20" s="52">
        <v>72920</v>
      </c>
      <c r="R20" s="54">
        <v>6.1354909489851801</v>
      </c>
      <c r="S20" s="52">
        <v>40.918839176163502</v>
      </c>
      <c r="T20" s="52">
        <v>42.3615994884805</v>
      </c>
      <c r="U20" s="55">
        <v>-3.5259072382421301</v>
      </c>
    </row>
    <row r="21" spans="1:21" ht="12" thickBot="1">
      <c r="A21" s="76"/>
      <c r="B21" s="65" t="s">
        <v>19</v>
      </c>
      <c r="C21" s="66"/>
      <c r="D21" s="52">
        <v>1173839.3439</v>
      </c>
      <c r="E21" s="53"/>
      <c r="F21" s="53"/>
      <c r="G21" s="52">
        <v>484252.44589999999</v>
      </c>
      <c r="H21" s="54">
        <v>142.40235724950799</v>
      </c>
      <c r="I21" s="52">
        <v>133685.8879</v>
      </c>
      <c r="J21" s="54">
        <v>11.3887721173017</v>
      </c>
      <c r="K21" s="52">
        <v>61141.285400000001</v>
      </c>
      <c r="L21" s="54">
        <v>12.6259115297532</v>
      </c>
      <c r="M21" s="54">
        <v>1.1865076441458</v>
      </c>
      <c r="N21" s="52">
        <v>2217115.6253</v>
      </c>
      <c r="O21" s="52">
        <v>17055888.693999998</v>
      </c>
      <c r="P21" s="52">
        <v>48831</v>
      </c>
      <c r="Q21" s="52">
        <v>47970</v>
      </c>
      <c r="R21" s="54">
        <v>1.79487179487179</v>
      </c>
      <c r="S21" s="52">
        <v>24.0388143576826</v>
      </c>
      <c r="T21" s="52">
        <v>21.748515351261201</v>
      </c>
      <c r="U21" s="55">
        <v>9.5275040288726007</v>
      </c>
    </row>
    <row r="22" spans="1:21" ht="12" thickBot="1">
      <c r="A22" s="76"/>
      <c r="B22" s="65" t="s">
        <v>20</v>
      </c>
      <c r="C22" s="66"/>
      <c r="D22" s="52">
        <v>3060231.9434000002</v>
      </c>
      <c r="E22" s="53"/>
      <c r="F22" s="53"/>
      <c r="G22" s="52">
        <v>1319181.8707000001</v>
      </c>
      <c r="H22" s="54">
        <v>131.97953302497601</v>
      </c>
      <c r="I22" s="52">
        <v>116239.0278</v>
      </c>
      <c r="J22" s="54">
        <v>3.7983731282425399</v>
      </c>
      <c r="K22" s="52">
        <v>185306.8861</v>
      </c>
      <c r="L22" s="54">
        <v>14.047106787608501</v>
      </c>
      <c r="M22" s="54">
        <v>-0.372721487871357</v>
      </c>
      <c r="N22" s="52">
        <v>5740651.0826000003</v>
      </c>
      <c r="O22" s="52">
        <v>49747318.587499999</v>
      </c>
      <c r="P22" s="52">
        <v>120817</v>
      </c>
      <c r="Q22" s="52">
        <v>108395</v>
      </c>
      <c r="R22" s="54">
        <v>11.4599381890309</v>
      </c>
      <c r="S22" s="52">
        <v>25.3294813097495</v>
      </c>
      <c r="T22" s="52">
        <v>24.7282544324</v>
      </c>
      <c r="U22" s="55">
        <v>2.3736249076605498</v>
      </c>
    </row>
    <row r="23" spans="1:21" ht="12" thickBot="1">
      <c r="A23" s="76"/>
      <c r="B23" s="65" t="s">
        <v>21</v>
      </c>
      <c r="C23" s="66"/>
      <c r="D23" s="52">
        <v>5346582.9850000003</v>
      </c>
      <c r="E23" s="53"/>
      <c r="F23" s="53"/>
      <c r="G23" s="52">
        <v>2625140.8670000001</v>
      </c>
      <c r="H23" s="54">
        <v>103.66842222490099</v>
      </c>
      <c r="I23" s="52">
        <v>516766.99320000003</v>
      </c>
      <c r="J23" s="54">
        <v>9.6653693517860901</v>
      </c>
      <c r="K23" s="52">
        <v>232674.16200000001</v>
      </c>
      <c r="L23" s="54">
        <v>8.8633019631399499</v>
      </c>
      <c r="M23" s="54">
        <v>1.2209900263872</v>
      </c>
      <c r="N23" s="52">
        <v>10387868.430600001</v>
      </c>
      <c r="O23" s="52">
        <v>112061693.5396</v>
      </c>
      <c r="P23" s="52">
        <v>121609</v>
      </c>
      <c r="Q23" s="52">
        <v>110405</v>
      </c>
      <c r="R23" s="54">
        <v>10.148091119061601</v>
      </c>
      <c r="S23" s="52">
        <v>43.965356059173203</v>
      </c>
      <c r="T23" s="52">
        <v>45.661749428015</v>
      </c>
      <c r="U23" s="55">
        <v>-3.8584774943221301</v>
      </c>
    </row>
    <row r="24" spans="1:21" ht="12" thickBot="1">
      <c r="A24" s="76"/>
      <c r="B24" s="65" t="s">
        <v>22</v>
      </c>
      <c r="C24" s="66"/>
      <c r="D24" s="52">
        <v>927811.15319999994</v>
      </c>
      <c r="E24" s="53"/>
      <c r="F24" s="53"/>
      <c r="G24" s="52">
        <v>322883.51860000001</v>
      </c>
      <c r="H24" s="54">
        <v>187.351660816546</v>
      </c>
      <c r="I24" s="52">
        <v>144674.8284</v>
      </c>
      <c r="J24" s="54">
        <v>15.5931331393269</v>
      </c>
      <c r="K24" s="52">
        <v>59992.690399999999</v>
      </c>
      <c r="L24" s="54">
        <v>18.580288848475199</v>
      </c>
      <c r="M24" s="54">
        <v>1.4115409299930299</v>
      </c>
      <c r="N24" s="52">
        <v>1784259.7541</v>
      </c>
      <c r="O24" s="52">
        <v>13516430.721899999</v>
      </c>
      <c r="P24" s="52">
        <v>46570</v>
      </c>
      <c r="Q24" s="52">
        <v>46021</v>
      </c>
      <c r="R24" s="54">
        <v>1.19293366072011</v>
      </c>
      <c r="S24" s="52">
        <v>19.9229365084819</v>
      </c>
      <c r="T24" s="52">
        <v>18.609951998000898</v>
      </c>
      <c r="U24" s="55">
        <v>6.5903161911998396</v>
      </c>
    </row>
    <row r="25" spans="1:21" ht="12" thickBot="1">
      <c r="A25" s="76"/>
      <c r="B25" s="65" t="s">
        <v>23</v>
      </c>
      <c r="C25" s="66"/>
      <c r="D25" s="52">
        <v>1074100.7974</v>
      </c>
      <c r="E25" s="53"/>
      <c r="F25" s="53"/>
      <c r="G25" s="52">
        <v>354144.0502</v>
      </c>
      <c r="H25" s="54">
        <v>203.29488714928601</v>
      </c>
      <c r="I25" s="52">
        <v>91289.793699999995</v>
      </c>
      <c r="J25" s="54">
        <v>8.49918312331382</v>
      </c>
      <c r="K25" s="52">
        <v>41719.577299999997</v>
      </c>
      <c r="L25" s="54">
        <v>11.7803976309751</v>
      </c>
      <c r="M25" s="54">
        <v>1.18817638164325</v>
      </c>
      <c r="N25" s="52">
        <v>2067014.8129</v>
      </c>
      <c r="O25" s="52">
        <v>22335639.543200001</v>
      </c>
      <c r="P25" s="52">
        <v>41655</v>
      </c>
      <c r="Q25" s="52">
        <v>38906</v>
      </c>
      <c r="R25" s="54">
        <v>7.0657482136431398</v>
      </c>
      <c r="S25" s="52">
        <v>25.785639116552598</v>
      </c>
      <c r="T25" s="52">
        <v>25.520845512260301</v>
      </c>
      <c r="U25" s="55">
        <v>1.0269033980326501</v>
      </c>
    </row>
    <row r="26" spans="1:21" ht="12" thickBot="1">
      <c r="A26" s="76"/>
      <c r="B26" s="65" t="s">
        <v>24</v>
      </c>
      <c r="C26" s="66"/>
      <c r="D26" s="52">
        <v>2591215.5827000001</v>
      </c>
      <c r="E26" s="53"/>
      <c r="F26" s="53"/>
      <c r="G26" s="52">
        <v>948233.15090000001</v>
      </c>
      <c r="H26" s="54">
        <v>173.267769666204</v>
      </c>
      <c r="I26" s="52">
        <v>416898.58679999999</v>
      </c>
      <c r="J26" s="54">
        <v>16.088919408457699</v>
      </c>
      <c r="K26" s="52">
        <v>199096.56830000001</v>
      </c>
      <c r="L26" s="54">
        <v>20.996583816019399</v>
      </c>
      <c r="M26" s="54">
        <v>1.09395164547394</v>
      </c>
      <c r="N26" s="52">
        <v>5027004.7352999998</v>
      </c>
      <c r="O26" s="52">
        <v>35780401.9529</v>
      </c>
      <c r="P26" s="52">
        <v>102188</v>
      </c>
      <c r="Q26" s="52">
        <v>97163</v>
      </c>
      <c r="R26" s="54">
        <v>5.1717217459320999</v>
      </c>
      <c r="S26" s="52">
        <v>25.357337287157002</v>
      </c>
      <c r="T26" s="52">
        <v>25.0691019482725</v>
      </c>
      <c r="U26" s="55">
        <v>1.1366940291104799</v>
      </c>
    </row>
    <row r="27" spans="1:21" ht="12" thickBot="1">
      <c r="A27" s="76"/>
      <c r="B27" s="65" t="s">
        <v>25</v>
      </c>
      <c r="C27" s="66"/>
      <c r="D27" s="52">
        <v>539404.43610000005</v>
      </c>
      <c r="E27" s="53"/>
      <c r="F27" s="53"/>
      <c r="G27" s="52">
        <v>333059.74969999999</v>
      </c>
      <c r="H27" s="54">
        <v>61.9542549304931</v>
      </c>
      <c r="I27" s="52">
        <v>131792.24739999999</v>
      </c>
      <c r="J27" s="54">
        <v>24.432918711770998</v>
      </c>
      <c r="K27" s="52">
        <v>84414.164300000004</v>
      </c>
      <c r="L27" s="54">
        <v>25.345051263635199</v>
      </c>
      <c r="M27" s="54">
        <v>0.56125750332163105</v>
      </c>
      <c r="N27" s="52">
        <v>1044998.4168</v>
      </c>
      <c r="O27" s="52">
        <v>10070848.359999999</v>
      </c>
      <c r="P27" s="52">
        <v>43793</v>
      </c>
      <c r="Q27" s="52">
        <v>42426</v>
      </c>
      <c r="R27" s="54">
        <v>3.2220807995097398</v>
      </c>
      <c r="S27" s="52">
        <v>12.3171382663896</v>
      </c>
      <c r="T27" s="52">
        <v>11.917078694668399</v>
      </c>
      <c r="U27" s="55">
        <v>3.24799123845923</v>
      </c>
    </row>
    <row r="28" spans="1:21" ht="12" thickBot="1">
      <c r="A28" s="76"/>
      <c r="B28" s="65" t="s">
        <v>26</v>
      </c>
      <c r="C28" s="66"/>
      <c r="D28" s="52">
        <v>2231610.128</v>
      </c>
      <c r="E28" s="53"/>
      <c r="F28" s="53"/>
      <c r="G28" s="52">
        <v>1031566.3209</v>
      </c>
      <c r="H28" s="54">
        <v>116.33220111849</v>
      </c>
      <c r="I28" s="52">
        <v>147518.71030000001</v>
      </c>
      <c r="J28" s="54">
        <v>6.6104158808513898</v>
      </c>
      <c r="K28" s="52">
        <v>62912.026700000002</v>
      </c>
      <c r="L28" s="54">
        <v>6.0986894807802399</v>
      </c>
      <c r="M28" s="54">
        <v>1.34484117009061</v>
      </c>
      <c r="N28" s="52">
        <v>4479241.5111999996</v>
      </c>
      <c r="O28" s="52">
        <v>56543142.776900001</v>
      </c>
      <c r="P28" s="52">
        <v>53211</v>
      </c>
      <c r="Q28" s="52">
        <v>58323</v>
      </c>
      <c r="R28" s="54">
        <v>-8.7649812252456201</v>
      </c>
      <c r="S28" s="52">
        <v>41.938887222566798</v>
      </c>
      <c r="T28" s="52">
        <v>38.537650381496199</v>
      </c>
      <c r="U28" s="55">
        <v>8.1099835172556798</v>
      </c>
    </row>
    <row r="29" spans="1:21" ht="12" thickBot="1">
      <c r="A29" s="76"/>
      <c r="B29" s="65" t="s">
        <v>27</v>
      </c>
      <c r="C29" s="66"/>
      <c r="D29" s="52">
        <v>1131222.9661999999</v>
      </c>
      <c r="E29" s="53"/>
      <c r="F29" s="53"/>
      <c r="G29" s="52">
        <v>761826.54209999996</v>
      </c>
      <c r="H29" s="54">
        <v>48.488258637162602</v>
      </c>
      <c r="I29" s="52">
        <v>245577.04380000001</v>
      </c>
      <c r="J29" s="54">
        <v>21.708986745994199</v>
      </c>
      <c r="K29" s="52">
        <v>136931.21090000001</v>
      </c>
      <c r="L29" s="54">
        <v>17.974066711110499</v>
      </c>
      <c r="M29" s="54">
        <v>0.79343366779501701</v>
      </c>
      <c r="N29" s="52">
        <v>2451179.8139</v>
      </c>
      <c r="O29" s="52">
        <v>27488088.726599999</v>
      </c>
      <c r="P29" s="52">
        <v>104298</v>
      </c>
      <c r="Q29" s="52">
        <v>118340</v>
      </c>
      <c r="R29" s="54">
        <v>-11.8658103768802</v>
      </c>
      <c r="S29" s="52">
        <v>10.846065755815101</v>
      </c>
      <c r="T29" s="52">
        <v>11.153936519350999</v>
      </c>
      <c r="U29" s="55">
        <v>-2.8385478243194902</v>
      </c>
    </row>
    <row r="30" spans="1:21" ht="12" thickBot="1">
      <c r="A30" s="76"/>
      <c r="B30" s="65" t="s">
        <v>28</v>
      </c>
      <c r="C30" s="66"/>
      <c r="D30" s="52">
        <v>2330807.2385999998</v>
      </c>
      <c r="E30" s="53"/>
      <c r="F30" s="53"/>
      <c r="G30" s="52">
        <v>996580.5209</v>
      </c>
      <c r="H30" s="54">
        <v>133.880473250177</v>
      </c>
      <c r="I30" s="52">
        <v>338879.33919999999</v>
      </c>
      <c r="J30" s="54">
        <v>14.539140499818799</v>
      </c>
      <c r="K30" s="52">
        <v>152025.7366</v>
      </c>
      <c r="L30" s="54">
        <v>15.2547369140536</v>
      </c>
      <c r="M30" s="54">
        <v>1.22909190758692</v>
      </c>
      <c r="N30" s="52">
        <v>4373905.3093999997</v>
      </c>
      <c r="O30" s="52">
        <v>36994057.591600001</v>
      </c>
      <c r="P30" s="52">
        <v>85204</v>
      </c>
      <c r="Q30" s="52">
        <v>80355</v>
      </c>
      <c r="R30" s="54">
        <v>6.0344720303652499</v>
      </c>
      <c r="S30" s="52">
        <v>27.355608170977899</v>
      </c>
      <c r="T30" s="52">
        <v>25.425898460581202</v>
      </c>
      <c r="U30" s="55">
        <v>7.0541649022593598</v>
      </c>
    </row>
    <row r="31" spans="1:21" ht="12" thickBot="1">
      <c r="A31" s="76"/>
      <c r="B31" s="65" t="s">
        <v>29</v>
      </c>
      <c r="C31" s="66"/>
      <c r="D31" s="52">
        <v>2530400.9361</v>
      </c>
      <c r="E31" s="53"/>
      <c r="F31" s="53"/>
      <c r="G31" s="52">
        <v>1427441.8777000001</v>
      </c>
      <c r="H31" s="54">
        <v>77.268228964752595</v>
      </c>
      <c r="I31" s="52">
        <v>48760.424400000004</v>
      </c>
      <c r="J31" s="54">
        <v>1.9269841274700299</v>
      </c>
      <c r="K31" s="52">
        <v>-20397.319</v>
      </c>
      <c r="L31" s="54">
        <v>-1.4289421740145201</v>
      </c>
      <c r="M31" s="54">
        <v>-3.3905310496933398</v>
      </c>
      <c r="N31" s="52">
        <v>4215817.1897</v>
      </c>
      <c r="O31" s="52">
        <v>72741834.107600003</v>
      </c>
      <c r="P31" s="52">
        <v>34797</v>
      </c>
      <c r="Q31" s="52">
        <v>37454</v>
      </c>
      <c r="R31" s="54">
        <v>-7.0940353500293698</v>
      </c>
      <c r="S31" s="52">
        <v>72.718939451676903</v>
      </c>
      <c r="T31" s="52">
        <v>44.999632979121102</v>
      </c>
      <c r="U31" s="55">
        <v>38.118414104451901</v>
      </c>
    </row>
    <row r="32" spans="1:21" ht="12" thickBot="1">
      <c r="A32" s="76"/>
      <c r="B32" s="65" t="s">
        <v>30</v>
      </c>
      <c r="C32" s="66"/>
      <c r="D32" s="52">
        <v>212266.19709999999</v>
      </c>
      <c r="E32" s="53"/>
      <c r="F32" s="53"/>
      <c r="G32" s="52">
        <v>136957.78829999999</v>
      </c>
      <c r="H32" s="54">
        <v>54.986583628993998</v>
      </c>
      <c r="I32" s="52">
        <v>52490.027800000003</v>
      </c>
      <c r="J32" s="54">
        <v>24.728396945497501</v>
      </c>
      <c r="K32" s="52">
        <v>39058.5798</v>
      </c>
      <c r="L32" s="54">
        <v>28.518699290356501</v>
      </c>
      <c r="M32" s="54">
        <v>0.34387957956423199</v>
      </c>
      <c r="N32" s="52">
        <v>419688.22139999998</v>
      </c>
      <c r="O32" s="52">
        <v>4142475.0129</v>
      </c>
      <c r="P32" s="52">
        <v>27677</v>
      </c>
      <c r="Q32" s="52">
        <v>28662</v>
      </c>
      <c r="R32" s="54">
        <v>-3.4366059591096199</v>
      </c>
      <c r="S32" s="52">
        <v>7.6694077067601301</v>
      </c>
      <c r="T32" s="52">
        <v>7.2368300990858998</v>
      </c>
      <c r="U32" s="55">
        <v>5.6403000624538198</v>
      </c>
    </row>
    <row r="33" spans="1:21" ht="12" thickBot="1">
      <c r="A33" s="76"/>
      <c r="B33" s="65" t="s">
        <v>75</v>
      </c>
      <c r="C33" s="66"/>
      <c r="D33" s="53"/>
      <c r="E33" s="53"/>
      <c r="F33" s="53"/>
      <c r="G33" s="52">
        <v>10.442500000000001</v>
      </c>
      <c r="H33" s="53"/>
      <c r="I33" s="53"/>
      <c r="J33" s="53"/>
      <c r="K33" s="52">
        <v>1.9165000000000001</v>
      </c>
      <c r="L33" s="54">
        <v>18.352884845582999</v>
      </c>
      <c r="M33" s="53"/>
      <c r="N33" s="53"/>
      <c r="O33" s="52">
        <v>29.433</v>
      </c>
      <c r="P33" s="53"/>
      <c r="Q33" s="53"/>
      <c r="R33" s="53"/>
      <c r="S33" s="53"/>
      <c r="T33" s="53"/>
      <c r="U33" s="56"/>
    </row>
    <row r="34" spans="1:21" ht="12" thickBot="1">
      <c r="A34" s="76"/>
      <c r="B34" s="65" t="s">
        <v>31</v>
      </c>
      <c r="C34" s="66"/>
      <c r="D34" s="52">
        <v>670255.0148</v>
      </c>
      <c r="E34" s="53"/>
      <c r="F34" s="53"/>
      <c r="G34" s="52">
        <v>271188.97090000001</v>
      </c>
      <c r="H34" s="54">
        <v>147.154230710641</v>
      </c>
      <c r="I34" s="52">
        <v>90278.175799999997</v>
      </c>
      <c r="J34" s="54">
        <v>13.469227951534</v>
      </c>
      <c r="K34" s="52">
        <v>34976.063800000004</v>
      </c>
      <c r="L34" s="54">
        <v>12.8973031919124</v>
      </c>
      <c r="M34" s="54">
        <v>1.5811416720940401</v>
      </c>
      <c r="N34" s="52">
        <v>1362695.8472</v>
      </c>
      <c r="O34" s="52">
        <v>12260025.5009</v>
      </c>
      <c r="P34" s="52">
        <v>22951</v>
      </c>
      <c r="Q34" s="52">
        <v>24471</v>
      </c>
      <c r="R34" s="54">
        <v>-6.2114339422173197</v>
      </c>
      <c r="S34" s="52">
        <v>29.203739044050401</v>
      </c>
      <c r="T34" s="52">
        <v>28.296384798332699</v>
      </c>
      <c r="U34" s="55">
        <v>3.1069797067732199</v>
      </c>
    </row>
    <row r="35" spans="1:21" ht="12" thickBot="1">
      <c r="A35" s="76"/>
      <c r="B35" s="65" t="s">
        <v>68</v>
      </c>
      <c r="C35" s="66"/>
      <c r="D35" s="52">
        <v>203917.27</v>
      </c>
      <c r="E35" s="53"/>
      <c r="F35" s="53"/>
      <c r="G35" s="52">
        <v>9305.98</v>
      </c>
      <c r="H35" s="54">
        <v>2091.24982000821</v>
      </c>
      <c r="I35" s="52">
        <v>6854.46</v>
      </c>
      <c r="J35" s="54">
        <v>3.3613925882785698</v>
      </c>
      <c r="K35" s="52">
        <v>32.479999999999997</v>
      </c>
      <c r="L35" s="54">
        <v>0.34902288635909401</v>
      </c>
      <c r="M35" s="54">
        <v>210.03633004926101</v>
      </c>
      <c r="N35" s="52">
        <v>353193.44</v>
      </c>
      <c r="O35" s="52">
        <v>8464864</v>
      </c>
      <c r="P35" s="52">
        <v>140</v>
      </c>
      <c r="Q35" s="52">
        <v>94</v>
      </c>
      <c r="R35" s="54">
        <v>48.936170212766001</v>
      </c>
      <c r="S35" s="52">
        <v>1456.5519285714299</v>
      </c>
      <c r="T35" s="52">
        <v>1588.0443617021299</v>
      </c>
      <c r="U35" s="55">
        <v>-9.0276515757090294</v>
      </c>
    </row>
    <row r="36" spans="1:21" ht="12" thickBot="1">
      <c r="A36" s="76"/>
      <c r="B36" s="65" t="s">
        <v>35</v>
      </c>
      <c r="C36" s="66"/>
      <c r="D36" s="52">
        <v>1025842.24</v>
      </c>
      <c r="E36" s="53"/>
      <c r="F36" s="53"/>
      <c r="G36" s="52">
        <v>757448.04</v>
      </c>
      <c r="H36" s="54">
        <v>35.434008120213797</v>
      </c>
      <c r="I36" s="52">
        <v>-113200.12</v>
      </c>
      <c r="J36" s="54">
        <v>-11.034846839607599</v>
      </c>
      <c r="K36" s="52">
        <v>-116077.96</v>
      </c>
      <c r="L36" s="54">
        <v>-15.324874297648201</v>
      </c>
      <c r="M36" s="54">
        <v>-2.4792303379555999E-2</v>
      </c>
      <c r="N36" s="52">
        <v>2130627.25</v>
      </c>
      <c r="O36" s="52">
        <v>31582859.34</v>
      </c>
      <c r="P36" s="52">
        <v>428</v>
      </c>
      <c r="Q36" s="52">
        <v>446</v>
      </c>
      <c r="R36" s="54">
        <v>-4.03587443946188</v>
      </c>
      <c r="S36" s="52">
        <v>2396.8276635513998</v>
      </c>
      <c r="T36" s="52">
        <v>2477.09643497758</v>
      </c>
      <c r="U36" s="55">
        <v>-3.3489588194773199</v>
      </c>
    </row>
    <row r="37" spans="1:21" ht="12" thickBot="1">
      <c r="A37" s="76"/>
      <c r="B37" s="65" t="s">
        <v>36</v>
      </c>
      <c r="C37" s="66"/>
      <c r="D37" s="52">
        <v>123332.47</v>
      </c>
      <c r="E37" s="53"/>
      <c r="F37" s="53"/>
      <c r="G37" s="52">
        <v>107235.04</v>
      </c>
      <c r="H37" s="54">
        <v>15.011352632497699</v>
      </c>
      <c r="I37" s="52">
        <v>-1251.28</v>
      </c>
      <c r="J37" s="54">
        <v>-1.0145584532605201</v>
      </c>
      <c r="K37" s="52">
        <v>-2629.14</v>
      </c>
      <c r="L37" s="54">
        <v>-2.4517545757431498</v>
      </c>
      <c r="M37" s="54">
        <v>-0.52407251040264102</v>
      </c>
      <c r="N37" s="52">
        <v>298800.84999999998</v>
      </c>
      <c r="O37" s="52">
        <v>10254224.57</v>
      </c>
      <c r="P37" s="52">
        <v>45</v>
      </c>
      <c r="Q37" s="52">
        <v>52</v>
      </c>
      <c r="R37" s="54">
        <v>-13.461538461538501</v>
      </c>
      <c r="S37" s="52">
        <v>2740.7215555555599</v>
      </c>
      <c r="T37" s="52">
        <v>3374.3919230769202</v>
      </c>
      <c r="U37" s="55">
        <v>-23.120567145425301</v>
      </c>
    </row>
    <row r="38" spans="1:21" ht="12" thickBot="1">
      <c r="A38" s="76"/>
      <c r="B38" s="65" t="s">
        <v>37</v>
      </c>
      <c r="C38" s="66"/>
      <c r="D38" s="52">
        <v>484223.4</v>
      </c>
      <c r="E38" s="53"/>
      <c r="F38" s="53"/>
      <c r="G38" s="52">
        <v>326445.51</v>
      </c>
      <c r="H38" s="54">
        <v>48.332075389856001</v>
      </c>
      <c r="I38" s="52">
        <v>-89367.15</v>
      </c>
      <c r="J38" s="54">
        <v>-18.455768556414299</v>
      </c>
      <c r="K38" s="52">
        <v>-45583.83</v>
      </c>
      <c r="L38" s="54">
        <v>-13.9636872322122</v>
      </c>
      <c r="M38" s="54">
        <v>0.96050112507000796</v>
      </c>
      <c r="N38" s="52">
        <v>1024316.87</v>
      </c>
      <c r="O38" s="52">
        <v>14989941.41</v>
      </c>
      <c r="P38" s="52">
        <v>256</v>
      </c>
      <c r="Q38" s="52">
        <v>275</v>
      </c>
      <c r="R38" s="54">
        <v>-6.9090909090909101</v>
      </c>
      <c r="S38" s="52">
        <v>1891.4976562500001</v>
      </c>
      <c r="T38" s="52">
        <v>1963.97625454545</v>
      </c>
      <c r="U38" s="55">
        <v>-3.8318101032780398</v>
      </c>
    </row>
    <row r="39" spans="1:21" ht="12" thickBot="1">
      <c r="A39" s="76"/>
      <c r="B39" s="65" t="s">
        <v>70</v>
      </c>
      <c r="C39" s="66"/>
      <c r="D39" s="52">
        <v>104.7</v>
      </c>
      <c r="E39" s="53"/>
      <c r="F39" s="53"/>
      <c r="G39" s="52">
        <v>102.54</v>
      </c>
      <c r="H39" s="54">
        <v>2.1064950263312001</v>
      </c>
      <c r="I39" s="52">
        <v>-9398.7199999999993</v>
      </c>
      <c r="J39" s="54">
        <v>-8976.8099331423091</v>
      </c>
      <c r="K39" s="52">
        <v>97.44</v>
      </c>
      <c r="L39" s="54">
        <v>95.026331187829101</v>
      </c>
      <c r="M39" s="54">
        <v>-97.456486042692902</v>
      </c>
      <c r="N39" s="52">
        <v>104.7</v>
      </c>
      <c r="O39" s="52">
        <v>571.97</v>
      </c>
      <c r="P39" s="52">
        <v>7</v>
      </c>
      <c r="Q39" s="53"/>
      <c r="R39" s="53"/>
      <c r="S39" s="52">
        <v>14.9571428571429</v>
      </c>
      <c r="T39" s="53"/>
      <c r="U39" s="56"/>
    </row>
    <row r="40" spans="1:21" ht="12" thickBot="1">
      <c r="A40" s="76"/>
      <c r="B40" s="65" t="s">
        <v>32</v>
      </c>
      <c r="C40" s="66"/>
      <c r="D40" s="52">
        <v>151999.57180000001</v>
      </c>
      <c r="E40" s="53"/>
      <c r="F40" s="53"/>
      <c r="G40" s="52">
        <v>222441.45300000001</v>
      </c>
      <c r="H40" s="54">
        <v>-31.667605228239498</v>
      </c>
      <c r="I40" s="52">
        <v>11471.3166</v>
      </c>
      <c r="J40" s="54">
        <v>7.5469400763140797</v>
      </c>
      <c r="K40" s="52">
        <v>13130.761399999999</v>
      </c>
      <c r="L40" s="54">
        <v>5.90301907441685</v>
      </c>
      <c r="M40" s="54">
        <v>-0.12637841397377</v>
      </c>
      <c r="N40" s="52">
        <v>339244.01569999999</v>
      </c>
      <c r="O40" s="52">
        <v>3433186.5776999998</v>
      </c>
      <c r="P40" s="52">
        <v>279</v>
      </c>
      <c r="Q40" s="52">
        <v>275</v>
      </c>
      <c r="R40" s="54">
        <v>1.4545454545454599</v>
      </c>
      <c r="S40" s="52">
        <v>544.80133261648803</v>
      </c>
      <c r="T40" s="52">
        <v>680.88888690909096</v>
      </c>
      <c r="U40" s="55">
        <v>-24.9792990848652</v>
      </c>
    </row>
    <row r="41" spans="1:21" ht="12" thickBot="1">
      <c r="A41" s="76"/>
      <c r="B41" s="65" t="s">
        <v>33</v>
      </c>
      <c r="C41" s="66"/>
      <c r="D41" s="52">
        <v>1339883.9742000001</v>
      </c>
      <c r="E41" s="53"/>
      <c r="F41" s="53"/>
      <c r="G41" s="52">
        <v>744213.04249999998</v>
      </c>
      <c r="H41" s="54">
        <v>80.040377913694002</v>
      </c>
      <c r="I41" s="52">
        <v>39942.4061</v>
      </c>
      <c r="J41" s="54">
        <v>2.9810346917424901</v>
      </c>
      <c r="K41" s="52">
        <v>51773.902499999997</v>
      </c>
      <c r="L41" s="54">
        <v>6.9568657821526996</v>
      </c>
      <c r="M41" s="54">
        <v>-0.22852239890550999</v>
      </c>
      <c r="N41" s="52">
        <v>2589437.7149999999</v>
      </c>
      <c r="O41" s="52">
        <v>23864537.785999998</v>
      </c>
      <c r="P41" s="52">
        <v>6028</v>
      </c>
      <c r="Q41" s="52">
        <v>5647</v>
      </c>
      <c r="R41" s="54">
        <v>6.7469452806800101</v>
      </c>
      <c r="S41" s="52">
        <v>222.276704412741</v>
      </c>
      <c r="T41" s="52">
        <v>221.27744657340199</v>
      </c>
      <c r="U41" s="55">
        <v>0.44955581016858398</v>
      </c>
    </row>
    <row r="42" spans="1:21" ht="12" thickBot="1">
      <c r="A42" s="76"/>
      <c r="B42" s="65" t="s">
        <v>38</v>
      </c>
      <c r="C42" s="66"/>
      <c r="D42" s="52">
        <v>356326.57</v>
      </c>
      <c r="E42" s="53"/>
      <c r="F42" s="53"/>
      <c r="G42" s="52">
        <v>291880.40999999997</v>
      </c>
      <c r="H42" s="54">
        <v>22.079645564428301</v>
      </c>
      <c r="I42" s="52">
        <v>-24031.5</v>
      </c>
      <c r="J42" s="54">
        <v>-6.74423464969228</v>
      </c>
      <c r="K42" s="52">
        <v>-39427.25</v>
      </c>
      <c r="L42" s="54">
        <v>-13.5080151490811</v>
      </c>
      <c r="M42" s="54">
        <v>-0.39048500719679902</v>
      </c>
      <c r="N42" s="52">
        <v>846130.02</v>
      </c>
      <c r="O42" s="52">
        <v>12711740.99</v>
      </c>
      <c r="P42" s="52">
        <v>231</v>
      </c>
      <c r="Q42" s="52">
        <v>291</v>
      </c>
      <c r="R42" s="54">
        <v>-20.618556701030901</v>
      </c>
      <c r="S42" s="52">
        <v>1542.5392640692601</v>
      </c>
      <c r="T42" s="52">
        <v>1683.17336769759</v>
      </c>
      <c r="U42" s="55">
        <v>-9.1170517927260697</v>
      </c>
    </row>
    <row r="43" spans="1:21" ht="12" thickBot="1">
      <c r="A43" s="76"/>
      <c r="B43" s="65" t="s">
        <v>39</v>
      </c>
      <c r="C43" s="66"/>
      <c r="D43" s="52">
        <v>130446.3</v>
      </c>
      <c r="E43" s="53"/>
      <c r="F43" s="53"/>
      <c r="G43" s="52">
        <v>128850.54</v>
      </c>
      <c r="H43" s="54">
        <v>1.2384581391742699</v>
      </c>
      <c r="I43" s="52">
        <v>17840.23</v>
      </c>
      <c r="J43" s="54">
        <v>13.6763020491957</v>
      </c>
      <c r="K43" s="52">
        <v>15874.16</v>
      </c>
      <c r="L43" s="54">
        <v>12.319824193208699</v>
      </c>
      <c r="M43" s="54">
        <v>0.123853482640971</v>
      </c>
      <c r="N43" s="52">
        <v>333327.62</v>
      </c>
      <c r="O43" s="52">
        <v>4740665.83</v>
      </c>
      <c r="P43" s="52">
        <v>148</v>
      </c>
      <c r="Q43" s="52">
        <v>180</v>
      </c>
      <c r="R43" s="54">
        <v>-17.7777777777778</v>
      </c>
      <c r="S43" s="52">
        <v>881.39391891891898</v>
      </c>
      <c r="T43" s="52">
        <v>1127.11844444444</v>
      </c>
      <c r="U43" s="55">
        <v>-27.879081106767899</v>
      </c>
    </row>
    <row r="44" spans="1:21" ht="12" thickBot="1">
      <c r="A44" s="76"/>
      <c r="B44" s="65" t="s">
        <v>73</v>
      </c>
      <c r="C44" s="66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2">
        <v>-3233.3332999999998</v>
      </c>
      <c r="P44" s="53"/>
      <c r="Q44" s="53"/>
      <c r="R44" s="53"/>
      <c r="S44" s="53"/>
      <c r="T44" s="53"/>
      <c r="U44" s="56"/>
    </row>
    <row r="45" spans="1:21" ht="12" thickBot="1">
      <c r="A45" s="77"/>
      <c r="B45" s="65" t="s">
        <v>34</v>
      </c>
      <c r="C45" s="66"/>
      <c r="D45" s="57">
        <v>47358.200900000003</v>
      </c>
      <c r="E45" s="58"/>
      <c r="F45" s="58"/>
      <c r="G45" s="57">
        <v>34173.943099999997</v>
      </c>
      <c r="H45" s="59">
        <v>38.579855305020402</v>
      </c>
      <c r="I45" s="57">
        <v>6395.3046000000004</v>
      </c>
      <c r="J45" s="59">
        <v>13.5041122307499</v>
      </c>
      <c r="K45" s="57">
        <v>4161.7879999999996</v>
      </c>
      <c r="L45" s="59">
        <v>12.178249339918899</v>
      </c>
      <c r="M45" s="59">
        <v>0.53667236293631504</v>
      </c>
      <c r="N45" s="57">
        <v>115801.7043</v>
      </c>
      <c r="O45" s="57">
        <v>1314292.3552000001</v>
      </c>
      <c r="P45" s="57">
        <v>42</v>
      </c>
      <c r="Q45" s="57">
        <v>39</v>
      </c>
      <c r="R45" s="59">
        <v>7.6923076923076898</v>
      </c>
      <c r="S45" s="57">
        <v>1127.5762119047599</v>
      </c>
      <c r="T45" s="57">
        <v>1754.96162564103</v>
      </c>
      <c r="U45" s="60">
        <v>-55.640178208127601</v>
      </c>
    </row>
  </sheetData>
  <mergeCells count="43">
    <mergeCell ref="B43:C43"/>
    <mergeCell ref="B44:C44"/>
    <mergeCell ref="B45:C45"/>
    <mergeCell ref="B37:C37"/>
    <mergeCell ref="B31:C31"/>
    <mergeCell ref="B38:C38"/>
    <mergeCell ref="B39:C39"/>
    <mergeCell ref="B40:C40"/>
    <mergeCell ref="B41:C41"/>
    <mergeCell ref="B42:C42"/>
    <mergeCell ref="B32:C32"/>
    <mergeCell ref="B33:C33"/>
    <mergeCell ref="B34:C34"/>
    <mergeCell ref="B35:C35"/>
    <mergeCell ref="B36:C36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J18" sqref="J18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229600</v>
      </c>
      <c r="D2" s="37">
        <v>2549179.6920974399</v>
      </c>
      <c r="E2" s="37">
        <v>2083563.24671111</v>
      </c>
      <c r="F2" s="37">
        <v>465616.44538632501</v>
      </c>
      <c r="G2" s="37">
        <v>2083563.24671111</v>
      </c>
      <c r="H2" s="37">
        <v>0.18265344213660401</v>
      </c>
    </row>
    <row r="3" spans="1:8">
      <c r="A3" s="37">
        <v>2</v>
      </c>
      <c r="B3" s="37">
        <v>13</v>
      </c>
      <c r="C3" s="37">
        <v>28019</v>
      </c>
      <c r="D3" s="37">
        <v>257473.398628205</v>
      </c>
      <c r="E3" s="37">
        <v>207990.76644358999</v>
      </c>
      <c r="F3" s="37">
        <v>49482.632184615402</v>
      </c>
      <c r="G3" s="37">
        <v>207990.76644358999</v>
      </c>
      <c r="H3" s="37">
        <v>0.192185415845887</v>
      </c>
    </row>
    <row r="4" spans="1:8">
      <c r="A4" s="37">
        <v>3</v>
      </c>
      <c r="B4" s="37">
        <v>14</v>
      </c>
      <c r="C4" s="37">
        <v>208777</v>
      </c>
      <c r="D4" s="37">
        <v>550595.70585525304</v>
      </c>
      <c r="E4" s="37">
        <v>424296.25659206801</v>
      </c>
      <c r="F4" s="37">
        <v>126299.449263185</v>
      </c>
      <c r="G4" s="37">
        <v>424296.25659206801</v>
      </c>
      <c r="H4" s="37">
        <v>0.22938691297455899</v>
      </c>
    </row>
    <row r="5" spans="1:8">
      <c r="A5" s="37">
        <v>4</v>
      </c>
      <c r="B5" s="37">
        <v>15</v>
      </c>
      <c r="C5" s="37">
        <v>9751</v>
      </c>
      <c r="D5" s="37">
        <v>178052.572668482</v>
      </c>
      <c r="E5" s="37">
        <v>141024.06048264899</v>
      </c>
      <c r="F5" s="37">
        <v>37028.512185833097</v>
      </c>
      <c r="G5" s="37">
        <v>141024.06048264899</v>
      </c>
      <c r="H5" s="37">
        <v>0.207963926782327</v>
      </c>
    </row>
    <row r="6" spans="1:8">
      <c r="A6" s="37">
        <v>5</v>
      </c>
      <c r="B6" s="37">
        <v>16</v>
      </c>
      <c r="C6" s="37">
        <v>8525</v>
      </c>
      <c r="D6" s="37">
        <v>560907.18197692302</v>
      </c>
      <c r="E6" s="37">
        <v>420736.62291709398</v>
      </c>
      <c r="F6" s="37">
        <v>140170.55905982899</v>
      </c>
      <c r="G6" s="37">
        <v>420736.62291709398</v>
      </c>
      <c r="H6" s="37">
        <v>0.24989974021333899</v>
      </c>
    </row>
    <row r="7" spans="1:8">
      <c r="A7" s="37">
        <v>6</v>
      </c>
      <c r="B7" s="37">
        <v>17</v>
      </c>
      <c r="C7" s="37">
        <v>43880</v>
      </c>
      <c r="D7" s="37">
        <v>796031.33592991403</v>
      </c>
      <c r="E7" s="37">
        <v>623031.84263418801</v>
      </c>
      <c r="F7" s="37">
        <v>172999.49329572599</v>
      </c>
      <c r="G7" s="37">
        <v>623031.84263418801</v>
      </c>
      <c r="H7" s="37">
        <v>0.21732749137774901</v>
      </c>
    </row>
    <row r="8" spans="1:8">
      <c r="A8" s="37">
        <v>7</v>
      </c>
      <c r="B8" s="37">
        <v>18</v>
      </c>
      <c r="C8" s="37">
        <v>216233</v>
      </c>
      <c r="D8" s="37">
        <v>349696.20048461499</v>
      </c>
      <c r="E8" s="37">
        <v>278371.73134871799</v>
      </c>
      <c r="F8" s="37">
        <v>71324.469135897394</v>
      </c>
      <c r="G8" s="37">
        <v>278371.73134871799</v>
      </c>
      <c r="H8" s="37">
        <v>0.20396123560123</v>
      </c>
    </row>
    <row r="9" spans="1:8">
      <c r="A9" s="37">
        <v>8</v>
      </c>
      <c r="B9" s="37">
        <v>19</v>
      </c>
      <c r="C9" s="37">
        <v>41031</v>
      </c>
      <c r="D9" s="37">
        <v>286867.92278119602</v>
      </c>
      <c r="E9" s="37">
        <v>213552.060244444</v>
      </c>
      <c r="F9" s="37">
        <v>73315.862536752102</v>
      </c>
      <c r="G9" s="37">
        <v>213552.060244444</v>
      </c>
      <c r="H9" s="37">
        <v>0.25557358182801199</v>
      </c>
    </row>
    <row r="10" spans="1:8">
      <c r="A10" s="37">
        <v>9</v>
      </c>
      <c r="B10" s="37">
        <v>21</v>
      </c>
      <c r="C10" s="37">
        <v>520987</v>
      </c>
      <c r="D10" s="37">
        <v>2800087.3087256402</v>
      </c>
      <c r="E10" s="37">
        <v>2884366.7797102602</v>
      </c>
      <c r="F10" s="37">
        <v>-84279.4709846154</v>
      </c>
      <c r="G10" s="37">
        <v>2884366.7797102602</v>
      </c>
      <c r="H10" s="37">
        <v>-3.0098872532289801E-2</v>
      </c>
    </row>
    <row r="11" spans="1:8">
      <c r="A11" s="37">
        <v>10</v>
      </c>
      <c r="B11" s="37">
        <v>22</v>
      </c>
      <c r="C11" s="37">
        <v>222692</v>
      </c>
      <c r="D11" s="37">
        <v>5161010.7025974402</v>
      </c>
      <c r="E11" s="37">
        <v>4929123.1729846196</v>
      </c>
      <c r="F11" s="37">
        <v>231887.529612821</v>
      </c>
      <c r="G11" s="37">
        <v>4929123.1729846196</v>
      </c>
      <c r="H11" s="37">
        <v>4.4930643041704202E-2</v>
      </c>
    </row>
    <row r="12" spans="1:8">
      <c r="A12" s="37">
        <v>11</v>
      </c>
      <c r="B12" s="37">
        <v>23</v>
      </c>
      <c r="C12" s="37">
        <v>547528.16500000004</v>
      </c>
      <c r="D12" s="37">
        <v>10602192.094311999</v>
      </c>
      <c r="E12" s="37">
        <v>9305196.5995427407</v>
      </c>
      <c r="F12" s="37">
        <v>1296995.49476923</v>
      </c>
      <c r="G12" s="37">
        <v>9305196.5995427407</v>
      </c>
      <c r="H12" s="37">
        <v>0.122332766962887</v>
      </c>
    </row>
    <row r="13" spans="1:8">
      <c r="A13" s="37">
        <v>12</v>
      </c>
      <c r="B13" s="37">
        <v>24</v>
      </c>
      <c r="C13" s="37">
        <v>67888</v>
      </c>
      <c r="D13" s="37">
        <v>1648020.6825376099</v>
      </c>
      <c r="E13" s="37">
        <v>1560080.5060316201</v>
      </c>
      <c r="F13" s="37">
        <v>87940.176505982905</v>
      </c>
      <c r="G13" s="37">
        <v>1560080.5060316201</v>
      </c>
      <c r="H13" s="37">
        <v>5.3361087902473098E-2</v>
      </c>
    </row>
    <row r="14" spans="1:8">
      <c r="A14" s="37">
        <v>13</v>
      </c>
      <c r="B14" s="37">
        <v>25</v>
      </c>
      <c r="C14" s="37">
        <v>205222</v>
      </c>
      <c r="D14" s="37">
        <v>3166872.7407477899</v>
      </c>
      <c r="E14" s="37">
        <v>2890837.73198584</v>
      </c>
      <c r="F14" s="37">
        <v>276035.00876194699</v>
      </c>
      <c r="G14" s="37">
        <v>2890837.73198584</v>
      </c>
      <c r="H14" s="37">
        <v>8.7163277895646402E-2</v>
      </c>
    </row>
    <row r="15" spans="1:8">
      <c r="A15" s="37">
        <v>14</v>
      </c>
      <c r="B15" s="37">
        <v>26</v>
      </c>
      <c r="C15" s="37">
        <v>125090</v>
      </c>
      <c r="D15" s="37">
        <v>1173838.93728799</v>
      </c>
      <c r="E15" s="37">
        <v>1040153.4561909901</v>
      </c>
      <c r="F15" s="37">
        <v>133685.48109699701</v>
      </c>
      <c r="G15" s="37">
        <v>1040153.4561909901</v>
      </c>
      <c r="H15" s="37">
        <v>0.113887414065392</v>
      </c>
    </row>
    <row r="16" spans="1:8">
      <c r="A16" s="37">
        <v>15</v>
      </c>
      <c r="B16" s="37">
        <v>27</v>
      </c>
      <c r="C16" s="37">
        <v>305317.20199999999</v>
      </c>
      <c r="D16" s="37">
        <v>3060236.2579999999</v>
      </c>
      <c r="E16" s="37">
        <v>2943992.9084999999</v>
      </c>
      <c r="F16" s="37">
        <v>116243.3495</v>
      </c>
      <c r="G16" s="37">
        <v>2943992.9084999999</v>
      </c>
      <c r="H16" s="37">
        <v>3.7985089940725698E-2</v>
      </c>
    </row>
    <row r="17" spans="1:8">
      <c r="A17" s="37">
        <v>16</v>
      </c>
      <c r="B17" s="37">
        <v>29</v>
      </c>
      <c r="C17" s="37">
        <v>362339</v>
      </c>
      <c r="D17" s="37">
        <v>5346586.0634452999</v>
      </c>
      <c r="E17" s="37">
        <v>4829816.0393871795</v>
      </c>
      <c r="F17" s="37">
        <v>516770.02405811998</v>
      </c>
      <c r="G17" s="37">
        <v>4829816.0393871795</v>
      </c>
      <c r="H17" s="37">
        <v>9.6654204744086203E-2</v>
      </c>
    </row>
    <row r="18" spans="1:8">
      <c r="A18" s="37">
        <v>17</v>
      </c>
      <c r="B18" s="37">
        <v>31</v>
      </c>
      <c r="C18" s="37">
        <v>56882.213000000003</v>
      </c>
      <c r="D18" s="37">
        <v>927811.20780555904</v>
      </c>
      <c r="E18" s="37">
        <v>783136.32825370401</v>
      </c>
      <c r="F18" s="37">
        <v>144674.879551855</v>
      </c>
      <c r="G18" s="37">
        <v>783136.32825370401</v>
      </c>
      <c r="H18" s="37">
        <v>0.15593137734780901</v>
      </c>
    </row>
    <row r="19" spans="1:8">
      <c r="A19" s="37">
        <v>18</v>
      </c>
      <c r="B19" s="37">
        <v>32</v>
      </c>
      <c r="C19" s="37">
        <v>48166.942000000003</v>
      </c>
      <c r="D19" s="37">
        <v>1074100.74615155</v>
      </c>
      <c r="E19" s="37">
        <v>982810.98863065196</v>
      </c>
      <c r="F19" s="37">
        <v>91289.757520901796</v>
      </c>
      <c r="G19" s="37">
        <v>982810.98863065196</v>
      </c>
      <c r="H19" s="37">
        <v>8.4991801605192194E-2</v>
      </c>
    </row>
    <row r="20" spans="1:8">
      <c r="A20" s="37">
        <v>19</v>
      </c>
      <c r="B20" s="37">
        <v>33</v>
      </c>
      <c r="C20" s="37">
        <v>124440.189</v>
      </c>
      <c r="D20" s="37">
        <v>2591215.4166151602</v>
      </c>
      <c r="E20" s="37">
        <v>2174316.9742550598</v>
      </c>
      <c r="F20" s="37">
        <v>416898.44236010098</v>
      </c>
      <c r="G20" s="37">
        <v>2174316.9742550598</v>
      </c>
      <c r="H20" s="37">
        <v>0.16088914865468201</v>
      </c>
    </row>
    <row r="21" spans="1:8">
      <c r="A21" s="37">
        <v>20</v>
      </c>
      <c r="B21" s="37">
        <v>34</v>
      </c>
      <c r="C21" s="37">
        <v>53446.228999999999</v>
      </c>
      <c r="D21" s="37">
        <v>539404.26159475802</v>
      </c>
      <c r="E21" s="37">
        <v>407612.20506290701</v>
      </c>
      <c r="F21" s="37">
        <v>131792.05653185101</v>
      </c>
      <c r="G21" s="37">
        <v>407612.20506290701</v>
      </c>
      <c r="H21" s="37">
        <v>0.24432891231189999</v>
      </c>
    </row>
    <row r="22" spans="1:8">
      <c r="A22" s="37">
        <v>21</v>
      </c>
      <c r="B22" s="37">
        <v>35</v>
      </c>
      <c r="C22" s="37">
        <v>67654.899000000005</v>
      </c>
      <c r="D22" s="37">
        <v>2231610.128</v>
      </c>
      <c r="E22" s="37">
        <v>2084091.4047999999</v>
      </c>
      <c r="F22" s="37">
        <v>147518.72320000001</v>
      </c>
      <c r="G22" s="37">
        <v>2084091.4047999999</v>
      </c>
      <c r="H22" s="37">
        <v>6.6104164589093503E-2</v>
      </c>
    </row>
    <row r="23" spans="1:8">
      <c r="A23" s="37">
        <v>22</v>
      </c>
      <c r="B23" s="37">
        <v>36</v>
      </c>
      <c r="C23" s="37">
        <v>160813.29300000001</v>
      </c>
      <c r="D23" s="37">
        <v>1131224.51166372</v>
      </c>
      <c r="E23" s="37">
        <v>885645.90605234494</v>
      </c>
      <c r="F23" s="37">
        <v>245578.60561137201</v>
      </c>
      <c r="G23" s="37">
        <v>885645.90605234494</v>
      </c>
      <c r="H23" s="37">
        <v>0.217090951512529</v>
      </c>
    </row>
    <row r="24" spans="1:8">
      <c r="A24" s="37">
        <v>23</v>
      </c>
      <c r="B24" s="37">
        <v>37</v>
      </c>
      <c r="C24" s="37">
        <v>209905.98199999999</v>
      </c>
      <c r="D24" s="37">
        <v>2330807.1499159299</v>
      </c>
      <c r="E24" s="37">
        <v>1991927.8724736299</v>
      </c>
      <c r="F24" s="37">
        <v>338879.277442299</v>
      </c>
      <c r="G24" s="37">
        <v>1991927.8724736299</v>
      </c>
      <c r="H24" s="37">
        <v>0.14539138403386201</v>
      </c>
    </row>
    <row r="25" spans="1:8">
      <c r="A25" s="37">
        <v>24</v>
      </c>
      <c r="B25" s="37">
        <v>38</v>
      </c>
      <c r="C25" s="37">
        <v>299377.35499999998</v>
      </c>
      <c r="D25" s="37">
        <v>2530400.84235752</v>
      </c>
      <c r="E25" s="37">
        <v>2481640.4392221202</v>
      </c>
      <c r="F25" s="37">
        <v>48760.403135398199</v>
      </c>
      <c r="G25" s="37">
        <v>2481640.4392221202</v>
      </c>
      <c r="H25" s="37">
        <v>1.9269833584930798E-2</v>
      </c>
    </row>
    <row r="26" spans="1:8">
      <c r="A26" s="37">
        <v>25</v>
      </c>
      <c r="B26" s="37">
        <v>39</v>
      </c>
      <c r="C26" s="37">
        <v>94045.54</v>
      </c>
      <c r="D26" s="37">
        <v>212266.09673034601</v>
      </c>
      <c r="E26" s="37">
        <v>159776.169709554</v>
      </c>
      <c r="F26" s="37">
        <v>52489.927020791998</v>
      </c>
      <c r="G26" s="37">
        <v>159776.169709554</v>
      </c>
      <c r="H26" s="37">
        <v>0.247283611605075</v>
      </c>
    </row>
    <row r="27" spans="1:8">
      <c r="A27" s="37">
        <v>26</v>
      </c>
      <c r="B27" s="37">
        <v>42</v>
      </c>
      <c r="C27" s="37">
        <v>25739.031999999999</v>
      </c>
      <c r="D27" s="37">
        <v>670255.01009999996</v>
      </c>
      <c r="E27" s="37">
        <v>579976.84</v>
      </c>
      <c r="F27" s="37">
        <v>90278.170100000003</v>
      </c>
      <c r="G27" s="37">
        <v>579976.84</v>
      </c>
      <c r="H27" s="37">
        <v>0.13469227195561101</v>
      </c>
    </row>
    <row r="28" spans="1:8">
      <c r="A28" s="37">
        <v>27</v>
      </c>
      <c r="B28" s="37">
        <v>75</v>
      </c>
      <c r="C28" s="37">
        <v>898</v>
      </c>
      <c r="D28" s="37">
        <v>151999.57264957301</v>
      </c>
      <c r="E28" s="37">
        <v>140528.25427350399</v>
      </c>
      <c r="F28" s="37">
        <v>11471.318376068401</v>
      </c>
      <c r="G28" s="37">
        <v>140528.25427350399</v>
      </c>
      <c r="H28" s="37">
        <v>7.5469412026012206E-2</v>
      </c>
    </row>
    <row r="29" spans="1:8">
      <c r="A29" s="37">
        <v>28</v>
      </c>
      <c r="B29" s="37">
        <v>76</v>
      </c>
      <c r="C29" s="37">
        <v>6972</v>
      </c>
      <c r="D29" s="37">
        <v>1339883.9446153799</v>
      </c>
      <c r="E29" s="37">
        <v>1299941.57654615</v>
      </c>
      <c r="F29" s="37">
        <v>39942.368069230797</v>
      </c>
      <c r="G29" s="37">
        <v>1299941.57654615</v>
      </c>
      <c r="H29" s="37">
        <v>2.9810319192007498E-2</v>
      </c>
    </row>
    <row r="30" spans="1:8">
      <c r="A30" s="37">
        <v>29</v>
      </c>
      <c r="B30" s="37">
        <v>99</v>
      </c>
      <c r="C30" s="37">
        <v>41</v>
      </c>
      <c r="D30" s="37">
        <v>47358.200816882199</v>
      </c>
      <c r="E30" s="37">
        <v>40962.8968065956</v>
      </c>
      <c r="F30" s="37">
        <v>6395.3040102866698</v>
      </c>
      <c r="G30" s="37">
        <v>40962.8968065956</v>
      </c>
      <c r="H30" s="37">
        <v>0.13504111009231701</v>
      </c>
    </row>
    <row r="31" spans="1:8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>
      <c r="A32" s="30"/>
      <c r="B32" s="33">
        <v>70</v>
      </c>
      <c r="C32" s="34">
        <v>133</v>
      </c>
      <c r="D32" s="34">
        <v>203917.27</v>
      </c>
      <c r="E32" s="34">
        <v>197062.81</v>
      </c>
      <c r="F32" s="30"/>
      <c r="G32" s="30"/>
      <c r="H32" s="30"/>
    </row>
    <row r="33" spans="1:8">
      <c r="A33" s="30"/>
      <c r="B33" s="33">
        <v>71</v>
      </c>
      <c r="C33" s="34">
        <v>398</v>
      </c>
      <c r="D33" s="34">
        <v>1025842.24</v>
      </c>
      <c r="E33" s="34">
        <v>1139042.3600000001</v>
      </c>
      <c r="F33" s="30"/>
      <c r="G33" s="30"/>
      <c r="H33" s="30"/>
    </row>
    <row r="34" spans="1:8">
      <c r="A34" s="30"/>
      <c r="B34" s="33">
        <v>72</v>
      </c>
      <c r="C34" s="34">
        <v>35</v>
      </c>
      <c r="D34" s="34">
        <v>123332.47</v>
      </c>
      <c r="E34" s="34">
        <v>124583.75</v>
      </c>
      <c r="F34" s="30"/>
      <c r="G34" s="30"/>
      <c r="H34" s="30"/>
    </row>
    <row r="35" spans="1:8">
      <c r="A35" s="30"/>
      <c r="B35" s="33">
        <v>73</v>
      </c>
      <c r="C35" s="34">
        <v>232</v>
      </c>
      <c r="D35" s="34">
        <v>484223.4</v>
      </c>
      <c r="E35" s="34">
        <v>573590.55000000005</v>
      </c>
      <c r="F35" s="30"/>
      <c r="G35" s="30"/>
      <c r="H35" s="30"/>
    </row>
    <row r="36" spans="1:8">
      <c r="A36" s="30"/>
      <c r="B36" s="33">
        <v>74</v>
      </c>
      <c r="C36" s="34">
        <v>143</v>
      </c>
      <c r="D36" s="34">
        <v>104.7</v>
      </c>
      <c r="E36" s="34">
        <v>9503.42</v>
      </c>
      <c r="F36" s="30"/>
      <c r="G36" s="30"/>
      <c r="H36" s="30"/>
    </row>
    <row r="37" spans="1:8">
      <c r="A37" s="30"/>
      <c r="B37" s="33">
        <v>77</v>
      </c>
      <c r="C37" s="34">
        <v>215</v>
      </c>
      <c r="D37" s="34">
        <v>356326.57</v>
      </c>
      <c r="E37" s="34">
        <v>380358.07</v>
      </c>
      <c r="F37" s="30"/>
      <c r="G37" s="30"/>
      <c r="H37" s="30"/>
    </row>
    <row r="38" spans="1:8">
      <c r="A38" s="30"/>
      <c r="B38" s="33">
        <v>78</v>
      </c>
      <c r="C38" s="34">
        <v>132</v>
      </c>
      <c r="D38" s="34">
        <v>130446.3</v>
      </c>
      <c r="E38" s="34">
        <v>112606.07</v>
      </c>
      <c r="F38" s="34"/>
      <c r="G38" s="30"/>
      <c r="H38" s="30"/>
    </row>
    <row r="39" spans="1:8">
      <c r="A39" s="30"/>
      <c r="B39" s="31"/>
      <c r="C39" s="30"/>
      <c r="D39" s="30"/>
      <c r="E39" s="30"/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2016-02-03T00:50:31Z</dcterms:modified>
</cp:coreProperties>
</file>