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945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I33" i="2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<sst xmlns="http://schemas.openxmlformats.org/spreadsheetml/2006/main" count="117" uniqueCount="76">
  <si>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</si>
  <si>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</si>
  <si>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</si>
  <si>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</si>
  <si>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</si>
  <si>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</si>
  <si>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</si>
  <si>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</si>
  <si>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</si>
  <si>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</si>
  <si>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</si>
  <si>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</si>
  <si>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</si>
  <si>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</si>
  <si>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</si>
  <si>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</si>
  <si>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</si>
  <si>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</si>
  <si>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</si>
  <si>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</si>
  <si>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</si>
  <si>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</si>
  <si>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</si>
  <si>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</si>
  <si>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</si>
  <si>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</si>
  <si>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</si>
  <si>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</si>
  <si>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</si>
  <si>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</si>
  <si>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</si>
  <si>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</si>
  <si>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</si>
  <si>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</si>
  <si>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</si>
  <si>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</si>
  <si>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</si>
  <si>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</si>
  <si>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</si>
  <si>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</si>
  <si>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</si>
  <si>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</si>
  <si>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</si>
  <si>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</si>
  <si>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</si>
  <si>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</si>
  <si>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</si>
  <si>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</si>
  <si>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</si>
  <si>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</si>
  <si>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</si>
  <si>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</si>
  <si>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</si>
  <si>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</si>
  <si>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</si>
  <si>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</si>
  <si>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</si>
  <si>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</si>
  <si>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</si>
  <si>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</si>
  <si>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</si>
  <si>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</si>
  <si>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</si>
  <si>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</si>
  <si>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</si>
  <si>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</si>
  <si>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</si>
  <si>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</si>
  <si>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</si>
  <si>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</si>
  <si>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</si>
  <si>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</si>
  <si>
    <t xml:space="preserve">   </t>
  </si>
  <si>
    <t>910-市场部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</si>
  <si>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3" type="noConversion"/>
  </si>
  <si>
    <t>40-原材料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</si>
</sst>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59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3">
    <xf numFmtId="0" fontId="0" fillId="0" borderId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19" fillId="8" borderId="8" applyNumberFormat="0" applyFont="0" applyAlignment="0" applyProtection="0">
      <alignment vertical="center"/>
    </xf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37" fillId="38" borderId="21">
      <alignment vertical="center"/>
    </xf>
    <xf numFmtId="0" fontId="56" fillId="0" borderId="0"/>
    <xf numFmtId="180" fontId="58" fillId="0" borderId="0" applyFont="0" applyFill="0" applyBorder="0" applyAlignment="0" applyProtection="0"/>
    <xf numFmtId="181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9" fontId="58" fillId="0" borderId="0" applyFont="0" applyFill="0" applyBorder="0" applyAlignment="0" applyProtection="0"/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78">
    <xf numFmtId="0" fontId="0" fillId="0" borderId="0" xfId="0"/>
    <xf numFmtId="0" fontId="20" fillId="0" borderId="0" xfId="0" applyFont="1"/>
    <xf numFmtId="177" fontId="20" fillId="0" borderId="0" xfId="0" applyNumberFormat="1" applyFont="1"/>
    <xf numFmtId="0" fontId="0" fillId="0" borderId="0" xfId="0" applyAlignment="1"/>
    <xf numFmtId="0" fontId="20" fillId="0" borderId="0" xfId="0" applyNumberFormat="1" applyFont="1"/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/>
    <xf numFmtId="177" fontId="20" fillId="36" borderId="18" xfId="0" applyNumberFormat="1" applyFont="1" applyFill="1" applyBorder="1"/>
    <xf numFmtId="177" fontId="20" fillId="37" borderId="18" xfId="0" applyNumberFormat="1" applyFont="1" applyFill="1" applyBorder="1"/>
    <xf numFmtId="177" fontId="20" fillId="0" borderId="18" xfId="0" applyNumberFormat="1" applyFont="1" applyBorder="1"/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/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20" fillId="0" borderId="0" xfId="0" applyFont="1"/>
    <xf numFmtId="0" fontId="55" fillId="0" borderId="0" xfId="0" applyNumberFormat="1" applyFont="1" applyAlignment="1"/>
    <xf numFmtId="0" fontId="20" fillId="0" borderId="0" xfId="0" applyFont="1"/>
    <xf numFmtId="0" fontId="20" fillId="0" borderId="0" xfId="0" applyFont="1"/>
    <xf numFmtId="0" fontId="56" fillId="0" borderId="0" xfId="110"/>
    <xf numFmtId="0" fontId="57" fillId="0" borderId="0" xfId="110" applyNumberFormat="1" applyFont="1"/>
    <xf numFmtId="0" fontId="26" fillId="0" borderId="0" xfId="0" applyFont="1" applyAlignment="1">
      <alignment horizontal="left" wrapText="1"/>
    </xf>
    <xf numFmtId="0" fontId="32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1" fontId="55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13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31"/>
    <cellStyle name="注释 19" xfId="132"/>
    <cellStyle name="注释 2" xfId="115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b0393835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85a1363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d3d8d1ce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9a4ed591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b6992ba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8ad4e2b0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d3dadbc4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9a51c2e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be8fdf67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9a4ed571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d3dca9f4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762712f813" TargetMode="External"/><Relationship Id="rId604" Type="http://schemas.openxmlformats.org/officeDocument/2006/relationships/image" Target="cid:a006730b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15" Type="http://schemas.openxmlformats.org/officeDocument/2006/relationships/hyperlink" Target="cid:be924812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7b49d2262" TargetMode="External"/><Relationship Id="rId605" Type="http://schemas.openxmlformats.org/officeDocument/2006/relationships/hyperlink" Target="cid:a49b57da2" TargetMode="External"/><Relationship Id="rId626" Type="http://schemas.openxmlformats.org/officeDocument/2006/relationships/image" Target="cid:d8a19f7a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e924835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7b49d24813" TargetMode="External"/><Relationship Id="rId606" Type="http://schemas.openxmlformats.org/officeDocument/2006/relationships/image" Target="cid:a49b580113" TargetMode="External"/><Relationship Id="rId627" Type="http://schemas.openxmlformats.org/officeDocument/2006/relationships/hyperlink" Target="cid:dd25a208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d3d3d6ae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806a43192" TargetMode="External"/><Relationship Id="rId607" Type="http://schemas.openxmlformats.org/officeDocument/2006/relationships/hyperlink" Target="cid:a9bc1d962" TargetMode="External"/><Relationship Id="rId628" Type="http://schemas.openxmlformats.org/officeDocument/2006/relationships/image" Target="cid:dd25a230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d3d3d6d0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806a434c13" TargetMode="External"/><Relationship Id="rId608" Type="http://schemas.openxmlformats.org/officeDocument/2006/relationships/image" Target="cid:a9bc1db9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d3d8d1ab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b0393857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85a13664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d3dadb9d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9a51c2c0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b6992bc2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8ad4e2d5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d3dca9cc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a00672ed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762712cc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be8fdf85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d8a19f2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762712f8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7564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7b49d248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806a434c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85a13664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8ad4e2d5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9a4ed591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9a51c2e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7592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a006730b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a49b5801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a9bc1db9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b039385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b6992bc2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7545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be8fdf85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7602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e924835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d3d3d6d0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d3d8d1ce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d3dadbc4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d3dca9f4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d8a19f7a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dd25a230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J33" sqref="J33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2" t="s">
        <v>4</v>
      </c>
      <c r="D2" s="62"/>
      <c r="E2" s="13"/>
      <c r="F2" s="24"/>
      <c r="G2" s="14"/>
      <c r="H2" s="24"/>
      <c r="I2" s="20"/>
      <c r="J2" s="21"/>
      <c r="K2" s="22"/>
      <c r="L2" s="22"/>
    </row>
    <row r="3" spans="1:13">
      <c r="A3" s="63" t="s">
        <v>5</v>
      </c>
      <c r="B3" s="63"/>
      <c r="C3" s="63"/>
      <c r="D3" s="63"/>
      <c r="E3" s="15">
        <f>SUM(E4:E40)</f>
        <v>21725120.113399997</v>
      </c>
      <c r="F3" s="25">
        <f>RA!I7</f>
        <v>2871471.7686000001</v>
      </c>
      <c r="G3" s="16">
        <f>SUM(G4:G40)</f>
        <v>18853648.344799992</v>
      </c>
      <c r="H3" s="27">
        <f>RA!J7</f>
        <v>13.2172883446057</v>
      </c>
      <c r="I3" s="20">
        <f>SUM(I4:I40)</f>
        <v>21725124.956273027</v>
      </c>
      <c r="J3" s="21">
        <f>SUM(J4:J40)</f>
        <v>18853648.401845962</v>
      </c>
      <c r="K3" s="22">
        <f>E3-I3</f>
        <v>-4.8428730294108391</v>
      </c>
      <c r="L3" s="22">
        <f>G3-J3</f>
        <v>-5.7045970112085342E-2</v>
      </c>
    </row>
    <row r="4" spans="1:13">
      <c r="A4" s="64">
        <f>RA!A8</f>
        <v>42413</v>
      </c>
      <c r="B4" s="12">
        <v>12</v>
      </c>
      <c r="C4" s="61" t="s">
        <v>6</v>
      </c>
      <c r="D4" s="61"/>
      <c r="E4" s="15">
        <f>VLOOKUP(C4,RA!B8:D36,3,0)</f>
        <v>811644.22690000001</v>
      </c>
      <c r="F4" s="25">
        <f>VLOOKUP(C4,RA!B8:I39,8,0)</f>
        <v>215706.12959999999</v>
      </c>
      <c r="G4" s="16">
        <f t="shared" ref="G4:G40" si="0">E4-F4</f>
        <v>595938.09730000002</v>
      </c>
      <c r="H4" s="27">
        <f>RA!J8</f>
        <v>26.576438598457099</v>
      </c>
      <c r="I4" s="20">
        <f>VLOOKUP(B4,RMS!B:D,3,FALSE)</f>
        <v>811645.30139230797</v>
      </c>
      <c r="J4" s="21">
        <f>VLOOKUP(B4,RMS!B:E,4,FALSE)</f>
        <v>595938.11444871803</v>
      </c>
      <c r="K4" s="22">
        <f t="shared" ref="K4:K40" si="1">E4-I4</f>
        <v>-1.0744923079619184</v>
      </c>
      <c r="L4" s="22">
        <f t="shared" ref="L4:L40" si="2">G4-J4</f>
        <v>-1.7148718005046248E-2</v>
      </c>
    </row>
    <row r="5" spans="1:13">
      <c r="A5" s="64"/>
      <c r="B5" s="12">
        <v>13</v>
      </c>
      <c r="C5" s="61" t="s">
        <v>7</v>
      </c>
      <c r="D5" s="61"/>
      <c r="E5" s="15">
        <f>VLOOKUP(C5,RA!B8:D37,3,0)</f>
        <v>169502.85449999999</v>
      </c>
      <c r="F5" s="25">
        <f>VLOOKUP(C5,RA!B9:I40,8,0)</f>
        <v>30302.847300000001</v>
      </c>
      <c r="G5" s="16">
        <f t="shared" si="0"/>
        <v>139200.00719999999</v>
      </c>
      <c r="H5" s="27">
        <f>RA!J9</f>
        <v>17.877484948195999</v>
      </c>
      <c r="I5" s="20">
        <f>VLOOKUP(B5,RMS!B:D,3,FALSE)</f>
        <v>169502.93191025601</v>
      </c>
      <c r="J5" s="21">
        <f>VLOOKUP(B5,RMS!B:E,4,FALSE)</f>
        <v>139199.99802905999</v>
      </c>
      <c r="K5" s="22">
        <f t="shared" si="1"/>
        <v>-7.7410256024450064E-2</v>
      </c>
      <c r="L5" s="22">
        <f t="shared" si="2"/>
        <v>9.1709400003310293E-3</v>
      </c>
      <c r="M5" s="32"/>
    </row>
    <row r="6" spans="1:13">
      <c r="A6" s="64"/>
      <c r="B6" s="12">
        <v>14</v>
      </c>
      <c r="C6" s="61" t="s">
        <v>8</v>
      </c>
      <c r="D6" s="61"/>
      <c r="E6" s="15">
        <f>VLOOKUP(C6,RA!B10:D38,3,0)</f>
        <v>406016.41210000002</v>
      </c>
      <c r="F6" s="25">
        <f>VLOOKUP(C6,RA!B10:I41,8,0)</f>
        <v>93861.522400000002</v>
      </c>
      <c r="G6" s="16">
        <f t="shared" si="0"/>
        <v>312154.8897</v>
      </c>
      <c r="H6" s="27">
        <f>RA!J10</f>
        <v>23.117667070286402</v>
      </c>
      <c r="I6" s="20">
        <f>VLOOKUP(B6,RMS!B:D,3,FALSE)</f>
        <v>406018.05167339102</v>
      </c>
      <c r="J6" s="21">
        <f>VLOOKUP(B6,RMS!B:E,4,FALSE)</f>
        <v>312154.89262599999</v>
      </c>
      <c r="K6" s="22">
        <f>E6-I6</f>
        <v>-1.6395733910030685</v>
      </c>
      <c r="L6" s="22">
        <f t="shared" si="2"/>
        <v>-2.9259999864734709E-3</v>
      </c>
      <c r="M6" s="32"/>
    </row>
    <row r="7" spans="1:13">
      <c r="A7" s="64"/>
      <c r="B7" s="12">
        <v>15</v>
      </c>
      <c r="C7" s="61" t="s">
        <v>9</v>
      </c>
      <c r="D7" s="61"/>
      <c r="E7" s="15">
        <f>VLOOKUP(C7,RA!B10:D39,3,0)</f>
        <v>74315.540200000003</v>
      </c>
      <c r="F7" s="25">
        <f>VLOOKUP(C7,RA!B11:I42,8,0)</f>
        <v>16494.407599999999</v>
      </c>
      <c r="G7" s="16">
        <f t="shared" si="0"/>
        <v>57821.132600000004</v>
      </c>
      <c r="H7" s="27">
        <f>RA!J11</f>
        <v>22.195098838829399</v>
      </c>
      <c r="I7" s="20">
        <f>VLOOKUP(B7,RMS!B:D,3,FALSE)</f>
        <v>74315.601028099205</v>
      </c>
      <c r="J7" s="21">
        <f>VLOOKUP(B7,RMS!B:E,4,FALSE)</f>
        <v>57821.1329994025</v>
      </c>
      <c r="K7" s="22">
        <f t="shared" si="1"/>
        <v>-6.0828099201899022E-2</v>
      </c>
      <c r="L7" s="22">
        <f t="shared" si="2"/>
        <v>-3.9940249553183094E-4</v>
      </c>
      <c r="M7" s="32"/>
    </row>
    <row r="8" spans="1:13">
      <c r="A8" s="64"/>
      <c r="B8" s="12">
        <v>16</v>
      </c>
      <c r="C8" s="61" t="s">
        <v>10</v>
      </c>
      <c r="D8" s="61"/>
      <c r="E8" s="15">
        <f>VLOOKUP(C8,RA!B12:D39,3,0)</f>
        <v>162647.791</v>
      </c>
      <c r="F8" s="25">
        <f>VLOOKUP(C8,RA!B12:I43,8,0)</f>
        <v>49329.650600000001</v>
      </c>
      <c r="G8" s="16">
        <f t="shared" si="0"/>
        <v>113318.1404</v>
      </c>
      <c r="H8" s="27">
        <f>RA!J12</f>
        <v>30.329124236307599</v>
      </c>
      <c r="I8" s="20">
        <f>VLOOKUP(B8,RMS!B:D,3,FALSE)</f>
        <v>162647.793683761</v>
      </c>
      <c r="J8" s="21">
        <f>VLOOKUP(B8,RMS!B:E,4,FALSE)</f>
        <v>113318.140245299</v>
      </c>
      <c r="K8" s="22">
        <f t="shared" si="1"/>
        <v>-2.6837610057555139E-3</v>
      </c>
      <c r="L8" s="22">
        <f t="shared" si="2"/>
        <v>1.5470100333914161E-4</v>
      </c>
      <c r="M8" s="32"/>
    </row>
    <row r="9" spans="1:13">
      <c r="A9" s="64"/>
      <c r="B9" s="12">
        <v>17</v>
      </c>
      <c r="C9" s="61" t="s">
        <v>11</v>
      </c>
      <c r="D9" s="61"/>
      <c r="E9" s="15">
        <f>VLOOKUP(C9,RA!B12:D40,3,0)</f>
        <v>449154.96710000001</v>
      </c>
      <c r="F9" s="25">
        <f>VLOOKUP(C9,RA!B13:I44,8,0)</f>
        <v>132220.74799999999</v>
      </c>
      <c r="G9" s="16">
        <f t="shared" si="0"/>
        <v>316934.21909999999</v>
      </c>
      <c r="H9" s="27">
        <f>RA!J13</f>
        <v>29.437667995456501</v>
      </c>
      <c r="I9" s="20">
        <f>VLOOKUP(B9,RMS!B:D,3,FALSE)</f>
        <v>449155.23604871798</v>
      </c>
      <c r="J9" s="21">
        <f>VLOOKUP(B9,RMS!B:E,4,FALSE)</f>
        <v>316934.219576923</v>
      </c>
      <c r="K9" s="22">
        <f t="shared" si="1"/>
        <v>-0.26894871797412634</v>
      </c>
      <c r="L9" s="22">
        <f t="shared" si="2"/>
        <v>-4.7692301450297236E-4</v>
      </c>
      <c r="M9" s="32"/>
    </row>
    <row r="10" spans="1:13">
      <c r="A10" s="64"/>
      <c r="B10" s="12">
        <v>18</v>
      </c>
      <c r="C10" s="61" t="s">
        <v>12</v>
      </c>
      <c r="D10" s="61"/>
      <c r="E10" s="15">
        <f>VLOOKUP(C10,RA!B14:D41,3,0)</f>
        <v>149713.96919999999</v>
      </c>
      <c r="F10" s="25">
        <f>VLOOKUP(C10,RA!B14:I44,8,0)</f>
        <v>35617.852099999996</v>
      </c>
      <c r="G10" s="16">
        <f t="shared" si="0"/>
        <v>114096.1171</v>
      </c>
      <c r="H10" s="27">
        <f>RA!J14</f>
        <v>23.790600363028801</v>
      </c>
      <c r="I10" s="20">
        <f>VLOOKUP(B10,RMS!B:D,3,FALSE)</f>
        <v>149713.96765726499</v>
      </c>
      <c r="J10" s="21">
        <f>VLOOKUP(B10,RMS!B:E,4,FALSE)</f>
        <v>114096.117575214</v>
      </c>
      <c r="K10" s="22">
        <f t="shared" si="1"/>
        <v>1.5427350008394569E-3</v>
      </c>
      <c r="L10" s="22">
        <f t="shared" si="2"/>
        <v>-4.7521399392280728E-4</v>
      </c>
      <c r="M10" s="32"/>
    </row>
    <row r="11" spans="1:13">
      <c r="A11" s="64"/>
      <c r="B11" s="12">
        <v>19</v>
      </c>
      <c r="C11" s="61" t="s">
        <v>13</v>
      </c>
      <c r="D11" s="61"/>
      <c r="E11" s="15">
        <f>VLOOKUP(C11,RA!B14:D42,3,0)</f>
        <v>88339.226800000004</v>
      </c>
      <c r="F11" s="25">
        <f>VLOOKUP(C11,RA!B15:I45,8,0)</f>
        <v>21820.862300000001</v>
      </c>
      <c r="G11" s="16">
        <f t="shared" si="0"/>
        <v>66518.364499999996</v>
      </c>
      <c r="H11" s="27">
        <f>RA!J15</f>
        <v>24.701214953355201</v>
      </c>
      <c r="I11" s="20">
        <f>VLOOKUP(B11,RMS!B:D,3,FALSE)</f>
        <v>88339.302629914499</v>
      </c>
      <c r="J11" s="21">
        <f>VLOOKUP(B11,RMS!B:E,4,FALSE)</f>
        <v>66518.365218803403</v>
      </c>
      <c r="K11" s="22">
        <f t="shared" si="1"/>
        <v>-7.5829914494534023E-2</v>
      </c>
      <c r="L11" s="22">
        <f t="shared" si="2"/>
        <v>-7.1880340692587197E-4</v>
      </c>
      <c r="M11" s="32"/>
    </row>
    <row r="12" spans="1:13">
      <c r="A12" s="64"/>
      <c r="B12" s="12">
        <v>21</v>
      </c>
      <c r="C12" s="61" t="s">
        <v>14</v>
      </c>
      <c r="D12" s="61"/>
      <c r="E12" s="15">
        <f>VLOOKUP(C12,RA!B16:D43,3,0)</f>
        <v>1680323.5765</v>
      </c>
      <c r="F12" s="25">
        <f>VLOOKUP(C12,RA!B16:I46,8,0)</f>
        <v>90567.352599999998</v>
      </c>
      <c r="G12" s="16">
        <f t="shared" si="0"/>
        <v>1589756.2238999999</v>
      </c>
      <c r="H12" s="27">
        <f>RA!J16</f>
        <v>5.3898757279026999</v>
      </c>
      <c r="I12" s="20">
        <f>VLOOKUP(B12,RMS!B:D,3,FALSE)</f>
        <v>1680322.67699487</v>
      </c>
      <c r="J12" s="21">
        <f>VLOOKUP(B12,RMS!B:E,4,FALSE)</f>
        <v>1589756.2237179501</v>
      </c>
      <c r="K12" s="22">
        <f t="shared" si="1"/>
        <v>0.89950513001531363</v>
      </c>
      <c r="L12" s="22">
        <f t="shared" si="2"/>
        <v>1.8204981461167336E-4</v>
      </c>
      <c r="M12" s="32"/>
    </row>
    <row r="13" spans="1:13">
      <c r="A13" s="64"/>
      <c r="B13" s="12">
        <v>22</v>
      </c>
      <c r="C13" s="61" t="s">
        <v>15</v>
      </c>
      <c r="D13" s="61"/>
      <c r="E13" s="15">
        <f>VLOOKUP(C13,RA!B16:D44,3,0)</f>
        <v>2187271.4715999998</v>
      </c>
      <c r="F13" s="25">
        <f>VLOOKUP(C13,RA!B17:I47,8,0)</f>
        <v>250384.43549999999</v>
      </c>
      <c r="G13" s="16">
        <f t="shared" si="0"/>
        <v>1936887.0360999999</v>
      </c>
      <c r="H13" s="27">
        <f>RA!J17</f>
        <v>11.447341528065699</v>
      </c>
      <c r="I13" s="20">
        <f>VLOOKUP(B13,RMS!B:D,3,FALSE)</f>
        <v>2187271.4564264999</v>
      </c>
      <c r="J13" s="21">
        <f>VLOOKUP(B13,RMS!B:E,4,FALSE)</f>
        <v>1936887.03587949</v>
      </c>
      <c r="K13" s="22">
        <f t="shared" si="1"/>
        <v>1.5173499938100576E-2</v>
      </c>
      <c r="L13" s="22">
        <f t="shared" si="2"/>
        <v>2.2050994448363781E-4</v>
      </c>
      <c r="M13" s="32"/>
    </row>
    <row r="14" spans="1:13">
      <c r="A14" s="64"/>
      <c r="B14" s="12">
        <v>23</v>
      </c>
      <c r="C14" s="61" t="s">
        <v>16</v>
      </c>
      <c r="D14" s="61"/>
      <c r="E14" s="15">
        <f>VLOOKUP(C14,RA!B18:D44,3,0)</f>
        <v>3196440.4169000001</v>
      </c>
      <c r="F14" s="25">
        <f>VLOOKUP(C14,RA!B18:I48,8,0)</f>
        <v>385270.60769999999</v>
      </c>
      <c r="G14" s="16">
        <f t="shared" si="0"/>
        <v>2811169.8092</v>
      </c>
      <c r="H14" s="27">
        <f>RA!J18</f>
        <v>12.053114009666</v>
      </c>
      <c r="I14" s="20">
        <f>VLOOKUP(B14,RMS!B:D,3,FALSE)</f>
        <v>3196440.2992581199</v>
      </c>
      <c r="J14" s="21">
        <f>VLOOKUP(B14,RMS!B:E,4,FALSE)</f>
        <v>2811169.7960093999</v>
      </c>
      <c r="K14" s="22">
        <f t="shared" si="1"/>
        <v>0.11764188017696142</v>
      </c>
      <c r="L14" s="22">
        <f t="shared" si="2"/>
        <v>1.3190600089728832E-2</v>
      </c>
      <c r="M14" s="32"/>
    </row>
    <row r="15" spans="1:13">
      <c r="A15" s="64"/>
      <c r="B15" s="12">
        <v>24</v>
      </c>
      <c r="C15" s="61" t="s">
        <v>17</v>
      </c>
      <c r="D15" s="61"/>
      <c r="E15" s="15">
        <f>VLOOKUP(C15,RA!B18:D45,3,0)</f>
        <v>1015540.0429999999</v>
      </c>
      <c r="F15" s="25">
        <f>VLOOKUP(C15,RA!B19:I49,8,0)</f>
        <v>128919.2065</v>
      </c>
      <c r="G15" s="16">
        <f t="shared" si="0"/>
        <v>886620.83649999998</v>
      </c>
      <c r="H15" s="27">
        <f>RA!J19</f>
        <v>12.6946453159208</v>
      </c>
      <c r="I15" s="20">
        <f>VLOOKUP(B15,RMS!B:D,3,FALSE)</f>
        <v>1015540.05746068</v>
      </c>
      <c r="J15" s="21">
        <f>VLOOKUP(B15,RMS!B:E,4,FALSE)</f>
        <v>886620.836688034</v>
      </c>
      <c r="K15" s="22">
        <f t="shared" si="1"/>
        <v>-1.4460680074989796E-2</v>
      </c>
      <c r="L15" s="22">
        <f t="shared" si="2"/>
        <v>-1.8803402781486511E-4</v>
      </c>
      <c r="M15" s="32"/>
    </row>
    <row r="16" spans="1:13">
      <c r="A16" s="64"/>
      <c r="B16" s="12">
        <v>25</v>
      </c>
      <c r="C16" s="61" t="s">
        <v>18</v>
      </c>
      <c r="D16" s="61"/>
      <c r="E16" s="15">
        <f>VLOOKUP(C16,RA!B20:D46,3,0)</f>
        <v>947228.91899999999</v>
      </c>
      <c r="F16" s="25">
        <f>VLOOKUP(C16,RA!B20:I50,8,0)</f>
        <v>109925.59179999999</v>
      </c>
      <c r="G16" s="16">
        <f t="shared" si="0"/>
        <v>837303.32719999994</v>
      </c>
      <c r="H16" s="27">
        <f>RA!J20</f>
        <v>11.604965768575701</v>
      </c>
      <c r="I16" s="20">
        <f>VLOOKUP(B16,RMS!B:D,3,FALSE)</f>
        <v>947228.94179468998</v>
      </c>
      <c r="J16" s="21">
        <f>VLOOKUP(B16,RMS!B:E,4,FALSE)</f>
        <v>837303.32724601799</v>
      </c>
      <c r="K16" s="22">
        <f t="shared" si="1"/>
        <v>-2.2794689983129501E-2</v>
      </c>
      <c r="L16" s="22">
        <f t="shared" si="2"/>
        <v>-4.6018045395612717E-5</v>
      </c>
      <c r="M16" s="32"/>
    </row>
    <row r="17" spans="1:13">
      <c r="A17" s="64"/>
      <c r="B17" s="12">
        <v>26</v>
      </c>
      <c r="C17" s="61" t="s">
        <v>19</v>
      </c>
      <c r="D17" s="61"/>
      <c r="E17" s="15">
        <f>VLOOKUP(C17,RA!B20:D47,3,0)</f>
        <v>687374.64110000001</v>
      </c>
      <c r="F17" s="25">
        <f>VLOOKUP(C17,RA!B21:I51,8,0)</f>
        <v>104539.4629</v>
      </c>
      <c r="G17" s="16">
        <f t="shared" si="0"/>
        <v>582835.17819999997</v>
      </c>
      <c r="H17" s="27">
        <f>RA!J21</f>
        <v>15.208513181793601</v>
      </c>
      <c r="I17" s="20">
        <f>VLOOKUP(B17,RMS!B:D,3,FALSE)</f>
        <v>687374.39918307995</v>
      </c>
      <c r="J17" s="21">
        <f>VLOOKUP(B17,RMS!B:E,4,FALSE)</f>
        <v>582835.17746230995</v>
      </c>
      <c r="K17" s="22">
        <f t="shared" si="1"/>
        <v>0.24191692005842924</v>
      </c>
      <c r="L17" s="22">
        <f t="shared" si="2"/>
        <v>7.3769001755863428E-4</v>
      </c>
      <c r="M17" s="32"/>
    </row>
    <row r="18" spans="1:13">
      <c r="A18" s="64"/>
      <c r="B18" s="12">
        <v>27</v>
      </c>
      <c r="C18" s="61" t="s">
        <v>20</v>
      </c>
      <c r="D18" s="61"/>
      <c r="E18" s="15">
        <f>VLOOKUP(C18,RA!B22:D48,3,0)</f>
        <v>1757977.0157999999</v>
      </c>
      <c r="F18" s="25">
        <f>VLOOKUP(C18,RA!B22:I52,8,0)</f>
        <v>127968.5879</v>
      </c>
      <c r="G18" s="16">
        <f t="shared" si="0"/>
        <v>1630008.4279</v>
      </c>
      <c r="H18" s="27">
        <f>RA!J22</f>
        <v>7.2793094989222897</v>
      </c>
      <c r="I18" s="20">
        <f>VLOOKUP(B18,RMS!B:D,3,FALSE)</f>
        <v>1757978.7046999999</v>
      </c>
      <c r="J18" s="21">
        <f>VLOOKUP(B18,RMS!B:E,4,FALSE)</f>
        <v>1630008.4313999999</v>
      </c>
      <c r="K18" s="22">
        <f t="shared" si="1"/>
        <v>-1.6888999999500811</v>
      </c>
      <c r="L18" s="22">
        <f t="shared" si="2"/>
        <v>-3.499999875202775E-3</v>
      </c>
      <c r="M18" s="32"/>
    </row>
    <row r="19" spans="1:13">
      <c r="A19" s="64"/>
      <c r="B19" s="12">
        <v>29</v>
      </c>
      <c r="C19" s="61" t="s">
        <v>21</v>
      </c>
      <c r="D19" s="61"/>
      <c r="E19" s="15">
        <f>VLOOKUP(C19,RA!B22:D49,3,0)</f>
        <v>2207336.1968</v>
      </c>
      <c r="F19" s="25">
        <f>VLOOKUP(C19,RA!B23:I53,8,0)</f>
        <v>373513.36129999999</v>
      </c>
      <c r="G19" s="16">
        <f t="shared" si="0"/>
        <v>1833822.8355</v>
      </c>
      <c r="H19" s="27">
        <f>RA!J23</f>
        <v>16.9214531905691</v>
      </c>
      <c r="I19" s="20">
        <f>VLOOKUP(B19,RMS!B:D,3,FALSE)</f>
        <v>2207337.4072410301</v>
      </c>
      <c r="J19" s="21">
        <f>VLOOKUP(B19,RMS!B:E,4,FALSE)</f>
        <v>1833822.87504786</v>
      </c>
      <c r="K19" s="22">
        <f t="shared" si="1"/>
        <v>-1.2104410300962627</v>
      </c>
      <c r="L19" s="22">
        <f t="shared" si="2"/>
        <v>-3.9547859923914075E-2</v>
      </c>
      <c r="M19" s="32"/>
    </row>
    <row r="20" spans="1:13">
      <c r="A20" s="64"/>
      <c r="B20" s="12">
        <v>31</v>
      </c>
      <c r="C20" s="61" t="s">
        <v>22</v>
      </c>
      <c r="D20" s="61"/>
      <c r="E20" s="15">
        <f>VLOOKUP(C20,RA!B24:D50,3,0)</f>
        <v>383281.77899999998</v>
      </c>
      <c r="F20" s="25">
        <f>VLOOKUP(C20,RA!B24:I54,8,0)</f>
        <v>71457.5049</v>
      </c>
      <c r="G20" s="16">
        <f t="shared" si="0"/>
        <v>311824.27409999998</v>
      </c>
      <c r="H20" s="27">
        <f>RA!J24</f>
        <v>18.643595603849501</v>
      </c>
      <c r="I20" s="20">
        <f>VLOOKUP(B20,RMS!B:D,3,FALSE)</f>
        <v>383281.74401486298</v>
      </c>
      <c r="J20" s="21">
        <f>VLOOKUP(B20,RMS!B:E,4,FALSE)</f>
        <v>311824.275363088</v>
      </c>
      <c r="K20" s="22">
        <f t="shared" si="1"/>
        <v>3.4985136997420341E-2</v>
      </c>
      <c r="L20" s="22">
        <f t="shared" si="2"/>
        <v>-1.2630880228243768E-3</v>
      </c>
      <c r="M20" s="32"/>
    </row>
    <row r="21" spans="1:13">
      <c r="A21" s="64"/>
      <c r="B21" s="12">
        <v>32</v>
      </c>
      <c r="C21" s="61" t="s">
        <v>23</v>
      </c>
      <c r="D21" s="61"/>
      <c r="E21" s="15">
        <f>VLOOKUP(C21,RA!B24:D51,3,0)</f>
        <v>414933.63500000001</v>
      </c>
      <c r="F21" s="25">
        <f>VLOOKUP(C21,RA!B25:I55,8,0)</f>
        <v>40338.357499999998</v>
      </c>
      <c r="G21" s="16">
        <f t="shared" si="0"/>
        <v>374595.27750000003</v>
      </c>
      <c r="H21" s="27">
        <f>RA!J25</f>
        <v>9.7216407872068498</v>
      </c>
      <c r="I21" s="20">
        <f>VLOOKUP(B21,RMS!B:D,3,FALSE)</f>
        <v>414933.627519915</v>
      </c>
      <c r="J21" s="21">
        <f>VLOOKUP(B21,RMS!B:E,4,FALSE)</f>
        <v>374595.297334245</v>
      </c>
      <c r="K21" s="22">
        <f t="shared" si="1"/>
        <v>7.4800850125029683E-3</v>
      </c>
      <c r="L21" s="22">
        <f t="shared" si="2"/>
        <v>-1.9834244973026216E-2</v>
      </c>
      <c r="M21" s="32"/>
    </row>
    <row r="22" spans="1:13">
      <c r="A22" s="64"/>
      <c r="B22" s="12">
        <v>33</v>
      </c>
      <c r="C22" s="61" t="s">
        <v>24</v>
      </c>
      <c r="D22" s="61"/>
      <c r="E22" s="15">
        <f>VLOOKUP(C22,RA!B26:D52,3,0)</f>
        <v>484637.04300000001</v>
      </c>
      <c r="F22" s="25">
        <f>VLOOKUP(C22,RA!B26:I56,8,0)</f>
        <v>107490.0518</v>
      </c>
      <c r="G22" s="16">
        <f t="shared" si="0"/>
        <v>377146.99119999999</v>
      </c>
      <c r="H22" s="27">
        <f>RA!J26</f>
        <v>22.179495635458501</v>
      </c>
      <c r="I22" s="20">
        <f>VLOOKUP(B22,RMS!B:D,3,FALSE)</f>
        <v>484636.99975554802</v>
      </c>
      <c r="J22" s="21">
        <f>VLOOKUP(B22,RMS!B:E,4,FALSE)</f>
        <v>377146.99601419002</v>
      </c>
      <c r="K22" s="22">
        <f t="shared" si="1"/>
        <v>4.32444519829005E-2</v>
      </c>
      <c r="L22" s="22">
        <f t="shared" si="2"/>
        <v>-4.8141900333575904E-3</v>
      </c>
      <c r="M22" s="32"/>
    </row>
    <row r="23" spans="1:13">
      <c r="A23" s="64"/>
      <c r="B23" s="12">
        <v>34</v>
      </c>
      <c r="C23" s="61" t="s">
        <v>25</v>
      </c>
      <c r="D23" s="61"/>
      <c r="E23" s="15">
        <f>VLOOKUP(C23,RA!B26:D53,3,0)</f>
        <v>230437.06630000001</v>
      </c>
      <c r="F23" s="25">
        <f>VLOOKUP(C23,RA!B27:I57,8,0)</f>
        <v>66286.874400000001</v>
      </c>
      <c r="G23" s="16">
        <f t="shared" si="0"/>
        <v>164150.19190000001</v>
      </c>
      <c r="H23" s="27">
        <f>RA!J27</f>
        <v>28.765717019545299</v>
      </c>
      <c r="I23" s="20">
        <f>VLOOKUP(B23,RMS!B:D,3,FALSE)</f>
        <v>230436.89932403801</v>
      </c>
      <c r="J23" s="21">
        <f>VLOOKUP(B23,RMS!B:E,4,FALSE)</f>
        <v>164150.211471496</v>
      </c>
      <c r="K23" s="22">
        <f t="shared" si="1"/>
        <v>0.16697596199810505</v>
      </c>
      <c r="L23" s="22">
        <f t="shared" si="2"/>
        <v>-1.9571495999116451E-2</v>
      </c>
      <c r="M23" s="32"/>
    </row>
    <row r="24" spans="1:13">
      <c r="A24" s="64"/>
      <c r="B24" s="12">
        <v>35</v>
      </c>
      <c r="C24" s="61" t="s">
        <v>26</v>
      </c>
      <c r="D24" s="61"/>
      <c r="E24" s="15">
        <f>VLOOKUP(C24,RA!B28:D54,3,0)</f>
        <v>735172.54520000005</v>
      </c>
      <c r="F24" s="25">
        <f>VLOOKUP(C24,RA!B28:I58,8,0)</f>
        <v>35888.480799999998</v>
      </c>
      <c r="G24" s="16">
        <f t="shared" si="0"/>
        <v>699284.06440000003</v>
      </c>
      <c r="H24" s="27">
        <f>RA!J28</f>
        <v>4.8816405120564896</v>
      </c>
      <c r="I24" s="20">
        <f>VLOOKUP(B24,RMS!B:D,3,FALSE)</f>
        <v>735172.545248718</v>
      </c>
      <c r="J24" s="21">
        <f>VLOOKUP(B24,RMS!B:E,4,FALSE)</f>
        <v>699284.05581282103</v>
      </c>
      <c r="K24" s="22">
        <f t="shared" si="1"/>
        <v>-4.8717949539422989E-5</v>
      </c>
      <c r="L24" s="22">
        <f t="shared" si="2"/>
        <v>8.5871790070086718E-3</v>
      </c>
      <c r="M24" s="32"/>
    </row>
    <row r="25" spans="1:13">
      <c r="A25" s="64"/>
      <c r="B25" s="12">
        <v>36</v>
      </c>
      <c r="C25" s="61" t="s">
        <v>27</v>
      </c>
      <c r="D25" s="61"/>
      <c r="E25" s="15">
        <f>VLOOKUP(C25,RA!B28:D55,3,0)</f>
        <v>796895.24970000004</v>
      </c>
      <c r="F25" s="25">
        <f>VLOOKUP(C25,RA!B29:I59,8,0)</f>
        <v>148925.54440000001</v>
      </c>
      <c r="G25" s="16">
        <f t="shared" si="0"/>
        <v>647969.70530000003</v>
      </c>
      <c r="H25" s="27">
        <f>RA!J29</f>
        <v>18.688220874207101</v>
      </c>
      <c r="I25" s="20">
        <f>VLOOKUP(B25,RMS!B:D,3,FALSE)</f>
        <v>796895.52901858406</v>
      </c>
      <c r="J25" s="21">
        <f>VLOOKUP(B25,RMS!B:E,4,FALSE)</f>
        <v>647969.66808305099</v>
      </c>
      <c r="K25" s="22">
        <f t="shared" si="1"/>
        <v>-0.27931858401279896</v>
      </c>
      <c r="L25" s="22">
        <f t="shared" si="2"/>
        <v>3.7216949043795466E-2</v>
      </c>
      <c r="M25" s="32"/>
    </row>
    <row r="26" spans="1:13">
      <c r="A26" s="64"/>
      <c r="B26" s="12">
        <v>37</v>
      </c>
      <c r="C26" s="61" t="s">
        <v>71</v>
      </c>
      <c r="D26" s="61"/>
      <c r="E26" s="15">
        <f>VLOOKUP(C26,RA!B30:D56,3,0)</f>
        <v>886537.58680000005</v>
      </c>
      <c r="F26" s="25">
        <f>VLOOKUP(C26,RA!B30:I60,8,0)</f>
        <v>122939.12450000001</v>
      </c>
      <c r="G26" s="16">
        <f t="shared" si="0"/>
        <v>763598.46230000001</v>
      </c>
      <c r="H26" s="27">
        <f>RA!J30</f>
        <v>13.8673335829736</v>
      </c>
      <c r="I26" s="20">
        <f>VLOOKUP(B26,RMS!B:D,3,FALSE)</f>
        <v>886537.598672566</v>
      </c>
      <c r="J26" s="21">
        <f>VLOOKUP(B26,RMS!B:E,4,FALSE)</f>
        <v>763598.46618153097</v>
      </c>
      <c r="K26" s="22">
        <f t="shared" si="1"/>
        <v>-1.1872565955854952E-2</v>
      </c>
      <c r="L26" s="22">
        <f t="shared" si="2"/>
        <v>-3.8815309526398778E-3</v>
      </c>
      <c r="M26" s="32"/>
    </row>
    <row r="27" spans="1:13">
      <c r="A27" s="64"/>
      <c r="B27" s="12">
        <v>38</v>
      </c>
      <c r="C27" s="61" t="s">
        <v>29</v>
      </c>
      <c r="D27" s="61"/>
      <c r="E27" s="15">
        <f>VLOOKUP(C27,RA!B30:D57,3,0)</f>
        <v>328378.49109999998</v>
      </c>
      <c r="F27" s="25">
        <f>VLOOKUP(C27,RA!B31:I61,8,0)</f>
        <v>31184.446899999999</v>
      </c>
      <c r="G27" s="16">
        <f t="shared" si="0"/>
        <v>297194.0442</v>
      </c>
      <c r="H27" s="27">
        <f>RA!J31</f>
        <v>9.49649497308382</v>
      </c>
      <c r="I27" s="20">
        <f>VLOOKUP(B27,RMS!B:D,3,FALSE)</f>
        <v>328378.49159026501</v>
      </c>
      <c r="J27" s="21">
        <f>VLOOKUP(B27,RMS!B:E,4,FALSE)</f>
        <v>297194.04138141603</v>
      </c>
      <c r="K27" s="22">
        <f t="shared" si="1"/>
        <v>-4.9026502529159188E-4</v>
      </c>
      <c r="L27" s="22">
        <f t="shared" si="2"/>
        <v>2.8185839764773846E-3</v>
      </c>
      <c r="M27" s="32"/>
    </row>
    <row r="28" spans="1:13">
      <c r="A28" s="64"/>
      <c r="B28" s="12">
        <v>39</v>
      </c>
      <c r="C28" s="61" t="s">
        <v>30</v>
      </c>
      <c r="D28" s="61"/>
      <c r="E28" s="15">
        <f>VLOOKUP(C28,RA!B32:D58,3,0)</f>
        <v>129863.6253</v>
      </c>
      <c r="F28" s="25">
        <f>VLOOKUP(C28,RA!B32:I62,8,0)</f>
        <v>34912.379000000001</v>
      </c>
      <c r="G28" s="16">
        <f t="shared" si="0"/>
        <v>94951.246299999999</v>
      </c>
      <c r="H28" s="27">
        <f>RA!J32</f>
        <v>26.8838783141533</v>
      </c>
      <c r="I28" s="20">
        <f>VLOOKUP(B28,RMS!B:D,3,FALSE)</f>
        <v>129863.57836086499</v>
      </c>
      <c r="J28" s="21">
        <f>VLOOKUP(B28,RMS!B:E,4,FALSE)</f>
        <v>94951.250922112304</v>
      </c>
      <c r="K28" s="22">
        <f t="shared" si="1"/>
        <v>4.6939135005231947E-2</v>
      </c>
      <c r="L28" s="22">
        <f t="shared" si="2"/>
        <v>-4.6221123047871515E-3</v>
      </c>
      <c r="M28" s="32"/>
    </row>
    <row r="29" spans="1:13">
      <c r="A29" s="64"/>
      <c r="B29" s="12">
        <v>40</v>
      </c>
      <c r="C29" s="61" t="s">
        <v>74</v>
      </c>
      <c r="D29" s="61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4"/>
      <c r="B30" s="12">
        <v>42</v>
      </c>
      <c r="C30" s="61" t="s">
        <v>31</v>
      </c>
      <c r="D30" s="61"/>
      <c r="E30" s="15">
        <f>VLOOKUP(C30,RA!B34:D61,3,0)</f>
        <v>150350.8547</v>
      </c>
      <c r="F30" s="25">
        <f>VLOOKUP(C30,RA!B34:I65,8,0)</f>
        <v>24326.391100000001</v>
      </c>
      <c r="G30" s="16">
        <f t="shared" si="0"/>
        <v>126024.46359999999</v>
      </c>
      <c r="H30" s="27">
        <f>RA!J34</f>
        <v>16.179749126494301</v>
      </c>
      <c r="I30" s="20">
        <f>VLOOKUP(B30,RMS!B:D,3,FALSE)</f>
        <v>150350.85329999999</v>
      </c>
      <c r="J30" s="21">
        <f>VLOOKUP(B30,RMS!B:E,4,FALSE)</f>
        <v>126024.4705</v>
      </c>
      <c r="K30" s="22">
        <f t="shared" si="1"/>
        <v>1.4000000082887709E-3</v>
      </c>
      <c r="L30" s="22">
        <f t="shared" si="2"/>
        <v>-6.900000007590279E-3</v>
      </c>
      <c r="M30" s="32"/>
    </row>
    <row r="31" spans="1:13" s="34" customFormat="1" ht="12" thickBot="1">
      <c r="A31" s="64"/>
      <c r="B31" s="12">
        <v>70</v>
      </c>
      <c r="C31" s="65" t="s">
        <v>68</v>
      </c>
      <c r="D31" s="66"/>
      <c r="E31" s="15">
        <f>VLOOKUP(C31,RA!B35:D62,3,0)</f>
        <v>143318.89000000001</v>
      </c>
      <c r="F31" s="25">
        <f>VLOOKUP(C31,RA!B35:I66,8,0)</f>
        <v>7005.69</v>
      </c>
      <c r="G31" s="16">
        <f t="shared" si="0"/>
        <v>136313.20000000001</v>
      </c>
      <c r="H31" s="27">
        <f>RA!J35</f>
        <v>4.8881832673976202</v>
      </c>
      <c r="I31" s="20">
        <f>VLOOKUP(B31,RMS!B:D,3,FALSE)</f>
        <v>143318.89000000001</v>
      </c>
      <c r="J31" s="21">
        <f>VLOOKUP(B31,RMS!B:E,4,FALSE)</f>
        <v>136313.20000000001</v>
      </c>
      <c r="K31" s="22">
        <f t="shared" si="1"/>
        <v>0</v>
      </c>
      <c r="L31" s="22">
        <f t="shared" si="2"/>
        <v>0</v>
      </c>
    </row>
    <row r="32" spans="1:13">
      <c r="A32" s="64"/>
      <c r="B32" s="12">
        <v>71</v>
      </c>
      <c r="C32" s="61" t="s">
        <v>35</v>
      </c>
      <c r="D32" s="61"/>
      <c r="E32" s="15">
        <f>VLOOKUP(C32,RA!B34:D62,3,0)</f>
        <v>124126.56</v>
      </c>
      <c r="F32" s="25">
        <f>VLOOKUP(C32,RA!B34:I66,8,0)</f>
        <v>-11300.9</v>
      </c>
      <c r="G32" s="16">
        <f t="shared" si="0"/>
        <v>135427.46</v>
      </c>
      <c r="H32" s="27">
        <f>RA!J35</f>
        <v>4.8881832673976202</v>
      </c>
      <c r="I32" s="20">
        <f>VLOOKUP(B32,RMS!B:D,3,FALSE)</f>
        <v>124126.56</v>
      </c>
      <c r="J32" s="21">
        <f>VLOOKUP(B32,RMS!B:E,4,FALSE)</f>
        <v>135427.46</v>
      </c>
      <c r="K32" s="22">
        <f t="shared" si="1"/>
        <v>0</v>
      </c>
      <c r="L32" s="22">
        <f t="shared" si="2"/>
        <v>0</v>
      </c>
      <c r="M32" s="32"/>
    </row>
    <row r="33" spans="1:13">
      <c r="A33" s="64"/>
      <c r="B33" s="12">
        <v>72</v>
      </c>
      <c r="C33" s="61" t="s">
        <v>36</v>
      </c>
      <c r="D33" s="61"/>
      <c r="E33" s="15">
        <f>VLOOKUP(C33,RA!B34:D63,3,0)</f>
        <v>-256.41000000000003</v>
      </c>
      <c r="F33" s="25">
        <f>VLOOKUP(C33,RA!B34:I67,8,0)</f>
        <v>0</v>
      </c>
      <c r="G33" s="16">
        <f t="shared" si="0"/>
        <v>-256.41000000000003</v>
      </c>
      <c r="H33" s="27">
        <f>RA!J34</f>
        <v>16.179749126494301</v>
      </c>
      <c r="I33" s="20">
        <f>VLOOKUP(B33,RMS!B:D,3,FALSE)</f>
        <v>-256.41000000000003</v>
      </c>
      <c r="J33" s="21">
        <f>VLOOKUP(B33,RMS!B:E,4,FALSE)</f>
        <v>-256.41000000000003</v>
      </c>
      <c r="K33" s="22">
        <f t="shared" si="1"/>
        <v>0</v>
      </c>
      <c r="L33" s="22">
        <f t="shared" si="2"/>
        <v>0</v>
      </c>
      <c r="M33" s="32"/>
    </row>
    <row r="34" spans="1:13">
      <c r="A34" s="64"/>
      <c r="B34" s="12">
        <v>73</v>
      </c>
      <c r="C34" s="61" t="s">
        <v>37</v>
      </c>
      <c r="D34" s="61"/>
      <c r="E34" s="15">
        <f>VLOOKUP(C34,RA!B35:D64,3,0)</f>
        <v>164326.57999999999</v>
      </c>
      <c r="F34" s="25">
        <f>VLOOKUP(C34,RA!B35:I68,8,0)</f>
        <v>-18446.32</v>
      </c>
      <c r="G34" s="16">
        <f t="shared" si="0"/>
        <v>182772.9</v>
      </c>
      <c r="H34" s="27">
        <f>RA!J35</f>
        <v>4.8881832673976202</v>
      </c>
      <c r="I34" s="20">
        <f>VLOOKUP(B34,RMS!B:D,3,FALSE)</f>
        <v>164326.57999999999</v>
      </c>
      <c r="J34" s="21">
        <f>VLOOKUP(B34,RMS!B:E,4,FALSE)</f>
        <v>182772.9</v>
      </c>
      <c r="K34" s="22">
        <f t="shared" si="1"/>
        <v>0</v>
      </c>
      <c r="L34" s="22">
        <f t="shared" si="2"/>
        <v>0</v>
      </c>
      <c r="M34" s="32"/>
    </row>
    <row r="35" spans="1:13" s="34" customFormat="1">
      <c r="A35" s="64"/>
      <c r="B35" s="12">
        <v>74</v>
      </c>
      <c r="C35" s="61" t="s">
        <v>69</v>
      </c>
      <c r="D35" s="61"/>
      <c r="E35" s="15">
        <f>VLOOKUP(C35,RA!B36:D65,3,0)</f>
        <v>0</v>
      </c>
      <c r="F35" s="25">
        <f>VLOOKUP(C35,RA!B36:I69,8,0)</f>
        <v>0</v>
      </c>
      <c r="G35" s="16">
        <f t="shared" si="0"/>
        <v>0</v>
      </c>
      <c r="H35" s="27">
        <f>RA!J36</f>
        <v>-9.1043367350227093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64"/>
      <c r="B36" s="12">
        <v>75</v>
      </c>
      <c r="C36" s="61" t="s">
        <v>32</v>
      </c>
      <c r="D36" s="61"/>
      <c r="E36" s="15">
        <f>VLOOKUP(C36,RA!B8:D65,3,0)</f>
        <v>151141.8798</v>
      </c>
      <c r="F36" s="25">
        <f>VLOOKUP(C36,RA!B8:I69,8,0)</f>
        <v>12259.129499999999</v>
      </c>
      <c r="G36" s="16">
        <f t="shared" si="0"/>
        <v>138882.75029999999</v>
      </c>
      <c r="H36" s="27">
        <f>RA!J36</f>
        <v>-9.1043367350227093</v>
      </c>
      <c r="I36" s="20">
        <f>VLOOKUP(B36,RMS!B:D,3,FALSE)</f>
        <v>151141.88034187999</v>
      </c>
      <c r="J36" s="21">
        <f>VLOOKUP(B36,RMS!B:E,4,FALSE)</f>
        <v>138882.75213675201</v>
      </c>
      <c r="K36" s="22">
        <f t="shared" si="1"/>
        <v>-5.418799992185086E-4</v>
      </c>
      <c r="L36" s="22">
        <f t="shared" si="2"/>
        <v>-1.8367520242463797E-3</v>
      </c>
      <c r="M36" s="32"/>
    </row>
    <row r="37" spans="1:13">
      <c r="A37" s="64"/>
      <c r="B37" s="12">
        <v>76</v>
      </c>
      <c r="C37" s="61" t="s">
        <v>33</v>
      </c>
      <c r="D37" s="61"/>
      <c r="E37" s="15">
        <f>VLOOKUP(C37,RA!B8:D66,3,0)</f>
        <v>440453.03159999999</v>
      </c>
      <c r="F37" s="25">
        <f>VLOOKUP(C37,RA!B8:I70,8,0)</f>
        <v>29811.923200000001</v>
      </c>
      <c r="G37" s="16">
        <f t="shared" si="0"/>
        <v>410641.10839999997</v>
      </c>
      <c r="H37" s="27">
        <f>RA!J37</f>
        <v>0</v>
      </c>
      <c r="I37" s="20">
        <f>VLOOKUP(B37,RMS!B:D,3,FALSE)</f>
        <v>440453.022669231</v>
      </c>
      <c r="J37" s="21">
        <f>VLOOKUP(B37,RMS!B:E,4,FALSE)</f>
        <v>410641.10923675197</v>
      </c>
      <c r="K37" s="22">
        <f t="shared" si="1"/>
        <v>8.9307689922861755E-3</v>
      </c>
      <c r="L37" s="22">
        <f t="shared" si="2"/>
        <v>-8.3675200585275888E-4</v>
      </c>
      <c r="M37" s="32"/>
    </row>
    <row r="38" spans="1:13">
      <c r="A38" s="64"/>
      <c r="B38" s="12">
        <v>77</v>
      </c>
      <c r="C38" s="61" t="s">
        <v>38</v>
      </c>
      <c r="D38" s="61"/>
      <c r="E38" s="15">
        <f>VLOOKUP(C38,RA!B9:D67,3,0)</f>
        <v>101253.06</v>
      </c>
      <c r="F38" s="25">
        <f>VLOOKUP(C38,RA!B9:I71,8,0)</f>
        <v>-6359.83</v>
      </c>
      <c r="G38" s="16">
        <f t="shared" si="0"/>
        <v>107612.89</v>
      </c>
      <c r="H38" s="27">
        <f>RA!J38</f>
        <v>-11.2254024881428</v>
      </c>
      <c r="I38" s="20">
        <f>VLOOKUP(B38,RMS!B:D,3,FALSE)</f>
        <v>101253.06</v>
      </c>
      <c r="J38" s="21">
        <f>VLOOKUP(B38,RMS!B:E,4,FALSE)</f>
        <v>107612.89</v>
      </c>
      <c r="K38" s="22">
        <f t="shared" si="1"/>
        <v>0</v>
      </c>
      <c r="L38" s="22">
        <f t="shared" si="2"/>
        <v>0</v>
      </c>
      <c r="M38" s="32"/>
    </row>
    <row r="39" spans="1:13">
      <c r="A39" s="64"/>
      <c r="B39" s="12">
        <v>78</v>
      </c>
      <c r="C39" s="61" t="s">
        <v>39</v>
      </c>
      <c r="D39" s="61"/>
      <c r="E39" s="15">
        <f>VLOOKUP(C39,RA!B10:D68,3,0)</f>
        <v>35247.06</v>
      </c>
      <c r="F39" s="25">
        <f>VLOOKUP(C39,RA!B10:I72,8,0)</f>
        <v>4800.7700000000004</v>
      </c>
      <c r="G39" s="16">
        <f t="shared" si="0"/>
        <v>30446.289999999997</v>
      </c>
      <c r="H39" s="27">
        <f>RA!J39</f>
        <v>0</v>
      </c>
      <c r="I39" s="20">
        <f>VLOOKUP(B39,RMS!B:D,3,FALSE)</f>
        <v>35247.06</v>
      </c>
      <c r="J39" s="21">
        <f>VLOOKUP(B39,RMS!B:E,4,FALSE)</f>
        <v>30446.29</v>
      </c>
      <c r="K39" s="22">
        <f t="shared" si="1"/>
        <v>0</v>
      </c>
      <c r="L39" s="22">
        <f t="shared" si="2"/>
        <v>0</v>
      </c>
      <c r="M39" s="32"/>
    </row>
    <row r="40" spans="1:13">
      <c r="A40" s="64"/>
      <c r="B40" s="12">
        <v>99</v>
      </c>
      <c r="C40" s="61" t="s">
        <v>34</v>
      </c>
      <c r="D40" s="61"/>
      <c r="E40" s="15">
        <f>VLOOKUP(C40,RA!B8:D69,3,0)</f>
        <v>34194.3174</v>
      </c>
      <c r="F40" s="25">
        <f>VLOOKUP(C40,RA!B8:I73,8,0)</f>
        <v>3509.5245</v>
      </c>
      <c r="G40" s="16">
        <f t="shared" si="0"/>
        <v>30684.7929</v>
      </c>
      <c r="H40" s="27">
        <f>RA!J40</f>
        <v>8.1110076943743294</v>
      </c>
      <c r="I40" s="20">
        <f>VLOOKUP(B40,RMS!B:D,3,FALSE)</f>
        <v>34194.317373874903</v>
      </c>
      <c r="J40" s="21">
        <f>VLOOKUP(B40,RMS!B:E,4,FALSE)</f>
        <v>30684.793238030401</v>
      </c>
      <c r="K40" s="22">
        <f t="shared" si="1"/>
        <v>2.6125097065232694E-5</v>
      </c>
      <c r="L40" s="22">
        <f t="shared" si="2"/>
        <v>-3.3803040059865452E-4</v>
      </c>
      <c r="M40" s="32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7.85546875" style="35" customWidth="1"/>
    <col min="2" max="3" width="9.140625" style="35"/>
    <col min="4" max="4" width="11.5703125" style="35" customWidth="1"/>
    <col min="5" max="5" width="10.5703125" style="35" customWidth="1"/>
    <col min="6" max="7" width="12.28515625" style="35" customWidth="1"/>
    <col min="8" max="8" width="9.140625" style="35"/>
    <col min="9" max="9" width="12.28515625" style="35" customWidth="1"/>
    <col min="10" max="10" width="9.140625" style="35"/>
    <col min="11" max="11" width="12.28515625" style="35" customWidth="1"/>
    <col min="12" max="12" width="10.5703125" style="35" customWidth="1"/>
    <col min="13" max="13" width="12.28515625" style="35" customWidth="1"/>
    <col min="14" max="15" width="14" style="35" customWidth="1"/>
    <col min="16" max="17" width="9.28515625" style="35" customWidth="1"/>
    <col min="18" max="18" width="10.5703125" style="35" customWidth="1"/>
    <col min="19" max="20" width="9.140625" style="35"/>
    <col min="21" max="21" width="10.5703125" style="35" customWidth="1"/>
    <col min="22" max="22" width="36.140625" style="35" customWidth="1"/>
    <col min="23" max="16384" width="9.140625" style="35"/>
  </cols>
  <sheetData>
    <row r="1" spans="1:23" ht="12.7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38" t="s">
        <v>45</v>
      </c>
      <c r="W1" s="69"/>
    </row>
    <row r="2" spans="1:23" ht="12.7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38"/>
      <c r="W2" s="69"/>
    </row>
    <row r="3" spans="1:23" ht="23.25" thickBot="1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39" t="s">
        <v>46</v>
      </c>
      <c r="W3" s="69"/>
    </row>
    <row r="4" spans="1:23" ht="12.75" thickTop="1" thickBot="1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W4" s="69"/>
    </row>
    <row r="5" spans="1:23" ht="22.5" thickTop="1" thickBot="1">
      <c r="A5" s="40"/>
      <c r="B5" s="41"/>
      <c r="C5" s="42"/>
      <c r="D5" s="43" t="s">
        <v>0</v>
      </c>
      <c r="E5" s="43" t="s">
        <v>58</v>
      </c>
      <c r="F5" s="43" t="s">
        <v>59</v>
      </c>
      <c r="G5" s="43" t="s">
        <v>47</v>
      </c>
      <c r="H5" s="43" t="s">
        <v>48</v>
      </c>
      <c r="I5" s="43" t="s">
        <v>1</v>
      </c>
      <c r="J5" s="43" t="s">
        <v>2</v>
      </c>
      <c r="K5" s="43" t="s">
        <v>49</v>
      </c>
      <c r="L5" s="43" t="s">
        <v>50</v>
      </c>
      <c r="M5" s="43" t="s">
        <v>51</v>
      </c>
      <c r="N5" s="43" t="s">
        <v>52</v>
      </c>
      <c r="O5" s="43" t="s">
        <v>53</v>
      </c>
      <c r="P5" s="43" t="s">
        <v>60</v>
      </c>
      <c r="Q5" s="43" t="s">
        <v>61</v>
      </c>
      <c r="R5" s="43" t="s">
        <v>54</v>
      </c>
      <c r="S5" s="43" t="s">
        <v>55</v>
      </c>
      <c r="T5" s="43" t="s">
        <v>56</v>
      </c>
      <c r="U5" s="44" t="s">
        <v>57</v>
      </c>
    </row>
    <row r="6" spans="1:23" ht="12" thickBot="1">
      <c r="A6" s="45" t="s">
        <v>3</v>
      </c>
      <c r="B6" s="70" t="s">
        <v>4</v>
      </c>
      <c r="C6" s="71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6"/>
    </row>
    <row r="7" spans="1:23" ht="12" thickBot="1">
      <c r="A7" s="72" t="s">
        <v>5</v>
      </c>
      <c r="B7" s="73"/>
      <c r="C7" s="74"/>
      <c r="D7" s="47">
        <v>21725120.113400001</v>
      </c>
      <c r="E7" s="48"/>
      <c r="F7" s="48"/>
      <c r="G7" s="47">
        <v>48486107.741499998</v>
      </c>
      <c r="H7" s="49">
        <v>-55.193103498375599</v>
      </c>
      <c r="I7" s="47">
        <v>2871471.7686000001</v>
      </c>
      <c r="J7" s="49">
        <v>13.2172883446057</v>
      </c>
      <c r="K7" s="47">
        <v>4087789.4345999998</v>
      </c>
      <c r="L7" s="49">
        <v>8.4308467414908606</v>
      </c>
      <c r="M7" s="49">
        <v>-0.29754900184065403</v>
      </c>
      <c r="N7" s="47">
        <v>559417759.83039999</v>
      </c>
      <c r="O7" s="47">
        <v>1405977693.9696</v>
      </c>
      <c r="P7" s="47">
        <v>837317</v>
      </c>
      <c r="Q7" s="47">
        <v>805233</v>
      </c>
      <c r="R7" s="49">
        <v>3.9844368027639199</v>
      </c>
      <c r="S7" s="47">
        <v>25.9461113454044</v>
      </c>
      <c r="T7" s="47">
        <v>26.521898408411001</v>
      </c>
      <c r="U7" s="50">
        <v>-2.2191651586685301</v>
      </c>
    </row>
    <row r="8" spans="1:23" ht="12" thickBot="1">
      <c r="A8" s="75">
        <v>42413</v>
      </c>
      <c r="B8" s="65" t="s">
        <v>6</v>
      </c>
      <c r="C8" s="66"/>
      <c r="D8" s="51">
        <v>811644.22690000001</v>
      </c>
      <c r="E8" s="52"/>
      <c r="F8" s="52"/>
      <c r="G8" s="51">
        <v>1886981.807</v>
      </c>
      <c r="H8" s="53">
        <v>-56.987172643154203</v>
      </c>
      <c r="I8" s="51">
        <v>215706.12959999999</v>
      </c>
      <c r="J8" s="53">
        <v>26.576438598457099</v>
      </c>
      <c r="K8" s="51">
        <v>409077.40820000001</v>
      </c>
      <c r="L8" s="53">
        <v>21.6789269871323</v>
      </c>
      <c r="M8" s="53">
        <v>-0.47270094784960598</v>
      </c>
      <c r="N8" s="51">
        <v>21983850.1972</v>
      </c>
      <c r="O8" s="51">
        <v>54447277.587300003</v>
      </c>
      <c r="P8" s="51">
        <v>28455</v>
      </c>
      <c r="Q8" s="51">
        <v>26530</v>
      </c>
      <c r="R8" s="53">
        <v>7.25593667546174</v>
      </c>
      <c r="S8" s="51">
        <v>28.523782354594999</v>
      </c>
      <c r="T8" s="51">
        <v>29.621232416132699</v>
      </c>
      <c r="U8" s="54">
        <v>-3.8474913596475502</v>
      </c>
    </row>
    <row r="9" spans="1:23" ht="12" thickBot="1">
      <c r="A9" s="76"/>
      <c r="B9" s="65" t="s">
        <v>7</v>
      </c>
      <c r="C9" s="66"/>
      <c r="D9" s="51">
        <v>169502.85449999999</v>
      </c>
      <c r="E9" s="52"/>
      <c r="F9" s="52"/>
      <c r="G9" s="51">
        <v>222180.41889999999</v>
      </c>
      <c r="H9" s="53">
        <v>-23.7093640658358</v>
      </c>
      <c r="I9" s="51">
        <v>30302.847300000001</v>
      </c>
      <c r="J9" s="53">
        <v>17.877484948195999</v>
      </c>
      <c r="K9" s="51">
        <v>30242.586299999999</v>
      </c>
      <c r="L9" s="53">
        <v>13.6117244038556</v>
      </c>
      <c r="M9" s="53">
        <v>1.9925875188790002E-3</v>
      </c>
      <c r="N9" s="51">
        <v>2919954.0866</v>
      </c>
      <c r="O9" s="51">
        <v>6310911.6004999997</v>
      </c>
      <c r="P9" s="51">
        <v>8106</v>
      </c>
      <c r="Q9" s="51">
        <v>7186</v>
      </c>
      <c r="R9" s="53">
        <v>12.802671861953799</v>
      </c>
      <c r="S9" s="51">
        <v>20.910788860103601</v>
      </c>
      <c r="T9" s="51">
        <v>21.2594193570832</v>
      </c>
      <c r="U9" s="54">
        <v>-1.66722785693062</v>
      </c>
    </row>
    <row r="10" spans="1:23" ht="12" thickBot="1">
      <c r="A10" s="76"/>
      <c r="B10" s="65" t="s">
        <v>8</v>
      </c>
      <c r="C10" s="66"/>
      <c r="D10" s="51">
        <v>406016.41210000002</v>
      </c>
      <c r="E10" s="52"/>
      <c r="F10" s="52"/>
      <c r="G10" s="51">
        <v>571406.82299999997</v>
      </c>
      <c r="H10" s="53">
        <v>-28.9444235250233</v>
      </c>
      <c r="I10" s="51">
        <v>93861.522400000002</v>
      </c>
      <c r="J10" s="53">
        <v>23.117667070286402</v>
      </c>
      <c r="K10" s="51">
        <v>63781.233399999997</v>
      </c>
      <c r="L10" s="53">
        <v>11.162140673283499</v>
      </c>
      <c r="M10" s="53">
        <v>0.47161660878135397</v>
      </c>
      <c r="N10" s="51">
        <v>6908656.2710999995</v>
      </c>
      <c r="O10" s="51">
        <v>13029665.9288</v>
      </c>
      <c r="P10" s="51">
        <v>98738</v>
      </c>
      <c r="Q10" s="51">
        <v>94883</v>
      </c>
      <c r="R10" s="53">
        <v>4.0628985171210896</v>
      </c>
      <c r="S10" s="51">
        <v>4.1120582967044097</v>
      </c>
      <c r="T10" s="51">
        <v>4.36869749586333</v>
      </c>
      <c r="U10" s="54">
        <v>-6.2411371785414396</v>
      </c>
    </row>
    <row r="11" spans="1:23" ht="12" thickBot="1">
      <c r="A11" s="76"/>
      <c r="B11" s="65" t="s">
        <v>9</v>
      </c>
      <c r="C11" s="66"/>
      <c r="D11" s="51">
        <v>74315.540200000003</v>
      </c>
      <c r="E11" s="52"/>
      <c r="F11" s="52"/>
      <c r="G11" s="51">
        <v>106528.59209999999</v>
      </c>
      <c r="H11" s="53">
        <v>-30.2388788446215</v>
      </c>
      <c r="I11" s="51">
        <v>16494.407599999999</v>
      </c>
      <c r="J11" s="53">
        <v>22.195098838829399</v>
      </c>
      <c r="K11" s="51">
        <v>23683.080300000001</v>
      </c>
      <c r="L11" s="53">
        <v>22.231665539865901</v>
      </c>
      <c r="M11" s="53">
        <v>-0.30353622117305401</v>
      </c>
      <c r="N11" s="51">
        <v>1734837.4005</v>
      </c>
      <c r="O11" s="51">
        <v>4522908.8108000001</v>
      </c>
      <c r="P11" s="51">
        <v>3342</v>
      </c>
      <c r="Q11" s="51">
        <v>2977</v>
      </c>
      <c r="R11" s="53">
        <v>12.260665099093099</v>
      </c>
      <c r="S11" s="51">
        <v>22.2368462597247</v>
      </c>
      <c r="T11" s="51">
        <v>21.895893382599901</v>
      </c>
      <c r="U11" s="54">
        <v>1.53327892427945</v>
      </c>
    </row>
    <row r="12" spans="1:23" ht="12" thickBot="1">
      <c r="A12" s="76"/>
      <c r="B12" s="65" t="s">
        <v>10</v>
      </c>
      <c r="C12" s="66"/>
      <c r="D12" s="51">
        <v>162647.791</v>
      </c>
      <c r="E12" s="52"/>
      <c r="F12" s="52"/>
      <c r="G12" s="51">
        <v>488138.10519999999</v>
      </c>
      <c r="H12" s="53">
        <v>-66.679964283189904</v>
      </c>
      <c r="I12" s="51">
        <v>49329.650600000001</v>
      </c>
      <c r="J12" s="53">
        <v>30.329124236307599</v>
      </c>
      <c r="K12" s="51">
        <v>-19108.302199999998</v>
      </c>
      <c r="L12" s="53">
        <v>-3.9145278757066002</v>
      </c>
      <c r="M12" s="53">
        <v>-3.5815820832057002</v>
      </c>
      <c r="N12" s="51">
        <v>3963973.2988</v>
      </c>
      <c r="O12" s="51">
        <v>14833203.059599999</v>
      </c>
      <c r="P12" s="51">
        <v>1288</v>
      </c>
      <c r="Q12" s="51">
        <v>1141</v>
      </c>
      <c r="R12" s="53">
        <v>12.8834355828221</v>
      </c>
      <c r="S12" s="51">
        <v>126.279340838509</v>
      </c>
      <c r="T12" s="51">
        <v>134.507548729185</v>
      </c>
      <c r="U12" s="54">
        <v>-6.51587808111712</v>
      </c>
    </row>
    <row r="13" spans="1:23" ht="12" thickBot="1">
      <c r="A13" s="76"/>
      <c r="B13" s="65" t="s">
        <v>11</v>
      </c>
      <c r="C13" s="66"/>
      <c r="D13" s="51">
        <v>449154.96710000001</v>
      </c>
      <c r="E13" s="52"/>
      <c r="F13" s="52"/>
      <c r="G13" s="51">
        <v>590429.10149999999</v>
      </c>
      <c r="H13" s="53">
        <v>-23.927366391847801</v>
      </c>
      <c r="I13" s="51">
        <v>132220.74799999999</v>
      </c>
      <c r="J13" s="53">
        <v>29.437667995456501</v>
      </c>
      <c r="K13" s="51">
        <v>56065.862000000001</v>
      </c>
      <c r="L13" s="53">
        <v>9.4957822806435601</v>
      </c>
      <c r="M13" s="53">
        <v>1.3583111591149699</v>
      </c>
      <c r="N13" s="51">
        <v>7860459.5237999996</v>
      </c>
      <c r="O13" s="51">
        <v>19993737.374699999</v>
      </c>
      <c r="P13" s="51">
        <v>11326</v>
      </c>
      <c r="Q13" s="51">
        <v>10186</v>
      </c>
      <c r="R13" s="53">
        <v>11.191831926173201</v>
      </c>
      <c r="S13" s="51">
        <v>39.656981025957997</v>
      </c>
      <c r="T13" s="51">
        <v>37.696024337325703</v>
      </c>
      <c r="U13" s="54">
        <v>4.9447956901930104</v>
      </c>
    </row>
    <row r="14" spans="1:23" ht="12" thickBot="1">
      <c r="A14" s="76"/>
      <c r="B14" s="65" t="s">
        <v>12</v>
      </c>
      <c r="C14" s="66"/>
      <c r="D14" s="51">
        <v>149713.96919999999</v>
      </c>
      <c r="E14" s="52"/>
      <c r="F14" s="52"/>
      <c r="G14" s="51">
        <v>333456.17359999998</v>
      </c>
      <c r="H14" s="53">
        <v>-55.102354956069703</v>
      </c>
      <c r="I14" s="51">
        <v>35617.852099999996</v>
      </c>
      <c r="J14" s="53">
        <v>23.790600363028801</v>
      </c>
      <c r="K14" s="51">
        <v>55576.543899999997</v>
      </c>
      <c r="L14" s="53">
        <v>16.666821099754898</v>
      </c>
      <c r="M14" s="53">
        <v>-0.35912078008866599</v>
      </c>
      <c r="N14" s="51">
        <v>3419605.6649000002</v>
      </c>
      <c r="O14" s="51">
        <v>10245176.566199999</v>
      </c>
      <c r="P14" s="51">
        <v>2650</v>
      </c>
      <c r="Q14" s="51">
        <v>2425</v>
      </c>
      <c r="R14" s="53">
        <v>9.2783505154639094</v>
      </c>
      <c r="S14" s="51">
        <v>56.495837433962301</v>
      </c>
      <c r="T14" s="51">
        <v>58.435195298969099</v>
      </c>
      <c r="U14" s="54">
        <v>-3.4327446995961801</v>
      </c>
    </row>
    <row r="15" spans="1:23" ht="12" thickBot="1">
      <c r="A15" s="76"/>
      <c r="B15" s="65" t="s">
        <v>13</v>
      </c>
      <c r="C15" s="66"/>
      <c r="D15" s="51">
        <v>88339.226800000004</v>
      </c>
      <c r="E15" s="52"/>
      <c r="F15" s="52"/>
      <c r="G15" s="51">
        <v>254152.60159999999</v>
      </c>
      <c r="H15" s="53">
        <v>-65.241659442450498</v>
      </c>
      <c r="I15" s="51">
        <v>21820.862300000001</v>
      </c>
      <c r="J15" s="53">
        <v>24.701214953355201</v>
      </c>
      <c r="K15" s="51">
        <v>9641.4315000000006</v>
      </c>
      <c r="L15" s="53">
        <v>3.7935600262610101</v>
      </c>
      <c r="M15" s="53">
        <v>1.2632388458083199</v>
      </c>
      <c r="N15" s="51">
        <v>2412580.2825000002</v>
      </c>
      <c r="O15" s="51">
        <v>7333260.7784000002</v>
      </c>
      <c r="P15" s="51">
        <v>2539</v>
      </c>
      <c r="Q15" s="51">
        <v>2266</v>
      </c>
      <c r="R15" s="53">
        <v>12.0476610767873</v>
      </c>
      <c r="S15" s="51">
        <v>34.792921150059101</v>
      </c>
      <c r="T15" s="51">
        <v>35.044394969108602</v>
      </c>
      <c r="U15" s="54">
        <v>-0.72277293983133295</v>
      </c>
    </row>
    <row r="16" spans="1:23" ht="12" thickBot="1">
      <c r="A16" s="76"/>
      <c r="B16" s="65" t="s">
        <v>14</v>
      </c>
      <c r="C16" s="66"/>
      <c r="D16" s="51">
        <v>1680323.5765</v>
      </c>
      <c r="E16" s="52"/>
      <c r="F16" s="52"/>
      <c r="G16" s="51">
        <v>2688096.5257000001</v>
      </c>
      <c r="H16" s="53">
        <v>-37.490206901613</v>
      </c>
      <c r="I16" s="51">
        <v>90567.352599999998</v>
      </c>
      <c r="J16" s="53">
        <v>5.3898757279026999</v>
      </c>
      <c r="K16" s="51">
        <v>-1497.5524</v>
      </c>
      <c r="L16" s="53">
        <v>-5.5710514324258997E-2</v>
      </c>
      <c r="M16" s="53">
        <v>-61.476917268470899</v>
      </c>
      <c r="N16" s="51">
        <v>39113089.448200002</v>
      </c>
      <c r="O16" s="51">
        <v>68751561.816799998</v>
      </c>
      <c r="P16" s="51">
        <v>63620</v>
      </c>
      <c r="Q16" s="51">
        <v>73038</v>
      </c>
      <c r="R16" s="53">
        <v>-12.894657575508599</v>
      </c>
      <c r="S16" s="51">
        <v>26.411876398931199</v>
      </c>
      <c r="T16" s="51">
        <v>25.525657416687199</v>
      </c>
      <c r="U16" s="54">
        <v>3.3553806206658399</v>
      </c>
    </row>
    <row r="17" spans="1:21" ht="12" thickBot="1">
      <c r="A17" s="76"/>
      <c r="B17" s="65" t="s">
        <v>15</v>
      </c>
      <c r="C17" s="66"/>
      <c r="D17" s="51">
        <v>2187271.4715999998</v>
      </c>
      <c r="E17" s="52"/>
      <c r="F17" s="52"/>
      <c r="G17" s="51">
        <v>3909742.2445</v>
      </c>
      <c r="H17" s="53">
        <v>-44.055865199888103</v>
      </c>
      <c r="I17" s="51">
        <v>250384.43549999999</v>
      </c>
      <c r="J17" s="53">
        <v>11.447341528065699</v>
      </c>
      <c r="K17" s="51">
        <v>220819.86480000001</v>
      </c>
      <c r="L17" s="53">
        <v>5.6479391988215299</v>
      </c>
      <c r="M17" s="53">
        <v>0.13388546690207001</v>
      </c>
      <c r="N17" s="51">
        <v>56390391.408100002</v>
      </c>
      <c r="O17" s="51">
        <v>91971880.321400002</v>
      </c>
      <c r="P17" s="51">
        <v>18443</v>
      </c>
      <c r="Q17" s="51">
        <v>19826</v>
      </c>
      <c r="R17" s="53">
        <v>-6.9756884898617999</v>
      </c>
      <c r="S17" s="51">
        <v>118.596295158055</v>
      </c>
      <c r="T17" s="51">
        <v>115.061854771512</v>
      </c>
      <c r="U17" s="54">
        <v>2.9802283299255001</v>
      </c>
    </row>
    <row r="18" spans="1:21" ht="12" customHeight="1" thickBot="1">
      <c r="A18" s="76"/>
      <c r="B18" s="65" t="s">
        <v>16</v>
      </c>
      <c r="C18" s="66"/>
      <c r="D18" s="51">
        <v>3196440.4169000001</v>
      </c>
      <c r="E18" s="52"/>
      <c r="F18" s="52"/>
      <c r="G18" s="51">
        <v>9723583.4658000004</v>
      </c>
      <c r="H18" s="53">
        <v>-67.126929818182901</v>
      </c>
      <c r="I18" s="51">
        <v>385270.60769999999</v>
      </c>
      <c r="J18" s="53">
        <v>12.053114009666</v>
      </c>
      <c r="K18" s="51">
        <v>1065649.2276000001</v>
      </c>
      <c r="L18" s="53">
        <v>10.9594290144999</v>
      </c>
      <c r="M18" s="53">
        <v>-0.63846395444053705</v>
      </c>
      <c r="N18" s="51">
        <v>99365604.690899998</v>
      </c>
      <c r="O18" s="51">
        <v>197891632.49450001</v>
      </c>
      <c r="P18" s="51">
        <v>94627</v>
      </c>
      <c r="Q18" s="51">
        <v>87809</v>
      </c>
      <c r="R18" s="53">
        <v>7.7645799405528004</v>
      </c>
      <c r="S18" s="51">
        <v>33.779369703150302</v>
      </c>
      <c r="T18" s="51">
        <v>32.622342723411002</v>
      </c>
      <c r="U18" s="54">
        <v>3.4252473918461699</v>
      </c>
    </row>
    <row r="19" spans="1:21" ht="12" customHeight="1" thickBot="1">
      <c r="A19" s="76"/>
      <c r="B19" s="65" t="s">
        <v>17</v>
      </c>
      <c r="C19" s="66"/>
      <c r="D19" s="51">
        <v>1015540.0429999999</v>
      </c>
      <c r="E19" s="52"/>
      <c r="F19" s="52"/>
      <c r="G19" s="51">
        <v>1394422.7024999999</v>
      </c>
      <c r="H19" s="53">
        <v>-27.171291662185201</v>
      </c>
      <c r="I19" s="51">
        <v>128919.2065</v>
      </c>
      <c r="J19" s="53">
        <v>12.6946453159208</v>
      </c>
      <c r="K19" s="51">
        <v>109100.2819</v>
      </c>
      <c r="L19" s="53">
        <v>7.8240465896315996</v>
      </c>
      <c r="M19" s="53">
        <v>0.181657867925271</v>
      </c>
      <c r="N19" s="51">
        <v>22744123.5999</v>
      </c>
      <c r="O19" s="51">
        <v>47920594.589500003</v>
      </c>
      <c r="P19" s="51">
        <v>15406</v>
      </c>
      <c r="Q19" s="51">
        <v>14907</v>
      </c>
      <c r="R19" s="53">
        <v>3.3474206748507398</v>
      </c>
      <c r="S19" s="51">
        <v>65.918476113202701</v>
      </c>
      <c r="T19" s="51">
        <v>71.545935694640093</v>
      </c>
      <c r="U19" s="54">
        <v>-8.5369989011477401</v>
      </c>
    </row>
    <row r="20" spans="1:21" ht="12" thickBot="1">
      <c r="A20" s="76"/>
      <c r="B20" s="65" t="s">
        <v>18</v>
      </c>
      <c r="C20" s="66"/>
      <c r="D20" s="51">
        <v>947228.91899999999</v>
      </c>
      <c r="E20" s="52"/>
      <c r="F20" s="52"/>
      <c r="G20" s="51">
        <v>2367488.2171</v>
      </c>
      <c r="H20" s="53">
        <v>-59.990131644233202</v>
      </c>
      <c r="I20" s="51">
        <v>109925.59179999999</v>
      </c>
      <c r="J20" s="53">
        <v>11.604965768575701</v>
      </c>
      <c r="K20" s="51">
        <v>154139.98300000001</v>
      </c>
      <c r="L20" s="53">
        <v>6.5106969439877602</v>
      </c>
      <c r="M20" s="53">
        <v>-0.28684569921095698</v>
      </c>
      <c r="N20" s="51">
        <v>28740238.6972</v>
      </c>
      <c r="O20" s="51">
        <v>78376386.671599999</v>
      </c>
      <c r="P20" s="51">
        <v>33524</v>
      </c>
      <c r="Q20" s="51">
        <v>31527</v>
      </c>
      <c r="R20" s="53">
        <v>6.3342531798141302</v>
      </c>
      <c r="S20" s="51">
        <v>28.2552475539912</v>
      </c>
      <c r="T20" s="51">
        <v>29.863969039236199</v>
      </c>
      <c r="U20" s="54">
        <v>-5.6935317313041898</v>
      </c>
    </row>
    <row r="21" spans="1:21" ht="12" customHeight="1" thickBot="1">
      <c r="A21" s="76"/>
      <c r="B21" s="65" t="s">
        <v>19</v>
      </c>
      <c r="C21" s="66"/>
      <c r="D21" s="51">
        <v>687374.64110000001</v>
      </c>
      <c r="E21" s="52"/>
      <c r="F21" s="52"/>
      <c r="G21" s="51">
        <v>948354.06680000003</v>
      </c>
      <c r="H21" s="53">
        <v>-27.519197189781099</v>
      </c>
      <c r="I21" s="51">
        <v>104539.4629</v>
      </c>
      <c r="J21" s="53">
        <v>15.208513181793601</v>
      </c>
      <c r="K21" s="51">
        <v>153034.28450000001</v>
      </c>
      <c r="L21" s="53">
        <v>16.136830099371899</v>
      </c>
      <c r="M21" s="53">
        <v>-0.31688860936256402</v>
      </c>
      <c r="N21" s="51">
        <v>14809718.412599999</v>
      </c>
      <c r="O21" s="51">
        <v>29648491.4813</v>
      </c>
      <c r="P21" s="51">
        <v>29931</v>
      </c>
      <c r="Q21" s="51">
        <v>27727</v>
      </c>
      <c r="R21" s="53">
        <v>7.9489306452194697</v>
      </c>
      <c r="S21" s="51">
        <v>22.965308245631601</v>
      </c>
      <c r="T21" s="51">
        <v>25.0571487755617</v>
      </c>
      <c r="U21" s="54">
        <v>-9.1086978130503002</v>
      </c>
    </row>
    <row r="22" spans="1:21" ht="12" customHeight="1" thickBot="1">
      <c r="A22" s="76"/>
      <c r="B22" s="65" t="s">
        <v>20</v>
      </c>
      <c r="C22" s="66"/>
      <c r="D22" s="51">
        <v>1757977.0157999999</v>
      </c>
      <c r="E22" s="52"/>
      <c r="F22" s="52"/>
      <c r="G22" s="51">
        <v>2610894.9892000002</v>
      </c>
      <c r="H22" s="53">
        <v>-32.667647566375003</v>
      </c>
      <c r="I22" s="51">
        <v>127968.5879</v>
      </c>
      <c r="J22" s="53">
        <v>7.2793094989222897</v>
      </c>
      <c r="K22" s="51">
        <v>322756.09019999998</v>
      </c>
      <c r="L22" s="53">
        <v>12.3618947347589</v>
      </c>
      <c r="M22" s="53">
        <v>-0.60351301869872498</v>
      </c>
      <c r="N22" s="51">
        <v>35105185.723300003</v>
      </c>
      <c r="O22" s="51">
        <v>79111853.228200004</v>
      </c>
      <c r="P22" s="51">
        <v>76457</v>
      </c>
      <c r="Q22" s="51">
        <v>75806</v>
      </c>
      <c r="R22" s="53">
        <v>0.85877107352980697</v>
      </c>
      <c r="S22" s="51">
        <v>22.9930158886695</v>
      </c>
      <c r="T22" s="51">
        <v>24.454843586259699</v>
      </c>
      <c r="U22" s="54">
        <v>-6.3577031593779498</v>
      </c>
    </row>
    <row r="23" spans="1:21" ht="12" thickBot="1">
      <c r="A23" s="76"/>
      <c r="B23" s="65" t="s">
        <v>21</v>
      </c>
      <c r="C23" s="66"/>
      <c r="D23" s="51">
        <v>2207336.1968</v>
      </c>
      <c r="E23" s="52"/>
      <c r="F23" s="52"/>
      <c r="G23" s="51">
        <v>4705105.7017999999</v>
      </c>
      <c r="H23" s="53">
        <v>-53.086363267980303</v>
      </c>
      <c r="I23" s="51">
        <v>373513.36129999999</v>
      </c>
      <c r="J23" s="53">
        <v>16.9214531905691</v>
      </c>
      <c r="K23" s="51">
        <v>286824.44630000001</v>
      </c>
      <c r="L23" s="53">
        <v>6.0960255619819899</v>
      </c>
      <c r="M23" s="53">
        <v>0.30223684249469102</v>
      </c>
      <c r="N23" s="51">
        <v>47157374.7962</v>
      </c>
      <c r="O23" s="51">
        <v>148831199.9052</v>
      </c>
      <c r="P23" s="51">
        <v>66787</v>
      </c>
      <c r="Q23" s="51">
        <v>60285</v>
      </c>
      <c r="R23" s="53">
        <v>10.7854358463963</v>
      </c>
      <c r="S23" s="51">
        <v>33.050387003458802</v>
      </c>
      <c r="T23" s="51">
        <v>32.166961660446198</v>
      </c>
      <c r="U23" s="54">
        <v>2.6729651998329</v>
      </c>
    </row>
    <row r="24" spans="1:21" ht="12" thickBot="1">
      <c r="A24" s="76"/>
      <c r="B24" s="65" t="s">
        <v>22</v>
      </c>
      <c r="C24" s="66"/>
      <c r="D24" s="51">
        <v>383281.77899999998</v>
      </c>
      <c r="E24" s="52"/>
      <c r="F24" s="52"/>
      <c r="G24" s="51">
        <v>699617.63899999997</v>
      </c>
      <c r="H24" s="53">
        <v>-45.215535224662901</v>
      </c>
      <c r="I24" s="51">
        <v>71457.5049</v>
      </c>
      <c r="J24" s="53">
        <v>18.643595603849501</v>
      </c>
      <c r="K24" s="51">
        <v>115871.8702</v>
      </c>
      <c r="L24" s="53">
        <v>16.5621710689887</v>
      </c>
      <c r="M24" s="53">
        <v>-0.383305846564303</v>
      </c>
      <c r="N24" s="51">
        <v>10260032.6698</v>
      </c>
      <c r="O24" s="51">
        <v>21992203.637600001</v>
      </c>
      <c r="P24" s="51">
        <v>21457</v>
      </c>
      <c r="Q24" s="51">
        <v>21636</v>
      </c>
      <c r="R24" s="53">
        <v>-0.82732482898871795</v>
      </c>
      <c r="S24" s="51">
        <v>17.862785058489099</v>
      </c>
      <c r="T24" s="51">
        <v>19.504258037530001</v>
      </c>
      <c r="U24" s="54">
        <v>-9.1893451870254399</v>
      </c>
    </row>
    <row r="25" spans="1:21" ht="12" thickBot="1">
      <c r="A25" s="76"/>
      <c r="B25" s="65" t="s">
        <v>23</v>
      </c>
      <c r="C25" s="66"/>
      <c r="D25" s="51">
        <v>414933.63500000001</v>
      </c>
      <c r="E25" s="52"/>
      <c r="F25" s="52"/>
      <c r="G25" s="51">
        <v>662320.17579999997</v>
      </c>
      <c r="H25" s="53">
        <v>-37.351503070427803</v>
      </c>
      <c r="I25" s="51">
        <v>40338.357499999998</v>
      </c>
      <c r="J25" s="53">
        <v>9.7216407872068498</v>
      </c>
      <c r="K25" s="51">
        <v>64666.447099999998</v>
      </c>
      <c r="L25" s="53">
        <v>9.7636233143420394</v>
      </c>
      <c r="M25" s="53">
        <v>-0.37620884849880698</v>
      </c>
      <c r="N25" s="51">
        <v>11582688.9947</v>
      </c>
      <c r="O25" s="51">
        <v>31851313.725000001</v>
      </c>
      <c r="P25" s="51">
        <v>18127</v>
      </c>
      <c r="Q25" s="51">
        <v>18117</v>
      </c>
      <c r="R25" s="53">
        <v>5.5196776508248002E-2</v>
      </c>
      <c r="S25" s="51">
        <v>22.890364373586401</v>
      </c>
      <c r="T25" s="51">
        <v>22.913814450516099</v>
      </c>
      <c r="U25" s="54">
        <v>-0.102445188495077</v>
      </c>
    </row>
    <row r="26" spans="1:21" ht="12" thickBot="1">
      <c r="A26" s="76"/>
      <c r="B26" s="65" t="s">
        <v>24</v>
      </c>
      <c r="C26" s="66"/>
      <c r="D26" s="51">
        <v>484637.04300000001</v>
      </c>
      <c r="E26" s="52"/>
      <c r="F26" s="52"/>
      <c r="G26" s="51">
        <v>2152401.1157</v>
      </c>
      <c r="H26" s="53">
        <v>-77.483888134745399</v>
      </c>
      <c r="I26" s="51">
        <v>107490.0518</v>
      </c>
      <c r="J26" s="53">
        <v>22.179495635458501</v>
      </c>
      <c r="K26" s="51">
        <v>367067.69829999999</v>
      </c>
      <c r="L26" s="53">
        <v>17.053870471565101</v>
      </c>
      <c r="M26" s="53">
        <v>-0.70716559289248704</v>
      </c>
      <c r="N26" s="51">
        <v>19873030.491099998</v>
      </c>
      <c r="O26" s="51">
        <v>50626427.708700001</v>
      </c>
      <c r="P26" s="51">
        <v>28765</v>
      </c>
      <c r="Q26" s="51">
        <v>26504</v>
      </c>
      <c r="R26" s="53">
        <v>8.5307878056142492</v>
      </c>
      <c r="S26" s="51">
        <v>16.848150286806899</v>
      </c>
      <c r="T26" s="51">
        <v>17.4223405750075</v>
      </c>
      <c r="U26" s="54">
        <v>-3.40803161430894</v>
      </c>
    </row>
    <row r="27" spans="1:21" ht="12" thickBot="1">
      <c r="A27" s="76"/>
      <c r="B27" s="65" t="s">
        <v>25</v>
      </c>
      <c r="C27" s="66"/>
      <c r="D27" s="51">
        <v>230437.06630000001</v>
      </c>
      <c r="E27" s="52"/>
      <c r="F27" s="52"/>
      <c r="G27" s="51">
        <v>482794.70740000001</v>
      </c>
      <c r="H27" s="53">
        <v>-52.270175549153102</v>
      </c>
      <c r="I27" s="51">
        <v>66286.874400000001</v>
      </c>
      <c r="J27" s="53">
        <v>28.765717019545299</v>
      </c>
      <c r="K27" s="51">
        <v>106718.133</v>
      </c>
      <c r="L27" s="53">
        <v>22.104246663081799</v>
      </c>
      <c r="M27" s="53">
        <v>-0.37886025048807798</v>
      </c>
      <c r="N27" s="51">
        <v>5341317.3161000004</v>
      </c>
      <c r="O27" s="51">
        <v>14367167.259299999</v>
      </c>
      <c r="P27" s="51">
        <v>23738</v>
      </c>
      <c r="Q27" s="51">
        <v>21893</v>
      </c>
      <c r="R27" s="53">
        <v>8.4273512081487301</v>
      </c>
      <c r="S27" s="51">
        <v>9.7075181691802204</v>
      </c>
      <c r="T27" s="51">
        <v>10.3848210615265</v>
      </c>
      <c r="U27" s="54">
        <v>-6.9770963138304998</v>
      </c>
    </row>
    <row r="28" spans="1:21" ht="12" thickBot="1">
      <c r="A28" s="76"/>
      <c r="B28" s="65" t="s">
        <v>26</v>
      </c>
      <c r="C28" s="66"/>
      <c r="D28" s="51">
        <v>735172.54520000005</v>
      </c>
      <c r="E28" s="52"/>
      <c r="F28" s="52"/>
      <c r="G28" s="51">
        <v>1299285.2367</v>
      </c>
      <c r="H28" s="53">
        <v>-43.417155491796898</v>
      </c>
      <c r="I28" s="51">
        <v>35888.480799999998</v>
      </c>
      <c r="J28" s="53">
        <v>4.8816405120564896</v>
      </c>
      <c r="K28" s="51">
        <v>73713.049299999999</v>
      </c>
      <c r="L28" s="53">
        <v>5.67335387318189</v>
      </c>
      <c r="M28" s="53">
        <v>-0.51313259808395995</v>
      </c>
      <c r="N28" s="51">
        <v>20953547.730300002</v>
      </c>
      <c r="O28" s="51">
        <v>73017448.996000007</v>
      </c>
      <c r="P28" s="51">
        <v>27550</v>
      </c>
      <c r="Q28" s="51">
        <v>26598</v>
      </c>
      <c r="R28" s="53">
        <v>3.5792164824422801</v>
      </c>
      <c r="S28" s="51">
        <v>26.6850288638839</v>
      </c>
      <c r="T28" s="51">
        <v>28.568703116775701</v>
      </c>
      <c r="U28" s="54">
        <v>-7.0589178018137799</v>
      </c>
    </row>
    <row r="29" spans="1:21" ht="12" thickBot="1">
      <c r="A29" s="76"/>
      <c r="B29" s="65" t="s">
        <v>27</v>
      </c>
      <c r="C29" s="66"/>
      <c r="D29" s="51">
        <v>796895.24970000004</v>
      </c>
      <c r="E29" s="52"/>
      <c r="F29" s="52"/>
      <c r="G29" s="51">
        <v>780007.53220000002</v>
      </c>
      <c r="H29" s="53">
        <v>2.1650710798097399</v>
      </c>
      <c r="I29" s="51">
        <v>148925.54440000001</v>
      </c>
      <c r="J29" s="53">
        <v>18.688220874207101</v>
      </c>
      <c r="K29" s="51">
        <v>135046.8481</v>
      </c>
      <c r="L29" s="53">
        <v>17.3135312833585</v>
      </c>
      <c r="M29" s="53">
        <v>0.102769494403328</v>
      </c>
      <c r="N29" s="51">
        <v>14935373.2349</v>
      </c>
      <c r="O29" s="51">
        <v>39972282.147600003</v>
      </c>
      <c r="P29" s="51">
        <v>72424</v>
      </c>
      <c r="Q29" s="51">
        <v>66785</v>
      </c>
      <c r="R29" s="53">
        <v>8.44351276484241</v>
      </c>
      <c r="S29" s="51">
        <v>11.003192998177401</v>
      </c>
      <c r="T29" s="51">
        <v>11.748616058995299</v>
      </c>
      <c r="U29" s="54">
        <v>-6.7746067976936999</v>
      </c>
    </row>
    <row r="30" spans="1:21" ht="12" thickBot="1">
      <c r="A30" s="76"/>
      <c r="B30" s="65" t="s">
        <v>28</v>
      </c>
      <c r="C30" s="66"/>
      <c r="D30" s="51">
        <v>886537.58680000005</v>
      </c>
      <c r="E30" s="52"/>
      <c r="F30" s="52"/>
      <c r="G30" s="51">
        <v>2552235.1381999999</v>
      </c>
      <c r="H30" s="53">
        <v>-65.264266856491801</v>
      </c>
      <c r="I30" s="51">
        <v>122939.12450000001</v>
      </c>
      <c r="J30" s="53">
        <v>13.8673335829736</v>
      </c>
      <c r="K30" s="51">
        <v>263578.02389999997</v>
      </c>
      <c r="L30" s="53">
        <v>10.327340923841801</v>
      </c>
      <c r="M30" s="53">
        <v>-0.53357596858438205</v>
      </c>
      <c r="N30" s="51">
        <v>25793355.265700001</v>
      </c>
      <c r="O30" s="51">
        <v>58413507.547899999</v>
      </c>
      <c r="P30" s="51">
        <v>47345</v>
      </c>
      <c r="Q30" s="51">
        <v>46273</v>
      </c>
      <c r="R30" s="53">
        <v>2.31668575627255</v>
      </c>
      <c r="S30" s="51">
        <v>18.725051997043</v>
      </c>
      <c r="T30" s="51">
        <v>19.630329304345899</v>
      </c>
      <c r="U30" s="54">
        <v>-4.8345783362626902</v>
      </c>
    </row>
    <row r="31" spans="1:21" ht="12" thickBot="1">
      <c r="A31" s="76"/>
      <c r="B31" s="65" t="s">
        <v>29</v>
      </c>
      <c r="C31" s="66"/>
      <c r="D31" s="51">
        <v>328378.49109999998</v>
      </c>
      <c r="E31" s="52"/>
      <c r="F31" s="52"/>
      <c r="G31" s="51">
        <v>1735907.0182</v>
      </c>
      <c r="H31" s="53">
        <v>-81.083175097678705</v>
      </c>
      <c r="I31" s="51">
        <v>31184.446899999999</v>
      </c>
      <c r="J31" s="53">
        <v>9.49649497308382</v>
      </c>
      <c r="K31" s="51">
        <v>41378.737099999998</v>
      </c>
      <c r="L31" s="53">
        <v>2.3836954782812301</v>
      </c>
      <c r="M31" s="53">
        <v>-0.246365426169568</v>
      </c>
      <c r="N31" s="51">
        <v>15981452.3073</v>
      </c>
      <c r="O31" s="51">
        <v>84507469.225199997</v>
      </c>
      <c r="P31" s="51">
        <v>13219</v>
      </c>
      <c r="Q31" s="51">
        <v>10786</v>
      </c>
      <c r="R31" s="53">
        <v>22.5570183571296</v>
      </c>
      <c r="S31" s="51">
        <v>24.841401853392799</v>
      </c>
      <c r="T31" s="51">
        <v>24.238786806972001</v>
      </c>
      <c r="U31" s="54">
        <v>2.42584959567627</v>
      </c>
    </row>
    <row r="32" spans="1:21" ht="12" thickBot="1">
      <c r="A32" s="76"/>
      <c r="B32" s="65" t="s">
        <v>30</v>
      </c>
      <c r="C32" s="66"/>
      <c r="D32" s="51">
        <v>129863.6253</v>
      </c>
      <c r="E32" s="52"/>
      <c r="F32" s="52"/>
      <c r="G32" s="51">
        <v>177879.9583</v>
      </c>
      <c r="H32" s="53">
        <v>-26.993672282640699</v>
      </c>
      <c r="I32" s="51">
        <v>34912.379000000001</v>
      </c>
      <c r="J32" s="53">
        <v>26.8838783141533</v>
      </c>
      <c r="K32" s="51">
        <v>44577.418799999999</v>
      </c>
      <c r="L32" s="53">
        <v>25.0603942265485</v>
      </c>
      <c r="M32" s="53">
        <v>-0.216814702604539</v>
      </c>
      <c r="N32" s="51">
        <v>2513365.3349000001</v>
      </c>
      <c r="O32" s="51">
        <v>6236152.1264000004</v>
      </c>
      <c r="P32" s="51">
        <v>19747</v>
      </c>
      <c r="Q32" s="51">
        <v>17977</v>
      </c>
      <c r="R32" s="53">
        <v>9.8459142237303094</v>
      </c>
      <c r="S32" s="51">
        <v>6.5763723755507204</v>
      </c>
      <c r="T32" s="51">
        <v>6.9004178839628398</v>
      </c>
      <c r="U32" s="54">
        <v>-4.9274203148356399</v>
      </c>
    </row>
    <row r="33" spans="1:21" ht="12" thickBot="1">
      <c r="A33" s="76"/>
      <c r="B33" s="65" t="s">
        <v>75</v>
      </c>
      <c r="C33" s="66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1">
        <v>158.98689999999999</v>
      </c>
      <c r="O33" s="51">
        <v>188.41990000000001</v>
      </c>
      <c r="P33" s="52"/>
      <c r="Q33" s="51">
        <v>1</v>
      </c>
      <c r="R33" s="52"/>
      <c r="S33" s="52"/>
      <c r="T33" s="51">
        <v>7.1680999999999999</v>
      </c>
      <c r="U33" s="55"/>
    </row>
    <row r="34" spans="1:21" ht="12" thickBot="1">
      <c r="A34" s="76"/>
      <c r="B34" s="65" t="s">
        <v>31</v>
      </c>
      <c r="C34" s="66"/>
      <c r="D34" s="51">
        <v>150350.8547</v>
      </c>
      <c r="E34" s="52"/>
      <c r="F34" s="52"/>
      <c r="G34" s="51">
        <v>525616.13840000005</v>
      </c>
      <c r="H34" s="53">
        <v>-71.395312336170903</v>
      </c>
      <c r="I34" s="51">
        <v>24326.391100000001</v>
      </c>
      <c r="J34" s="53">
        <v>16.179749126494301</v>
      </c>
      <c r="K34" s="51">
        <v>66344.998399999997</v>
      </c>
      <c r="L34" s="53">
        <v>12.622329025504699</v>
      </c>
      <c r="M34" s="53">
        <v>-0.63333496591055805</v>
      </c>
      <c r="N34" s="51">
        <v>5927481.3345999997</v>
      </c>
      <c r="O34" s="51">
        <v>16824810.988299999</v>
      </c>
      <c r="P34" s="51">
        <v>6806</v>
      </c>
      <c r="Q34" s="51">
        <v>7381</v>
      </c>
      <c r="R34" s="53">
        <v>-7.7902723208237301</v>
      </c>
      <c r="S34" s="51">
        <v>22.090927813693799</v>
      </c>
      <c r="T34" s="51">
        <v>24.3262181682699</v>
      </c>
      <c r="U34" s="54">
        <v>-10.1185897370524</v>
      </c>
    </row>
    <row r="35" spans="1:21" ht="12" customHeight="1" thickBot="1">
      <c r="A35" s="76"/>
      <c r="B35" s="65" t="s">
        <v>68</v>
      </c>
      <c r="C35" s="66"/>
      <c r="D35" s="51">
        <v>143318.89000000001</v>
      </c>
      <c r="E35" s="52"/>
      <c r="F35" s="52"/>
      <c r="G35" s="51">
        <v>25845.31</v>
      </c>
      <c r="H35" s="53">
        <v>454.52571472348399</v>
      </c>
      <c r="I35" s="51">
        <v>7005.69</v>
      </c>
      <c r="J35" s="53">
        <v>4.8881832673976202</v>
      </c>
      <c r="K35" s="51">
        <v>313.69</v>
      </c>
      <c r="L35" s="53">
        <v>1.2137211741704801</v>
      </c>
      <c r="M35" s="53">
        <v>21.333163314099899</v>
      </c>
      <c r="N35" s="51">
        <v>1961830.22</v>
      </c>
      <c r="O35" s="51">
        <v>10073500.779999999</v>
      </c>
      <c r="P35" s="51">
        <v>94</v>
      </c>
      <c r="Q35" s="51">
        <v>91</v>
      </c>
      <c r="R35" s="53">
        <v>3.2967032967033099</v>
      </c>
      <c r="S35" s="51">
        <v>1524.6690425531899</v>
      </c>
      <c r="T35" s="51">
        <v>1380.03296703297</v>
      </c>
      <c r="U35" s="54">
        <v>9.4863915698071093</v>
      </c>
    </row>
    <row r="36" spans="1:21" ht="12" thickBot="1">
      <c r="A36" s="76"/>
      <c r="B36" s="65" t="s">
        <v>35</v>
      </c>
      <c r="C36" s="66"/>
      <c r="D36" s="51">
        <v>124126.56</v>
      </c>
      <c r="E36" s="52"/>
      <c r="F36" s="52"/>
      <c r="G36" s="51">
        <v>1264656.8400000001</v>
      </c>
      <c r="H36" s="53">
        <v>-90.184961163061402</v>
      </c>
      <c r="I36" s="51">
        <v>-11300.9</v>
      </c>
      <c r="J36" s="53">
        <v>-9.1043367350227093</v>
      </c>
      <c r="K36" s="51">
        <v>-129989.63</v>
      </c>
      <c r="L36" s="53">
        <v>-10.2786483960345</v>
      </c>
      <c r="M36" s="53">
        <v>-0.91306306510757795</v>
      </c>
      <c r="N36" s="51">
        <v>6544217.6200000001</v>
      </c>
      <c r="O36" s="51">
        <v>35996449.710000001</v>
      </c>
      <c r="P36" s="51">
        <v>58</v>
      </c>
      <c r="Q36" s="51">
        <v>43</v>
      </c>
      <c r="R36" s="53">
        <v>34.883720930232599</v>
      </c>
      <c r="S36" s="51">
        <v>2140.1131034482801</v>
      </c>
      <c r="T36" s="51">
        <v>2357.9616279069801</v>
      </c>
      <c r="U36" s="54">
        <v>-10.179299594385499</v>
      </c>
    </row>
    <row r="37" spans="1:21" ht="12" thickBot="1">
      <c r="A37" s="76"/>
      <c r="B37" s="65" t="s">
        <v>36</v>
      </c>
      <c r="C37" s="66"/>
      <c r="D37" s="51">
        <v>-256.41000000000003</v>
      </c>
      <c r="E37" s="52"/>
      <c r="F37" s="52"/>
      <c r="G37" s="51">
        <v>94026.21</v>
      </c>
      <c r="H37" s="53">
        <v>-100.27270055870601</v>
      </c>
      <c r="I37" s="51">
        <v>0</v>
      </c>
      <c r="J37" s="53">
        <v>0</v>
      </c>
      <c r="K37" s="51">
        <v>-3480.65</v>
      </c>
      <c r="L37" s="53">
        <v>-3.7017869804600201</v>
      </c>
      <c r="M37" s="53">
        <v>-1</v>
      </c>
      <c r="N37" s="51">
        <v>673296.61</v>
      </c>
      <c r="O37" s="51">
        <v>10628720.33</v>
      </c>
      <c r="P37" s="51">
        <v>2</v>
      </c>
      <c r="Q37" s="51">
        <v>11</v>
      </c>
      <c r="R37" s="53">
        <v>-81.818181818181799</v>
      </c>
      <c r="S37" s="51">
        <v>-128.20500000000001</v>
      </c>
      <c r="T37" s="51">
        <v>3507.7709090909102</v>
      </c>
      <c r="U37" s="54">
        <v>2836.0640451549498</v>
      </c>
    </row>
    <row r="38" spans="1:21" ht="12" thickBot="1">
      <c r="A38" s="76"/>
      <c r="B38" s="65" t="s">
        <v>37</v>
      </c>
      <c r="C38" s="66"/>
      <c r="D38" s="51">
        <v>164326.57999999999</v>
      </c>
      <c r="E38" s="52"/>
      <c r="F38" s="52"/>
      <c r="G38" s="51">
        <v>728727.78</v>
      </c>
      <c r="H38" s="53">
        <v>-77.450210557363405</v>
      </c>
      <c r="I38" s="51">
        <v>-18446.32</v>
      </c>
      <c r="J38" s="53">
        <v>-11.2254024881428</v>
      </c>
      <c r="K38" s="51">
        <v>-80153.350000000006</v>
      </c>
      <c r="L38" s="53">
        <v>-10.999079793554699</v>
      </c>
      <c r="M38" s="53">
        <v>-0.769862145499845</v>
      </c>
      <c r="N38" s="51">
        <v>3866343.9</v>
      </c>
      <c r="O38" s="51">
        <v>17831968.440000001</v>
      </c>
      <c r="P38" s="51">
        <v>82</v>
      </c>
      <c r="Q38" s="51">
        <v>71</v>
      </c>
      <c r="R38" s="53">
        <v>15.492957746478901</v>
      </c>
      <c r="S38" s="51">
        <v>2003.98268292683</v>
      </c>
      <c r="T38" s="51">
        <v>1908.75253521127</v>
      </c>
      <c r="U38" s="54">
        <v>4.7520444426434496</v>
      </c>
    </row>
    <row r="39" spans="1:21" ht="12" thickBot="1">
      <c r="A39" s="76"/>
      <c r="B39" s="65" t="s">
        <v>70</v>
      </c>
      <c r="C39" s="66"/>
      <c r="D39" s="52"/>
      <c r="E39" s="52"/>
      <c r="F39" s="52"/>
      <c r="G39" s="51">
        <v>182.33</v>
      </c>
      <c r="H39" s="52"/>
      <c r="I39" s="52"/>
      <c r="J39" s="52"/>
      <c r="K39" s="51">
        <v>-1593.59</v>
      </c>
      <c r="L39" s="53">
        <v>-874.01415016727901</v>
      </c>
      <c r="M39" s="52"/>
      <c r="N39" s="51">
        <v>193.23</v>
      </c>
      <c r="O39" s="51">
        <v>660.5</v>
      </c>
      <c r="P39" s="52"/>
      <c r="Q39" s="52"/>
      <c r="R39" s="52"/>
      <c r="S39" s="52"/>
      <c r="T39" s="52"/>
      <c r="U39" s="55"/>
    </row>
    <row r="40" spans="1:21" ht="12" customHeight="1" thickBot="1">
      <c r="A40" s="76"/>
      <c r="B40" s="65" t="s">
        <v>32</v>
      </c>
      <c r="C40" s="66"/>
      <c r="D40" s="51">
        <v>151141.8798</v>
      </c>
      <c r="E40" s="52"/>
      <c r="F40" s="52"/>
      <c r="G40" s="51">
        <v>654784.61690000002</v>
      </c>
      <c r="H40" s="53">
        <v>-76.917313586937496</v>
      </c>
      <c r="I40" s="51">
        <v>12259.129499999999</v>
      </c>
      <c r="J40" s="53">
        <v>8.1110076943743294</v>
      </c>
      <c r="K40" s="51">
        <v>34892.174400000004</v>
      </c>
      <c r="L40" s="53">
        <v>5.3288017921363</v>
      </c>
      <c r="M40" s="53">
        <v>-0.64865676299038599</v>
      </c>
      <c r="N40" s="51">
        <v>1846516.2342000001</v>
      </c>
      <c r="O40" s="51">
        <v>4940458.7961999997</v>
      </c>
      <c r="P40" s="51">
        <v>243</v>
      </c>
      <c r="Q40" s="51">
        <v>207</v>
      </c>
      <c r="R40" s="53">
        <v>17.3913043478261</v>
      </c>
      <c r="S40" s="51">
        <v>621.98304444444398</v>
      </c>
      <c r="T40" s="51">
        <v>702.83661449275405</v>
      </c>
      <c r="U40" s="54">
        <v>-12.9993206037518</v>
      </c>
    </row>
    <row r="41" spans="1:21" ht="12" thickBot="1">
      <c r="A41" s="76"/>
      <c r="B41" s="65" t="s">
        <v>33</v>
      </c>
      <c r="C41" s="66"/>
      <c r="D41" s="51">
        <v>440453.03159999999</v>
      </c>
      <c r="E41" s="52"/>
      <c r="F41" s="52"/>
      <c r="G41" s="51">
        <v>1237660.4283</v>
      </c>
      <c r="H41" s="53">
        <v>-64.412449365858095</v>
      </c>
      <c r="I41" s="51">
        <v>29811.923200000001</v>
      </c>
      <c r="J41" s="53">
        <v>6.7684681591824898</v>
      </c>
      <c r="K41" s="51">
        <v>79204.063200000004</v>
      </c>
      <c r="L41" s="53">
        <v>6.3994987145861604</v>
      </c>
      <c r="M41" s="53">
        <v>-0.62360613842851398</v>
      </c>
      <c r="N41" s="51">
        <v>12429731.982999999</v>
      </c>
      <c r="O41" s="51">
        <v>33704832.053999998</v>
      </c>
      <c r="P41" s="51">
        <v>2273</v>
      </c>
      <c r="Q41" s="51">
        <v>2212</v>
      </c>
      <c r="R41" s="53">
        <v>2.7576853526220599</v>
      </c>
      <c r="S41" s="51">
        <v>193.77608077430699</v>
      </c>
      <c r="T41" s="51">
        <v>189.985904566004</v>
      </c>
      <c r="U41" s="54">
        <v>1.95595668627332</v>
      </c>
    </row>
    <row r="42" spans="1:21" ht="12" thickBot="1">
      <c r="A42" s="76"/>
      <c r="B42" s="65" t="s">
        <v>38</v>
      </c>
      <c r="C42" s="66"/>
      <c r="D42" s="51">
        <v>101253.06</v>
      </c>
      <c r="E42" s="52"/>
      <c r="F42" s="52"/>
      <c r="G42" s="51">
        <v>445449.63</v>
      </c>
      <c r="H42" s="53">
        <v>-77.269470400054004</v>
      </c>
      <c r="I42" s="51">
        <v>-6359.83</v>
      </c>
      <c r="J42" s="53">
        <v>-6.28112375072911</v>
      </c>
      <c r="K42" s="51">
        <v>-51908.56</v>
      </c>
      <c r="L42" s="53">
        <v>-11.6530706288835</v>
      </c>
      <c r="M42" s="53">
        <v>-0.87748013044476703</v>
      </c>
      <c r="N42" s="51">
        <v>2642799.9</v>
      </c>
      <c r="O42" s="51">
        <v>14508410.869999999</v>
      </c>
      <c r="P42" s="51">
        <v>77</v>
      </c>
      <c r="Q42" s="51">
        <v>65</v>
      </c>
      <c r="R42" s="53">
        <v>18.461538461538499</v>
      </c>
      <c r="S42" s="51">
        <v>1314.97480519481</v>
      </c>
      <c r="T42" s="51">
        <v>1397.2004615384601</v>
      </c>
      <c r="U42" s="54">
        <v>-6.25302142815391</v>
      </c>
    </row>
    <row r="43" spans="1:21" ht="12" thickBot="1">
      <c r="A43" s="76"/>
      <c r="B43" s="65" t="s">
        <v>39</v>
      </c>
      <c r="C43" s="66"/>
      <c r="D43" s="51">
        <v>35247.06</v>
      </c>
      <c r="E43" s="52"/>
      <c r="F43" s="52"/>
      <c r="G43" s="51">
        <v>117800.93</v>
      </c>
      <c r="H43" s="53">
        <v>-70.079132652008795</v>
      </c>
      <c r="I43" s="51">
        <v>4800.7700000000004</v>
      </c>
      <c r="J43" s="53">
        <v>13.6203416682129</v>
      </c>
      <c r="K43" s="51">
        <v>15595.81</v>
      </c>
      <c r="L43" s="53">
        <v>13.2391229848525</v>
      </c>
      <c r="M43" s="53">
        <v>-0.69217565487140498</v>
      </c>
      <c r="N43" s="51">
        <v>925754.53</v>
      </c>
      <c r="O43" s="51">
        <v>5333092.74</v>
      </c>
      <c r="P43" s="51">
        <v>38</v>
      </c>
      <c r="Q43" s="51">
        <v>29</v>
      </c>
      <c r="R43" s="53">
        <v>31.034482758620701</v>
      </c>
      <c r="S43" s="51">
        <v>927.55421052631596</v>
      </c>
      <c r="T43" s="51">
        <v>796.611379310345</v>
      </c>
      <c r="U43" s="54">
        <v>14.117000357496201</v>
      </c>
    </row>
    <row r="44" spans="1:21" ht="12" thickBot="1">
      <c r="A44" s="76"/>
      <c r="B44" s="65" t="s">
        <v>73</v>
      </c>
      <c r="C44" s="66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1">
        <v>-3233.3332999999998</v>
      </c>
      <c r="P44" s="52"/>
      <c r="Q44" s="52"/>
      <c r="R44" s="52"/>
      <c r="S44" s="52"/>
      <c r="T44" s="52"/>
      <c r="U44" s="55"/>
    </row>
    <row r="45" spans="1:21" ht="12" thickBot="1">
      <c r="A45" s="77"/>
      <c r="B45" s="65" t="s">
        <v>34</v>
      </c>
      <c r="C45" s="66"/>
      <c r="D45" s="56">
        <v>34194.3174</v>
      </c>
      <c r="E45" s="57"/>
      <c r="F45" s="57"/>
      <c r="G45" s="56">
        <v>47947.470099999999</v>
      </c>
      <c r="H45" s="58">
        <v>-28.683792223690201</v>
      </c>
      <c r="I45" s="56">
        <v>3509.5245</v>
      </c>
      <c r="J45" s="58">
        <v>10.2634729009096</v>
      </c>
      <c r="K45" s="56">
        <v>6159.7834999999995</v>
      </c>
      <c r="L45" s="58">
        <v>12.846941636655799</v>
      </c>
      <c r="M45" s="58">
        <v>-0.430251972329872</v>
      </c>
      <c r="N45" s="56">
        <v>735628.4351</v>
      </c>
      <c r="O45" s="56">
        <v>1934119.0859999999</v>
      </c>
      <c r="P45" s="56">
        <v>33</v>
      </c>
      <c r="Q45" s="56">
        <v>34</v>
      </c>
      <c r="R45" s="58">
        <v>-2.9411764705882399</v>
      </c>
      <c r="S45" s="56">
        <v>1036.1914363636399</v>
      </c>
      <c r="T45" s="56">
        <v>1430.14273529412</v>
      </c>
      <c r="U45" s="59">
        <v>-38.019161817530197</v>
      </c>
    </row>
  </sheetData>
  <mergeCells count="43">
    <mergeCell ref="B43:C43"/>
    <mergeCell ref="B44:C44"/>
    <mergeCell ref="B45:C45"/>
    <mergeCell ref="B37:C37"/>
    <mergeCell ref="B31:C31"/>
    <mergeCell ref="B38:C38"/>
    <mergeCell ref="B39:C39"/>
    <mergeCell ref="B40:C40"/>
    <mergeCell ref="B41:C41"/>
    <mergeCell ref="B42:C42"/>
    <mergeCell ref="B32:C32"/>
    <mergeCell ref="B33:C33"/>
    <mergeCell ref="B34:C34"/>
    <mergeCell ref="B35:C35"/>
    <mergeCell ref="B36:C36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1"/>
  <sheetViews>
    <sheetView topLeftCell="A16" workbookViewId="0">
      <selection activeCell="G35" sqref="G35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7" t="s">
        <v>72</v>
      </c>
      <c r="B1" s="37" t="s">
        <v>62</v>
      </c>
      <c r="C1" s="37" t="s">
        <v>63</v>
      </c>
      <c r="D1" s="37" t="s">
        <v>64</v>
      </c>
      <c r="E1" s="37" t="s">
        <v>65</v>
      </c>
      <c r="F1" s="37" t="s">
        <v>66</v>
      </c>
      <c r="G1" s="37" t="s">
        <v>65</v>
      </c>
      <c r="H1" s="37" t="s">
        <v>67</v>
      </c>
    </row>
    <row r="2" spans="1:8">
      <c r="A2" s="36">
        <v>1</v>
      </c>
      <c r="B2" s="36">
        <v>12</v>
      </c>
      <c r="C2" s="36">
        <v>89173</v>
      </c>
      <c r="D2" s="36">
        <v>811645.30139230797</v>
      </c>
      <c r="E2" s="36">
        <v>595938.11444871803</v>
      </c>
      <c r="F2" s="36">
        <v>215707.18694359</v>
      </c>
      <c r="G2" s="36">
        <v>595938.11444871803</v>
      </c>
      <c r="H2" s="36">
        <v>0.26576533687013598</v>
      </c>
    </row>
    <row r="3" spans="1:8">
      <c r="A3" s="36">
        <v>2</v>
      </c>
      <c r="B3" s="36">
        <v>13</v>
      </c>
      <c r="C3" s="36">
        <v>17254</v>
      </c>
      <c r="D3" s="36">
        <v>169502.93191025601</v>
      </c>
      <c r="E3" s="36">
        <v>139199.99802905999</v>
      </c>
      <c r="F3" s="36">
        <v>30302.933881196601</v>
      </c>
      <c r="G3" s="36">
        <v>139199.99802905999</v>
      </c>
      <c r="H3" s="36">
        <v>0.17877527863199699</v>
      </c>
    </row>
    <row r="4" spans="1:8">
      <c r="A4" s="36">
        <v>3</v>
      </c>
      <c r="B4" s="36">
        <v>14</v>
      </c>
      <c r="C4" s="36">
        <v>127690</v>
      </c>
      <c r="D4" s="36">
        <v>406018.05167339102</v>
      </c>
      <c r="E4" s="36">
        <v>312154.89262599999</v>
      </c>
      <c r="F4" s="36">
        <v>93863.1590473908</v>
      </c>
      <c r="G4" s="36">
        <v>312154.89262599999</v>
      </c>
      <c r="H4" s="36">
        <v>0.231179768142172</v>
      </c>
    </row>
    <row r="5" spans="1:8">
      <c r="A5" s="36">
        <v>4</v>
      </c>
      <c r="B5" s="36">
        <v>15</v>
      </c>
      <c r="C5" s="36">
        <v>4333</v>
      </c>
      <c r="D5" s="36">
        <v>74315.601028099205</v>
      </c>
      <c r="E5" s="36">
        <v>57821.1329994025</v>
      </c>
      <c r="F5" s="36">
        <v>16494.4680286968</v>
      </c>
      <c r="G5" s="36">
        <v>57821.1329994025</v>
      </c>
      <c r="H5" s="36">
        <v>0.22195161985516501</v>
      </c>
    </row>
    <row r="6" spans="1:8">
      <c r="A6" s="36">
        <v>5</v>
      </c>
      <c r="B6" s="36">
        <v>16</v>
      </c>
      <c r="C6" s="36">
        <v>1856</v>
      </c>
      <c r="D6" s="36">
        <v>162647.793683761</v>
      </c>
      <c r="E6" s="36">
        <v>113318.140245299</v>
      </c>
      <c r="F6" s="36">
        <v>49329.653438461501</v>
      </c>
      <c r="G6" s="36">
        <v>113318.140245299</v>
      </c>
      <c r="H6" s="36">
        <v>0.30329125481022001</v>
      </c>
    </row>
    <row r="7" spans="1:8">
      <c r="A7" s="36">
        <v>6</v>
      </c>
      <c r="B7" s="36">
        <v>17</v>
      </c>
      <c r="C7" s="36">
        <v>25467</v>
      </c>
      <c r="D7" s="36">
        <v>449155.23604871798</v>
      </c>
      <c r="E7" s="36">
        <v>316934.219576923</v>
      </c>
      <c r="F7" s="36">
        <v>132221.01647179501</v>
      </c>
      <c r="G7" s="36">
        <v>316934.219576923</v>
      </c>
      <c r="H7" s="36">
        <v>0.29437710141144502</v>
      </c>
    </row>
    <row r="8" spans="1:8">
      <c r="A8" s="36">
        <v>7</v>
      </c>
      <c r="B8" s="36">
        <v>18</v>
      </c>
      <c r="C8" s="36">
        <v>74455</v>
      </c>
      <c r="D8" s="36">
        <v>149713.96765726499</v>
      </c>
      <c r="E8" s="36">
        <v>114096.117575214</v>
      </c>
      <c r="F8" s="36">
        <v>35617.8500820513</v>
      </c>
      <c r="G8" s="36">
        <v>114096.117575214</v>
      </c>
      <c r="H8" s="36">
        <v>0.23790599260310799</v>
      </c>
    </row>
    <row r="9" spans="1:8">
      <c r="A9" s="36">
        <v>8</v>
      </c>
      <c r="B9" s="36">
        <v>19</v>
      </c>
      <c r="C9" s="36">
        <v>10649</v>
      </c>
      <c r="D9" s="36">
        <v>88339.302629914499</v>
      </c>
      <c r="E9" s="36">
        <v>66518.365218803403</v>
      </c>
      <c r="F9" s="36">
        <v>21820.937411111099</v>
      </c>
      <c r="G9" s="36">
        <v>66518.365218803403</v>
      </c>
      <c r="H9" s="36">
        <v>0.24701278775684901</v>
      </c>
    </row>
    <row r="10" spans="1:8">
      <c r="A10" s="36">
        <v>9</v>
      </c>
      <c r="B10" s="36">
        <v>21</v>
      </c>
      <c r="C10" s="36">
        <v>289097</v>
      </c>
      <c r="D10" s="36">
        <v>1680322.67699487</v>
      </c>
      <c r="E10" s="36">
        <v>1589756.2237179501</v>
      </c>
      <c r="F10" s="36">
        <v>90566.453276923101</v>
      </c>
      <c r="G10" s="36">
        <v>1589756.2237179501</v>
      </c>
      <c r="H10" s="36">
        <v>5.3898250923384697E-2</v>
      </c>
    </row>
    <row r="11" spans="1:8">
      <c r="A11" s="36">
        <v>10</v>
      </c>
      <c r="B11" s="36">
        <v>22</v>
      </c>
      <c r="C11" s="36">
        <v>94297</v>
      </c>
      <c r="D11" s="36">
        <v>2187271.4564264999</v>
      </c>
      <c r="E11" s="36">
        <v>1936887.03587949</v>
      </c>
      <c r="F11" s="36">
        <v>250384.42054700901</v>
      </c>
      <c r="G11" s="36">
        <v>1936887.03587949</v>
      </c>
      <c r="H11" s="36">
        <v>0.114473409238412</v>
      </c>
    </row>
    <row r="12" spans="1:8">
      <c r="A12" s="36">
        <v>11</v>
      </c>
      <c r="B12" s="36">
        <v>23</v>
      </c>
      <c r="C12" s="36">
        <v>246868.65400000001</v>
      </c>
      <c r="D12" s="36">
        <v>3196440.2992581199</v>
      </c>
      <c r="E12" s="36">
        <v>2811169.7960093999</v>
      </c>
      <c r="F12" s="36">
        <v>385270.50324871799</v>
      </c>
      <c r="G12" s="36">
        <v>2811169.7960093999</v>
      </c>
      <c r="H12" s="36">
        <v>0.120531111855315</v>
      </c>
    </row>
    <row r="13" spans="1:8">
      <c r="A13" s="36">
        <v>12</v>
      </c>
      <c r="B13" s="36">
        <v>24</v>
      </c>
      <c r="C13" s="36">
        <v>34644</v>
      </c>
      <c r="D13" s="36">
        <v>1015540.05746068</v>
      </c>
      <c r="E13" s="36">
        <v>886620.836688034</v>
      </c>
      <c r="F13" s="36">
        <v>128919.220772649</v>
      </c>
      <c r="G13" s="36">
        <v>886620.836688034</v>
      </c>
      <c r="H13" s="36">
        <v>0.126946465405813</v>
      </c>
    </row>
    <row r="14" spans="1:8">
      <c r="A14" s="36">
        <v>13</v>
      </c>
      <c r="B14" s="36">
        <v>25</v>
      </c>
      <c r="C14" s="36">
        <v>65146</v>
      </c>
      <c r="D14" s="36">
        <v>947228.94179468998</v>
      </c>
      <c r="E14" s="36">
        <v>837303.32724601799</v>
      </c>
      <c r="F14" s="36">
        <v>109925.61454867299</v>
      </c>
      <c r="G14" s="36">
        <v>837303.32724601799</v>
      </c>
      <c r="H14" s="36">
        <v>0.116049678909092</v>
      </c>
    </row>
    <row r="15" spans="1:8">
      <c r="A15" s="36">
        <v>14</v>
      </c>
      <c r="B15" s="36">
        <v>26</v>
      </c>
      <c r="C15" s="36">
        <v>64246</v>
      </c>
      <c r="D15" s="36">
        <v>687374.39918307995</v>
      </c>
      <c r="E15" s="36">
        <v>582835.17746230995</v>
      </c>
      <c r="F15" s="36">
        <v>104539.22172077</v>
      </c>
      <c r="G15" s="36">
        <v>582835.17746230995</v>
      </c>
      <c r="H15" s="36">
        <v>0.15208483447304899</v>
      </c>
    </row>
    <row r="16" spans="1:8">
      <c r="A16" s="36">
        <v>15</v>
      </c>
      <c r="B16" s="36">
        <v>27</v>
      </c>
      <c r="C16" s="36">
        <v>179034.06299999999</v>
      </c>
      <c r="D16" s="36">
        <v>1757978.7046999999</v>
      </c>
      <c r="E16" s="36">
        <v>1630008.4313999999</v>
      </c>
      <c r="F16" s="36">
        <v>127970.2733</v>
      </c>
      <c r="G16" s="36">
        <v>1630008.4313999999</v>
      </c>
      <c r="H16" s="36">
        <v>7.2793983771173298E-2</v>
      </c>
    </row>
    <row r="17" spans="1:8">
      <c r="A17" s="36">
        <v>16</v>
      </c>
      <c r="B17" s="36">
        <v>29</v>
      </c>
      <c r="C17" s="36">
        <v>152119</v>
      </c>
      <c r="D17" s="36">
        <v>2207337.4072410301</v>
      </c>
      <c r="E17" s="36">
        <v>1833822.87504786</v>
      </c>
      <c r="F17" s="36">
        <v>373514.53219316201</v>
      </c>
      <c r="G17" s="36">
        <v>1833822.87504786</v>
      </c>
      <c r="H17" s="36">
        <v>0.16921496956825599</v>
      </c>
    </row>
    <row r="18" spans="1:8">
      <c r="A18" s="36">
        <v>17</v>
      </c>
      <c r="B18" s="36">
        <v>31</v>
      </c>
      <c r="C18" s="36">
        <v>35506.387000000002</v>
      </c>
      <c r="D18" s="36">
        <v>383281.74401486298</v>
      </c>
      <c r="E18" s="36">
        <v>311824.275363088</v>
      </c>
      <c r="F18" s="36">
        <v>71457.468651774703</v>
      </c>
      <c r="G18" s="36">
        <v>311824.275363088</v>
      </c>
      <c r="H18" s="36">
        <v>0.186435878482654</v>
      </c>
    </row>
    <row r="19" spans="1:8">
      <c r="A19" s="36">
        <v>18</v>
      </c>
      <c r="B19" s="36">
        <v>32</v>
      </c>
      <c r="C19" s="36">
        <v>19688.146000000001</v>
      </c>
      <c r="D19" s="36">
        <v>414933.627519915</v>
      </c>
      <c r="E19" s="36">
        <v>374595.297334245</v>
      </c>
      <c r="F19" s="36">
        <v>40338.330185669998</v>
      </c>
      <c r="G19" s="36">
        <v>374595.297334245</v>
      </c>
      <c r="H19" s="36">
        <v>9.7216343796415694E-2</v>
      </c>
    </row>
    <row r="20" spans="1:8">
      <c r="A20" s="36">
        <v>19</v>
      </c>
      <c r="B20" s="36">
        <v>33</v>
      </c>
      <c r="C20" s="36">
        <v>24889.933000000001</v>
      </c>
      <c r="D20" s="36">
        <v>484636.99975554802</v>
      </c>
      <c r="E20" s="36">
        <v>377146.99601419002</v>
      </c>
      <c r="F20" s="36">
        <v>107490.003741358</v>
      </c>
      <c r="G20" s="36">
        <v>377146.99601419002</v>
      </c>
      <c r="H20" s="36">
        <v>0.22179487698127801</v>
      </c>
    </row>
    <row r="21" spans="1:8">
      <c r="A21" s="36">
        <v>20</v>
      </c>
      <c r="B21" s="36">
        <v>34</v>
      </c>
      <c r="C21" s="36">
        <v>33107.381000000001</v>
      </c>
      <c r="D21" s="36">
        <v>230436.89932403801</v>
      </c>
      <c r="E21" s="36">
        <v>164150.211471496</v>
      </c>
      <c r="F21" s="36">
        <v>66286.687852541203</v>
      </c>
      <c r="G21" s="36">
        <v>164150.211471496</v>
      </c>
      <c r="H21" s="36">
        <v>0.28765656909542803</v>
      </c>
    </row>
    <row r="22" spans="1:8">
      <c r="A22" s="36">
        <v>21</v>
      </c>
      <c r="B22" s="36">
        <v>35</v>
      </c>
      <c r="C22" s="36">
        <v>22857.760999999999</v>
      </c>
      <c r="D22" s="36">
        <v>735172.545248718</v>
      </c>
      <c r="E22" s="36">
        <v>699284.05581282103</v>
      </c>
      <c r="F22" s="36">
        <v>35888.489435897398</v>
      </c>
      <c r="G22" s="36">
        <v>699284.05581282103</v>
      </c>
      <c r="H22" s="36">
        <v>4.8816416864092702E-2</v>
      </c>
    </row>
    <row r="23" spans="1:8">
      <c r="A23" s="36">
        <v>22</v>
      </c>
      <c r="B23" s="36">
        <v>36</v>
      </c>
      <c r="C23" s="36">
        <v>104205.06600000001</v>
      </c>
      <c r="D23" s="36">
        <v>796895.52901858406</v>
      </c>
      <c r="E23" s="36">
        <v>647969.66808305099</v>
      </c>
      <c r="F23" s="36">
        <v>148925.86093553301</v>
      </c>
      <c r="G23" s="36">
        <v>647969.66808305099</v>
      </c>
      <c r="H23" s="36">
        <v>0.18688254044911401</v>
      </c>
    </row>
    <row r="24" spans="1:8">
      <c r="A24" s="36">
        <v>23</v>
      </c>
      <c r="B24" s="36">
        <v>37</v>
      </c>
      <c r="C24" s="36">
        <v>88841.653000000006</v>
      </c>
      <c r="D24" s="36">
        <v>886537.598672566</v>
      </c>
      <c r="E24" s="36">
        <v>763598.46618153097</v>
      </c>
      <c r="F24" s="36">
        <v>122939.132491036</v>
      </c>
      <c r="G24" s="36">
        <v>763598.46618153097</v>
      </c>
      <c r="H24" s="36">
        <v>0.13867334298637199</v>
      </c>
    </row>
    <row r="25" spans="1:8">
      <c r="A25" s="36">
        <v>24</v>
      </c>
      <c r="B25" s="36">
        <v>38</v>
      </c>
      <c r="C25" s="36">
        <v>53666.158000000003</v>
      </c>
      <c r="D25" s="36">
        <v>328378.49159026501</v>
      </c>
      <c r="E25" s="36">
        <v>297194.04138141603</v>
      </c>
      <c r="F25" s="36">
        <v>31184.450208849601</v>
      </c>
      <c r="G25" s="36">
        <v>297194.04138141603</v>
      </c>
      <c r="H25" s="36">
        <v>9.4964959665385096E-2</v>
      </c>
    </row>
    <row r="26" spans="1:8">
      <c r="A26" s="36">
        <v>25</v>
      </c>
      <c r="B26" s="36">
        <v>39</v>
      </c>
      <c r="C26" s="36">
        <v>65199.377</v>
      </c>
      <c r="D26" s="36">
        <v>129863.57836086499</v>
      </c>
      <c r="E26" s="36">
        <v>94951.250922112304</v>
      </c>
      <c r="F26" s="36">
        <v>34912.327438752996</v>
      </c>
      <c r="G26" s="36">
        <v>94951.250922112304</v>
      </c>
      <c r="H26" s="36">
        <v>0.26883848327156501</v>
      </c>
    </row>
    <row r="27" spans="1:8">
      <c r="A27" s="36">
        <v>26</v>
      </c>
      <c r="B27" s="36">
        <v>42</v>
      </c>
      <c r="C27" s="36">
        <v>5883.3879999999999</v>
      </c>
      <c r="D27" s="36">
        <v>150350.85329999999</v>
      </c>
      <c r="E27" s="36">
        <v>126024.4705</v>
      </c>
      <c r="F27" s="36">
        <v>24326.382799999999</v>
      </c>
      <c r="G27" s="36">
        <v>126024.4705</v>
      </c>
      <c r="H27" s="36">
        <v>0.16179743756732001</v>
      </c>
    </row>
    <row r="28" spans="1:8">
      <c r="A28" s="36">
        <v>27</v>
      </c>
      <c r="B28" s="36">
        <v>75</v>
      </c>
      <c r="C28" s="36">
        <v>1073</v>
      </c>
      <c r="D28" s="36">
        <v>151141.88034187999</v>
      </c>
      <c r="E28" s="36">
        <v>138882.75213675201</v>
      </c>
      <c r="F28" s="36">
        <v>12259.1282051282</v>
      </c>
      <c r="G28" s="36">
        <v>138882.75213675201</v>
      </c>
      <c r="H28" s="36">
        <v>8.1110068085683898E-2</v>
      </c>
    </row>
    <row r="29" spans="1:8">
      <c r="A29" s="36">
        <v>28</v>
      </c>
      <c r="B29" s="36">
        <v>76</v>
      </c>
      <c r="C29" s="36">
        <v>2409</v>
      </c>
      <c r="D29" s="36">
        <v>440453.022669231</v>
      </c>
      <c r="E29" s="36">
        <v>410641.10923675197</v>
      </c>
      <c r="F29" s="36">
        <v>29811.913432478599</v>
      </c>
      <c r="G29" s="36">
        <v>410641.10923675197</v>
      </c>
      <c r="H29" s="36">
        <v>6.7684660788141796E-2</v>
      </c>
    </row>
    <row r="30" spans="1:8">
      <c r="A30" s="36">
        <v>29</v>
      </c>
      <c r="B30" s="36">
        <v>99</v>
      </c>
      <c r="C30" s="36">
        <v>34</v>
      </c>
      <c r="D30" s="36">
        <v>34194.317373874903</v>
      </c>
      <c r="E30" s="36">
        <v>30684.793238030401</v>
      </c>
      <c r="F30" s="36">
        <v>3509.52413584449</v>
      </c>
      <c r="G30" s="36">
        <v>30684.793238030401</v>
      </c>
      <c r="H30" s="36">
        <v>0.10263471843791901</v>
      </c>
    </row>
    <row r="31" spans="1:8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>
      <c r="A32" s="3"/>
      <c r="B32" s="33">
        <v>70</v>
      </c>
      <c r="C32" s="33">
        <v>94</v>
      </c>
      <c r="D32" s="33">
        <v>143318.89000000001</v>
      </c>
      <c r="E32" s="33">
        <v>136313.20000000001</v>
      </c>
      <c r="F32" s="30"/>
      <c r="G32" s="30"/>
      <c r="H32" s="3"/>
    </row>
    <row r="33" spans="1:8">
      <c r="A33" s="3"/>
      <c r="B33" s="33">
        <v>71</v>
      </c>
      <c r="C33" s="33">
        <v>56</v>
      </c>
      <c r="D33" s="33">
        <v>124126.56</v>
      </c>
      <c r="E33" s="33">
        <v>135427.46</v>
      </c>
      <c r="F33" s="30"/>
      <c r="G33" s="30"/>
      <c r="H33" s="3"/>
    </row>
    <row r="34" spans="1:8">
      <c r="A34" s="3"/>
      <c r="B34" s="33">
        <v>72</v>
      </c>
      <c r="C34" s="33">
        <v>0</v>
      </c>
      <c r="D34" s="33">
        <v>-256.41000000000003</v>
      </c>
      <c r="E34" s="33">
        <v>-256.41000000000003</v>
      </c>
      <c r="F34" s="30"/>
      <c r="G34" s="30"/>
      <c r="H34" s="3"/>
    </row>
    <row r="35" spans="1:8">
      <c r="A35" s="3"/>
      <c r="B35" s="33">
        <v>73</v>
      </c>
      <c r="C35" s="33">
        <v>80</v>
      </c>
      <c r="D35" s="33">
        <v>164326.57999999999</v>
      </c>
      <c r="E35" s="33">
        <v>182772.9</v>
      </c>
      <c r="F35" s="30"/>
      <c r="G35" s="30"/>
      <c r="H35" s="3"/>
    </row>
    <row r="36" spans="1:8">
      <c r="A36" s="3"/>
      <c r="B36" s="33">
        <v>77</v>
      </c>
      <c r="C36" s="33">
        <v>75</v>
      </c>
      <c r="D36" s="33">
        <v>101253.06</v>
      </c>
      <c r="E36" s="33">
        <v>107612.89</v>
      </c>
      <c r="F36" s="30"/>
      <c r="G36" s="30"/>
      <c r="H36" s="3"/>
    </row>
    <row r="37" spans="1:8">
      <c r="A37" s="3"/>
      <c r="B37" s="33">
        <v>78</v>
      </c>
      <c r="C37" s="33">
        <v>36</v>
      </c>
      <c r="D37" s="33">
        <v>35247.06</v>
      </c>
      <c r="E37" s="33">
        <v>30446.29</v>
      </c>
      <c r="F37" s="30"/>
      <c r="G37" s="30"/>
      <c r="H37" s="3"/>
    </row>
    <row r="38" spans="1:8">
      <c r="A38" s="30"/>
      <c r="B38" s="60">
        <v>74</v>
      </c>
      <c r="C38" s="33">
        <v>0</v>
      </c>
      <c r="D38" s="33">
        <v>0</v>
      </c>
      <c r="E38" s="33">
        <v>0</v>
      </c>
      <c r="F38" s="30"/>
      <c r="G38" s="30"/>
      <c r="H38" s="30"/>
    </row>
    <row r="39" spans="1:8">
      <c r="A39" s="30"/>
      <c r="B39" s="31"/>
      <c r="C39" s="30"/>
      <c r="D39" s="30"/>
      <c r="E39" s="30"/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1"/>
      <c r="D41" s="31"/>
      <c r="E41" s="31"/>
      <c r="F41" s="31"/>
      <c r="G41" s="31"/>
      <c r="H41" s="31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0"/>
      <c r="D43" s="30"/>
      <c r="E43" s="30"/>
      <c r="F43" s="30"/>
      <c r="G43" s="30"/>
      <c r="H43" s="30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2016-02-14T00:19:55Z</dcterms:modified>
</cp:coreProperties>
</file>