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I33" i="2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<sst xmlns="http://schemas.openxmlformats.org/spreadsheetml/2006/main" count="117" uniqueCount="76">
  <si>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</si>
  <si>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</si>
  <si>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</si>
  <si>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</si>
  <si>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</si>
  <si>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</si>
  <si>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</si>
  <si>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</si>
  <si>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</si>
  <si>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</si>
  <si>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</si>
  <si>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</si>
  <si>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</si>
  <si>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</si>
  <si>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</si>
  <si>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</si>
  <si>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</si>
  <si>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</si>
  <si>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</si>
  <si>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</si>
  <si>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</si>
  <si>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</si>
  <si>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</si>
  <si>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</si>
  <si>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</si>
  <si>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</si>
  <si>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</si>
  <si>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</si>
  <si>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</si>
  <si>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</si>
  <si>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</si>
  <si>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</si>
  <si>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</si>
  <si>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</si>
  <si>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</si>
  <si>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</si>
  <si>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</si>
  <si>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</si>
  <si>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</si>
  <si>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</si>
  <si>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</si>
  <si>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</si>
  <si>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</si>
  <si>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</si>
  <si>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</si>
  <si>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</si>
  <si>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</si>
  <si>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</si>
  <si>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</si>
  <si>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</si>
  <si>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</si>
  <si>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</si>
  <si>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</si>
  <si>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</si>
  <si>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</si>
  <si>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</si>
  <si>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</si>
  <si>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</si>
  <si>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</si>
  <si>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</si>
  <si>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</si>
  <si>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</si>
  <si>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</si>
  <si>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</si>
  <si>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</si>
  <si>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</si>
  <si>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</si>
  <si>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</si>
  <si>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</si>
  <si>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</si>
  <si>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</si>
  <si>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</si>
  <si>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</si>
  <si>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</si>
  <si>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3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</si>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</sst>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9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3">
    <xf numFmtId="0" fontId="0" fillId="0" borderId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19" fillId="8" borderId="8" applyNumberFormat="0" applyFont="0" applyAlignment="0" applyProtection="0">
      <alignment vertical="center"/>
    </xf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  <xf numFmtId="180" fontId="58" fillId="0" borderId="0" applyFont="0" applyFill="0" applyBorder="0" applyAlignment="0" applyProtection="0"/>
    <xf numFmtId="18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8">
    <xf numFmtId="0" fontId="0" fillId="0" borderId="0" xfId="0"/>
    <xf numFmtId="0" fontId="20" fillId="0" borderId="0" xfId="0" applyFont="1"/>
    <xf numFmtId="177" fontId="20" fillId="0" borderId="0" xfId="0" applyNumberFormat="1" applyFont="1"/>
    <xf numFmtId="0" fontId="0" fillId="0" borderId="0" xfId="0" applyAlignment="1"/>
    <xf numFmtId="0" fontId="20" fillId="0" borderId="0" xfId="0" applyNumberFormat="1" applyFont="1"/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/>
    <xf numFmtId="177" fontId="20" fillId="36" borderId="18" xfId="0" applyNumberFormat="1" applyFont="1" applyFill="1" applyBorder="1"/>
    <xf numFmtId="177" fontId="20" fillId="37" borderId="18" xfId="0" applyNumberFormat="1" applyFont="1" applyFill="1" applyBorder="1"/>
    <xf numFmtId="177" fontId="20" fillId="0" borderId="18" xfId="0" applyNumberFormat="1" applyFont="1" applyBorder="1"/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/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/>
    <xf numFmtId="0" fontId="55" fillId="0" borderId="0" xfId="0" applyNumberFormat="1" applyFont="1" applyAlignment="1"/>
    <xf numFmtId="0" fontId="20" fillId="0" borderId="0" xfId="0" applyFont="1"/>
    <xf numFmtId="0" fontId="20" fillId="0" borderId="0" xfId="0" applyFont="1"/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1" fontId="55" fillId="0" borderId="0" xfId="0" applyNumberFormat="1" applyFont="1" applyAlignment="1"/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3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19" xfId="132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2555082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b0393835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85a1363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d3d8d1ce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e8444a69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9a4ed591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b6992ba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8ad4e2b0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d3dadbc4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ecad7ac4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9a51c2e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be8fdf67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9a4ed571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d3dca9f4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762712f813" TargetMode="External"/><Relationship Id="rId604" Type="http://schemas.openxmlformats.org/officeDocument/2006/relationships/image" Target="cid:a006730b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15" Type="http://schemas.openxmlformats.org/officeDocument/2006/relationships/hyperlink" Target="cid:be924812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7b49d2262" TargetMode="External"/><Relationship Id="rId605" Type="http://schemas.openxmlformats.org/officeDocument/2006/relationships/hyperlink" Target="cid:a49b57da2" TargetMode="External"/><Relationship Id="rId626" Type="http://schemas.openxmlformats.org/officeDocument/2006/relationships/image" Target="cid:d8a19f7a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e924835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7b49d24813" TargetMode="External"/><Relationship Id="rId606" Type="http://schemas.openxmlformats.org/officeDocument/2006/relationships/image" Target="cid:a49b580113" TargetMode="External"/><Relationship Id="rId627" Type="http://schemas.openxmlformats.org/officeDocument/2006/relationships/hyperlink" Target="cid:dd25a20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d3d3d6ae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806a43192" TargetMode="External"/><Relationship Id="rId607" Type="http://schemas.openxmlformats.org/officeDocument/2006/relationships/hyperlink" Target="cid:a9bc1d962" TargetMode="External"/><Relationship Id="rId628" Type="http://schemas.openxmlformats.org/officeDocument/2006/relationships/image" Target="cid:dd25a230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d3d3d6d0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806a434c13" TargetMode="External"/><Relationship Id="rId608" Type="http://schemas.openxmlformats.org/officeDocument/2006/relationships/image" Target="cid:a9bc1db9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d3d8d1ab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25550a6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b039385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85a13664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d3dadb9d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e8444a93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9a51c2c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b6992bc2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8ad4e2d5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d3dca9cc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ecad7ae8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a00672ed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762712cc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be8fdf85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d8a19f2c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762712f8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7564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7b49d248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806a434c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85a13664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8ad4e2d5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9a4ed591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9a51c2e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7592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a006730b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a49b5801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a9bc1db9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b039385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b6992bc2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7545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be8fdf85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7602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e924835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d3d3d6d0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d3d8d1ce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d3dadbc4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d3dca9f4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d8a19f7a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dd25a230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25550a6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e8444a93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ecad7ae8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N25" sqref="N2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3" t="s">
        <v>5</v>
      </c>
      <c r="B3" s="63"/>
      <c r="C3" s="63"/>
      <c r="D3" s="63"/>
      <c r="E3" s="15">
        <f>SUM(E4:E40)</f>
        <v>19193850.664999995</v>
      </c>
      <c r="F3" s="25">
        <f>RA!I7</f>
        <v>2358126.3084</v>
      </c>
      <c r="G3" s="16">
        <f>SUM(G4:G40)</f>
        <v>16835724.356600001</v>
      </c>
      <c r="H3" s="27">
        <f>RA!J7</f>
        <v>12.2858427397273</v>
      </c>
      <c r="I3" s="20">
        <f>SUM(I4:I40)</f>
        <v>19193858.569413383</v>
      </c>
      <c r="J3" s="21">
        <f>SUM(J4:J40)</f>
        <v>16835724.428135626</v>
      </c>
      <c r="K3" s="22">
        <f>E3-I3</f>
        <v>-7.9044133871793747</v>
      </c>
      <c r="L3" s="22">
        <f>G3-J3</f>
        <v>-7.1535624563694E-2</v>
      </c>
    </row>
    <row r="4" spans="1:13">
      <c r="A4" s="64">
        <f>RA!A8</f>
        <v>42416</v>
      </c>
      <c r="B4" s="12">
        <v>12</v>
      </c>
      <c r="C4" s="62" t="s">
        <v>6</v>
      </c>
      <c r="D4" s="62"/>
      <c r="E4" s="15">
        <f>VLOOKUP(C4,RA!B8:D36,3,0)</f>
        <v>816257.87100000004</v>
      </c>
      <c r="F4" s="25">
        <f>VLOOKUP(C4,RA!B8:I39,8,0)</f>
        <v>217924.99040000001</v>
      </c>
      <c r="G4" s="16">
        <f t="shared" ref="G4:G40" si="0">E4-F4</f>
        <v>598332.88060000003</v>
      </c>
      <c r="H4" s="27">
        <f>RA!J8</f>
        <v>26.6980568448326</v>
      </c>
      <c r="I4" s="20">
        <f>VLOOKUP(B4,RMS!B:D,3,FALSE)</f>
        <v>816258.97771196603</v>
      </c>
      <c r="J4" s="21">
        <f>VLOOKUP(B4,RMS!B:E,4,FALSE)</f>
        <v>598332.89895982901</v>
      </c>
      <c r="K4" s="22">
        <f t="shared" ref="K4:K40" si="1">E4-I4</f>
        <v>-1.1067119659855962</v>
      </c>
      <c r="L4" s="22">
        <f t="shared" ref="L4:L40" si="2">G4-J4</f>
        <v>-1.8359828973188996E-2</v>
      </c>
    </row>
    <row r="5" spans="1:13">
      <c r="A5" s="64"/>
      <c r="B5" s="12">
        <v>13</v>
      </c>
      <c r="C5" s="62" t="s">
        <v>7</v>
      </c>
      <c r="D5" s="62"/>
      <c r="E5" s="15">
        <f>VLOOKUP(C5,RA!B8:D37,3,0)</f>
        <v>189029.13310000001</v>
      </c>
      <c r="F5" s="25">
        <f>VLOOKUP(C5,RA!B9:I40,8,0)</f>
        <v>32024.608199999999</v>
      </c>
      <c r="G5" s="16">
        <f t="shared" si="0"/>
        <v>157004.52490000002</v>
      </c>
      <c r="H5" s="27">
        <f>RA!J9</f>
        <v>16.941625703302801</v>
      </c>
      <c r="I5" s="20">
        <f>VLOOKUP(B5,RMS!B:D,3,FALSE)</f>
        <v>189029.25304102601</v>
      </c>
      <c r="J5" s="21">
        <f>VLOOKUP(B5,RMS!B:E,4,FALSE)</f>
        <v>157004.52313846099</v>
      </c>
      <c r="K5" s="22">
        <f t="shared" si="1"/>
        <v>-0.11994102600147016</v>
      </c>
      <c r="L5" s="22">
        <f t="shared" si="2"/>
        <v>1.7615390243008733E-3</v>
      </c>
      <c r="M5" s="32"/>
    </row>
    <row r="6" spans="1:13">
      <c r="A6" s="64"/>
      <c r="B6" s="12">
        <v>14</v>
      </c>
      <c r="C6" s="62" t="s">
        <v>8</v>
      </c>
      <c r="D6" s="62"/>
      <c r="E6" s="15">
        <f>VLOOKUP(C6,RA!B10:D38,3,0)</f>
        <v>300539.51860000001</v>
      </c>
      <c r="F6" s="25">
        <f>VLOOKUP(C6,RA!B10:I41,8,0)</f>
        <v>78723.1633</v>
      </c>
      <c r="G6" s="16">
        <f t="shared" si="0"/>
        <v>221816.3553</v>
      </c>
      <c r="H6" s="27">
        <f>RA!J10</f>
        <v>26.193947360638401</v>
      </c>
      <c r="I6" s="20">
        <f>VLOOKUP(B6,RMS!B:D,3,FALSE)</f>
        <v>300541.307130603</v>
      </c>
      <c r="J6" s="21">
        <f>VLOOKUP(B6,RMS!B:E,4,FALSE)</f>
        <v>221816.35514758501</v>
      </c>
      <c r="K6" s="22">
        <f>E6-I6</f>
        <v>-1.7885306029929779</v>
      </c>
      <c r="L6" s="22">
        <f t="shared" si="2"/>
        <v>1.5241498476825655E-4</v>
      </c>
      <c r="M6" s="32"/>
    </row>
    <row r="7" spans="1:13">
      <c r="A7" s="64"/>
      <c r="B7" s="12">
        <v>15</v>
      </c>
      <c r="C7" s="62" t="s">
        <v>9</v>
      </c>
      <c r="D7" s="62"/>
      <c r="E7" s="15">
        <f>VLOOKUP(C7,RA!B10:D39,3,0)</f>
        <v>72029.006699999998</v>
      </c>
      <c r="F7" s="25">
        <f>VLOOKUP(C7,RA!B11:I42,8,0)</f>
        <v>16099.1396</v>
      </c>
      <c r="G7" s="16">
        <f t="shared" si="0"/>
        <v>55929.867099999996</v>
      </c>
      <c r="H7" s="27">
        <f>RA!J11</f>
        <v>22.350911580736799</v>
      </c>
      <c r="I7" s="20">
        <f>VLOOKUP(B7,RMS!B:D,3,FALSE)</f>
        <v>72029.067290386505</v>
      </c>
      <c r="J7" s="21">
        <f>VLOOKUP(B7,RMS!B:E,4,FALSE)</f>
        <v>55929.866872309198</v>
      </c>
      <c r="K7" s="22">
        <f t="shared" si="1"/>
        <v>-6.0590386507101357E-2</v>
      </c>
      <c r="L7" s="22">
        <f t="shared" si="2"/>
        <v>2.2769079805584624E-4</v>
      </c>
      <c r="M7" s="32"/>
    </row>
    <row r="8" spans="1:13">
      <c r="A8" s="64"/>
      <c r="B8" s="12">
        <v>16</v>
      </c>
      <c r="C8" s="62" t="s">
        <v>10</v>
      </c>
      <c r="D8" s="62"/>
      <c r="E8" s="15">
        <f>VLOOKUP(C8,RA!B12:D39,3,0)</f>
        <v>144643.519</v>
      </c>
      <c r="F8" s="25">
        <f>VLOOKUP(C8,RA!B12:I43,8,0)</f>
        <v>31697.110199999999</v>
      </c>
      <c r="G8" s="16">
        <f t="shared" si="0"/>
        <v>112946.4088</v>
      </c>
      <c r="H8" s="27">
        <f>RA!J12</f>
        <v>21.913951222384199</v>
      </c>
      <c r="I8" s="20">
        <f>VLOOKUP(B8,RMS!B:D,3,FALSE)</f>
        <v>144643.521795726</v>
      </c>
      <c r="J8" s="21">
        <f>VLOOKUP(B8,RMS!B:E,4,FALSE)</f>
        <v>112946.40935213699</v>
      </c>
      <c r="K8" s="22">
        <f t="shared" si="1"/>
        <v>-2.7957260026596487E-3</v>
      </c>
      <c r="L8" s="22">
        <f t="shared" si="2"/>
        <v>-5.5213698942679912E-4</v>
      </c>
      <c r="M8" s="32"/>
    </row>
    <row r="9" spans="1:13">
      <c r="A9" s="64"/>
      <c r="B9" s="12">
        <v>17</v>
      </c>
      <c r="C9" s="62" t="s">
        <v>11</v>
      </c>
      <c r="D9" s="62"/>
      <c r="E9" s="15">
        <f>VLOOKUP(C9,RA!B12:D40,3,0)</f>
        <v>295605.11450000003</v>
      </c>
      <c r="F9" s="25">
        <f>VLOOKUP(C9,RA!B13:I44,8,0)</f>
        <v>101450.2458</v>
      </c>
      <c r="G9" s="16">
        <f t="shared" si="0"/>
        <v>194154.86870000002</v>
      </c>
      <c r="H9" s="27">
        <f>RA!J13</f>
        <v>34.319516416892</v>
      </c>
      <c r="I9" s="20">
        <f>VLOOKUP(B9,RMS!B:D,3,FALSE)</f>
        <v>295605.36759487202</v>
      </c>
      <c r="J9" s="21">
        <f>VLOOKUP(B9,RMS!B:E,4,FALSE)</f>
        <v>194154.86713504299</v>
      </c>
      <c r="K9" s="22">
        <f t="shared" si="1"/>
        <v>-0.25309487199410796</v>
      </c>
      <c r="L9" s="22">
        <f t="shared" si="2"/>
        <v>1.5649570268578827E-3</v>
      </c>
      <c r="M9" s="32"/>
    </row>
    <row r="10" spans="1:13">
      <c r="A10" s="64"/>
      <c r="B10" s="12">
        <v>18</v>
      </c>
      <c r="C10" s="62" t="s">
        <v>12</v>
      </c>
      <c r="D10" s="62"/>
      <c r="E10" s="15">
        <f>VLOOKUP(C10,RA!B14:D41,3,0)</f>
        <v>98588.077399999995</v>
      </c>
      <c r="F10" s="25">
        <f>VLOOKUP(C10,RA!B14:I44,8,0)</f>
        <v>21892.491399999999</v>
      </c>
      <c r="G10" s="16">
        <f t="shared" si="0"/>
        <v>76695.585999999996</v>
      </c>
      <c r="H10" s="27">
        <f>RA!J14</f>
        <v>22.206023260983098</v>
      </c>
      <c r="I10" s="20">
        <f>VLOOKUP(B10,RMS!B:D,3,FALSE)</f>
        <v>98588.080368376104</v>
      </c>
      <c r="J10" s="21">
        <f>VLOOKUP(B10,RMS!B:E,4,FALSE)</f>
        <v>76695.587463247895</v>
      </c>
      <c r="K10" s="22">
        <f t="shared" si="1"/>
        <v>-2.968376109492965E-3</v>
      </c>
      <c r="L10" s="22">
        <f t="shared" si="2"/>
        <v>-1.4632478996645659E-3</v>
      </c>
      <c r="M10" s="32"/>
    </row>
    <row r="11" spans="1:13">
      <c r="A11" s="64"/>
      <c r="B11" s="12">
        <v>19</v>
      </c>
      <c r="C11" s="62" t="s">
        <v>13</v>
      </c>
      <c r="D11" s="62"/>
      <c r="E11" s="15">
        <f>VLOOKUP(C11,RA!B14:D42,3,0)</f>
        <v>70708.560299999997</v>
      </c>
      <c r="F11" s="25">
        <f>VLOOKUP(C11,RA!B15:I45,8,0)</f>
        <v>18217.456699999999</v>
      </c>
      <c r="G11" s="16">
        <f t="shared" si="0"/>
        <v>52491.103600000002</v>
      </c>
      <c r="H11" s="27">
        <f>RA!J15</f>
        <v>25.764145985588701</v>
      </c>
      <c r="I11" s="20">
        <f>VLOOKUP(B11,RMS!B:D,3,FALSE)</f>
        <v>70708.619427350393</v>
      </c>
      <c r="J11" s="21">
        <f>VLOOKUP(B11,RMS!B:E,4,FALSE)</f>
        <v>52491.104204273499</v>
      </c>
      <c r="K11" s="22">
        <f t="shared" si="1"/>
        <v>-5.9127350396011025E-2</v>
      </c>
      <c r="L11" s="22">
        <f t="shared" si="2"/>
        <v>-6.0427349671954289E-4</v>
      </c>
      <c r="M11" s="32"/>
    </row>
    <row r="12" spans="1:13">
      <c r="A12" s="64"/>
      <c r="B12" s="12">
        <v>21</v>
      </c>
      <c r="C12" s="62" t="s">
        <v>14</v>
      </c>
      <c r="D12" s="62"/>
      <c r="E12" s="15">
        <f>VLOOKUP(C12,RA!B16:D43,3,0)</f>
        <v>1213214.841</v>
      </c>
      <c r="F12" s="25">
        <f>VLOOKUP(C12,RA!B16:I46,8,0)</f>
        <v>62107.442799999997</v>
      </c>
      <c r="G12" s="16">
        <f t="shared" si="0"/>
        <v>1151107.3981999999</v>
      </c>
      <c r="H12" s="27">
        <f>RA!J16</f>
        <v>5.1192452236083401</v>
      </c>
      <c r="I12" s="20">
        <f>VLOOKUP(B12,RMS!B:D,3,FALSE)</f>
        <v>1213214.07745641</v>
      </c>
      <c r="J12" s="21">
        <f>VLOOKUP(B12,RMS!B:E,4,FALSE)</f>
        <v>1151107.3985025601</v>
      </c>
      <c r="K12" s="22">
        <f t="shared" si="1"/>
        <v>0.76354358997195959</v>
      </c>
      <c r="L12" s="22">
        <f t="shared" si="2"/>
        <v>-3.0256016179919243E-4</v>
      </c>
      <c r="M12" s="32"/>
    </row>
    <row r="13" spans="1:13">
      <c r="A13" s="64"/>
      <c r="B13" s="12">
        <v>22</v>
      </c>
      <c r="C13" s="62" t="s">
        <v>15</v>
      </c>
      <c r="D13" s="62"/>
      <c r="E13" s="15">
        <f>VLOOKUP(C13,RA!B16:D44,3,0)</f>
        <v>1303114.7544</v>
      </c>
      <c r="F13" s="25">
        <f>VLOOKUP(C13,RA!B17:I47,8,0)</f>
        <v>134237.9749</v>
      </c>
      <c r="G13" s="16">
        <f t="shared" si="0"/>
        <v>1168876.7794999999</v>
      </c>
      <c r="H13" s="27">
        <f>RA!J17</f>
        <v>10.301316476292101</v>
      </c>
      <c r="I13" s="20">
        <f>VLOOKUP(B13,RMS!B:D,3,FALSE)</f>
        <v>1303114.8509846199</v>
      </c>
      <c r="J13" s="21">
        <f>VLOOKUP(B13,RMS!B:E,4,FALSE)</f>
        <v>1168876.77841538</v>
      </c>
      <c r="K13" s="22">
        <f t="shared" si="1"/>
        <v>-9.6584619954228401E-2</v>
      </c>
      <c r="L13" s="22">
        <f t="shared" si="2"/>
        <v>1.0846199002116919E-3</v>
      </c>
      <c r="M13" s="32"/>
    </row>
    <row r="14" spans="1:13">
      <c r="A14" s="64"/>
      <c r="B14" s="12">
        <v>23</v>
      </c>
      <c r="C14" s="62" t="s">
        <v>16</v>
      </c>
      <c r="D14" s="62"/>
      <c r="E14" s="15">
        <f>VLOOKUP(C14,RA!B18:D44,3,0)</f>
        <v>2248107.2637999998</v>
      </c>
      <c r="F14" s="25">
        <f>VLOOKUP(C14,RA!B18:I48,8,0)</f>
        <v>310533.03230000002</v>
      </c>
      <c r="G14" s="16">
        <f t="shared" si="0"/>
        <v>1937574.2314999998</v>
      </c>
      <c r="H14" s="27">
        <f>RA!J18</f>
        <v>13.813087893995901</v>
      </c>
      <c r="I14" s="20">
        <f>VLOOKUP(B14,RMS!B:D,3,FALSE)</f>
        <v>2248107.2672760701</v>
      </c>
      <c r="J14" s="21">
        <f>VLOOKUP(B14,RMS!B:E,4,FALSE)</f>
        <v>1937574.21753077</v>
      </c>
      <c r="K14" s="22">
        <f t="shared" si="1"/>
        <v>-3.4760702401399612E-3</v>
      </c>
      <c r="L14" s="22">
        <f t="shared" si="2"/>
        <v>1.3969229767099023E-2</v>
      </c>
      <c r="M14" s="32"/>
    </row>
    <row r="15" spans="1:13">
      <c r="A15" s="64"/>
      <c r="B15" s="12">
        <v>24</v>
      </c>
      <c r="C15" s="62" t="s">
        <v>17</v>
      </c>
      <c r="D15" s="62"/>
      <c r="E15" s="15">
        <f>VLOOKUP(C15,RA!B18:D45,3,0)</f>
        <v>793841.7977</v>
      </c>
      <c r="F15" s="25">
        <f>VLOOKUP(C15,RA!B19:I49,8,0)</f>
        <v>101077.92419999999</v>
      </c>
      <c r="G15" s="16">
        <f t="shared" si="0"/>
        <v>692763.87349999999</v>
      </c>
      <c r="H15" s="27">
        <f>RA!J19</f>
        <v>12.7327541196311</v>
      </c>
      <c r="I15" s="20">
        <f>VLOOKUP(B15,RMS!B:D,3,FALSE)</f>
        <v>793841.80082478595</v>
      </c>
      <c r="J15" s="21">
        <f>VLOOKUP(B15,RMS!B:E,4,FALSE)</f>
        <v>692763.872664102</v>
      </c>
      <c r="K15" s="22">
        <f t="shared" si="1"/>
        <v>-3.124785958789289E-3</v>
      </c>
      <c r="L15" s="22">
        <f t="shared" si="2"/>
        <v>8.3589798305183649E-4</v>
      </c>
      <c r="M15" s="32"/>
    </row>
    <row r="16" spans="1:13">
      <c r="A16" s="64"/>
      <c r="B16" s="12">
        <v>25</v>
      </c>
      <c r="C16" s="62" t="s">
        <v>18</v>
      </c>
      <c r="D16" s="62"/>
      <c r="E16" s="15">
        <f>VLOOKUP(C16,RA!B20:D46,3,0)</f>
        <v>853758.99219999998</v>
      </c>
      <c r="F16" s="25">
        <f>VLOOKUP(C16,RA!B20:I50,8,0)</f>
        <v>96981.071200000006</v>
      </c>
      <c r="G16" s="16">
        <f t="shared" si="0"/>
        <v>756777.92099999997</v>
      </c>
      <c r="H16" s="27">
        <f>RA!J20</f>
        <v>11.3593030452418</v>
      </c>
      <c r="I16" s="20">
        <f>VLOOKUP(B16,RMS!B:D,3,FALSE)</f>
        <v>853759.01509999996</v>
      </c>
      <c r="J16" s="21">
        <f>VLOOKUP(B16,RMS!B:E,4,FALSE)</f>
        <v>756777.92099999997</v>
      </c>
      <c r="K16" s="22">
        <f t="shared" si="1"/>
        <v>-2.2899999981746078E-2</v>
      </c>
      <c r="L16" s="22">
        <f t="shared" si="2"/>
        <v>0</v>
      </c>
      <c r="M16" s="32"/>
    </row>
    <row r="17" spans="1:13">
      <c r="A17" s="64"/>
      <c r="B17" s="12">
        <v>26</v>
      </c>
      <c r="C17" s="62" t="s">
        <v>19</v>
      </c>
      <c r="D17" s="62"/>
      <c r="E17" s="15">
        <f>VLOOKUP(C17,RA!B20:D47,3,0)</f>
        <v>496578.77850000001</v>
      </c>
      <c r="F17" s="25">
        <f>VLOOKUP(C17,RA!B21:I51,8,0)</f>
        <v>76809.748000000007</v>
      </c>
      <c r="G17" s="16">
        <f t="shared" si="0"/>
        <v>419769.03049999999</v>
      </c>
      <c r="H17" s="27">
        <f>RA!J21</f>
        <v>15.4677870512342</v>
      </c>
      <c r="I17" s="20">
        <f>VLOOKUP(B17,RMS!B:D,3,FALSE)</f>
        <v>496578.50637200702</v>
      </c>
      <c r="J17" s="21">
        <f>VLOOKUP(B17,RMS!B:E,4,FALSE)</f>
        <v>419769.03015400498</v>
      </c>
      <c r="K17" s="22">
        <f t="shared" si="1"/>
        <v>0.27212799299741164</v>
      </c>
      <c r="L17" s="22">
        <f t="shared" si="2"/>
        <v>3.4599500941112638E-4</v>
      </c>
      <c r="M17" s="32"/>
    </row>
    <row r="18" spans="1:13">
      <c r="A18" s="64"/>
      <c r="B18" s="12">
        <v>27</v>
      </c>
      <c r="C18" s="62" t="s">
        <v>20</v>
      </c>
      <c r="D18" s="62"/>
      <c r="E18" s="15">
        <f>VLOOKUP(C18,RA!B22:D48,3,0)</f>
        <v>1647510.0330000001</v>
      </c>
      <c r="F18" s="25">
        <f>VLOOKUP(C18,RA!B22:I52,8,0)</f>
        <v>109314.891</v>
      </c>
      <c r="G18" s="16">
        <f t="shared" si="0"/>
        <v>1538195.142</v>
      </c>
      <c r="H18" s="27">
        <f>RA!J22</f>
        <v>6.6351578327535403</v>
      </c>
      <c r="I18" s="20">
        <f>VLOOKUP(B18,RMS!B:D,3,FALSE)</f>
        <v>1647512.0044</v>
      </c>
      <c r="J18" s="21">
        <f>VLOOKUP(B18,RMS!B:E,4,FALSE)</f>
        <v>1538195.1396000001</v>
      </c>
      <c r="K18" s="22">
        <f t="shared" si="1"/>
        <v>-1.9713999999221414</v>
      </c>
      <c r="L18" s="22">
        <f t="shared" si="2"/>
        <v>2.3999998811632395E-3</v>
      </c>
      <c r="M18" s="32"/>
    </row>
    <row r="19" spans="1:13">
      <c r="A19" s="64"/>
      <c r="B19" s="12">
        <v>29</v>
      </c>
      <c r="C19" s="62" t="s">
        <v>21</v>
      </c>
      <c r="D19" s="62"/>
      <c r="E19" s="15">
        <f>VLOOKUP(C19,RA!B22:D49,3,0)</f>
        <v>2813022.1521999999</v>
      </c>
      <c r="F19" s="25">
        <f>VLOOKUP(C19,RA!B23:I53,8,0)</f>
        <v>385176.51530000003</v>
      </c>
      <c r="G19" s="16">
        <f t="shared" si="0"/>
        <v>2427845.6368999998</v>
      </c>
      <c r="H19" s="27">
        <f>RA!J23</f>
        <v>13.692622896650899</v>
      </c>
      <c r="I19" s="20">
        <f>VLOOKUP(B19,RMS!B:D,3,FALSE)</f>
        <v>2813023.6427410301</v>
      </c>
      <c r="J19" s="21">
        <f>VLOOKUP(B19,RMS!B:E,4,FALSE)</f>
        <v>2427845.6823128201</v>
      </c>
      <c r="K19" s="22">
        <f t="shared" si="1"/>
        <v>-1.4905410301871598</v>
      </c>
      <c r="L19" s="22">
        <f t="shared" si="2"/>
        <v>-4.5412820298224688E-2</v>
      </c>
      <c r="M19" s="32"/>
    </row>
    <row r="20" spans="1:13">
      <c r="A20" s="64"/>
      <c r="B20" s="12">
        <v>31</v>
      </c>
      <c r="C20" s="62" t="s">
        <v>22</v>
      </c>
      <c r="D20" s="62"/>
      <c r="E20" s="15">
        <f>VLOOKUP(C20,RA!B24:D50,3,0)</f>
        <v>288033.95500000002</v>
      </c>
      <c r="F20" s="25">
        <f>VLOOKUP(C20,RA!B24:I54,8,0)</f>
        <v>49743.675900000002</v>
      </c>
      <c r="G20" s="16">
        <f t="shared" si="0"/>
        <v>238290.27910000001</v>
      </c>
      <c r="H20" s="27">
        <f>RA!J24</f>
        <v>17.270073557820599</v>
      </c>
      <c r="I20" s="20">
        <f>VLOOKUP(B20,RMS!B:D,3,FALSE)</f>
        <v>288033.91470886499</v>
      </c>
      <c r="J20" s="21">
        <f>VLOOKUP(B20,RMS!B:E,4,FALSE)</f>
        <v>238290.26819546401</v>
      </c>
      <c r="K20" s="22">
        <f t="shared" si="1"/>
        <v>4.0291135024745017E-2</v>
      </c>
      <c r="L20" s="22">
        <f t="shared" si="2"/>
        <v>1.0904536000452936E-2</v>
      </c>
      <c r="M20" s="32"/>
    </row>
    <row r="21" spans="1:13">
      <c r="A21" s="64"/>
      <c r="B21" s="12">
        <v>32</v>
      </c>
      <c r="C21" s="62" t="s">
        <v>23</v>
      </c>
      <c r="D21" s="62"/>
      <c r="E21" s="15">
        <f>VLOOKUP(C21,RA!B24:D51,3,0)</f>
        <v>322545.54609999998</v>
      </c>
      <c r="F21" s="25">
        <f>VLOOKUP(C21,RA!B25:I55,8,0)</f>
        <v>30546.0344</v>
      </c>
      <c r="G21" s="16">
        <f t="shared" si="0"/>
        <v>291999.51169999997</v>
      </c>
      <c r="H21" s="27">
        <f>RA!J25</f>
        <v>9.4703010999041002</v>
      </c>
      <c r="I21" s="20">
        <f>VLOOKUP(B21,RMS!B:D,3,FALSE)</f>
        <v>322545.53581257799</v>
      </c>
      <c r="J21" s="21">
        <f>VLOOKUP(B21,RMS!B:E,4,FALSE)</f>
        <v>291999.51774375601</v>
      </c>
      <c r="K21" s="22">
        <f t="shared" si="1"/>
        <v>1.0287421988323331E-2</v>
      </c>
      <c r="L21" s="22">
        <f t="shared" si="2"/>
        <v>-6.0437560314312577E-3</v>
      </c>
      <c r="M21" s="32"/>
    </row>
    <row r="22" spans="1:13">
      <c r="A22" s="64"/>
      <c r="B22" s="12">
        <v>33</v>
      </c>
      <c r="C22" s="62" t="s">
        <v>24</v>
      </c>
      <c r="D22" s="62"/>
      <c r="E22" s="15">
        <f>VLOOKUP(C22,RA!B26:D52,3,0)</f>
        <v>480703.88079999998</v>
      </c>
      <c r="F22" s="25">
        <f>VLOOKUP(C22,RA!B26:I56,8,0)</f>
        <v>110036.61169999999</v>
      </c>
      <c r="G22" s="16">
        <f t="shared" si="0"/>
        <v>370667.26909999998</v>
      </c>
      <c r="H22" s="27">
        <f>RA!J26</f>
        <v>22.890726722837002</v>
      </c>
      <c r="I22" s="20">
        <f>VLOOKUP(B22,RMS!B:D,3,FALSE)</f>
        <v>480703.83733045199</v>
      </c>
      <c r="J22" s="21">
        <f>VLOOKUP(B22,RMS!B:E,4,FALSE)</f>
        <v>370667.26619395701</v>
      </c>
      <c r="K22" s="22">
        <f t="shared" si="1"/>
        <v>4.3469547992572188E-2</v>
      </c>
      <c r="L22" s="22">
        <f t="shared" si="2"/>
        <v>2.9060429660603404E-3</v>
      </c>
      <c r="M22" s="32"/>
    </row>
    <row r="23" spans="1:13">
      <c r="A23" s="64"/>
      <c r="B23" s="12">
        <v>34</v>
      </c>
      <c r="C23" s="62" t="s">
        <v>25</v>
      </c>
      <c r="D23" s="62"/>
      <c r="E23" s="15">
        <f>VLOOKUP(C23,RA!B26:D53,3,0)</f>
        <v>240617.77780000001</v>
      </c>
      <c r="F23" s="25">
        <f>VLOOKUP(C23,RA!B27:I57,8,0)</f>
        <v>66767.821100000001</v>
      </c>
      <c r="G23" s="16">
        <f t="shared" si="0"/>
        <v>173849.95670000001</v>
      </c>
      <c r="H23" s="27">
        <f>RA!J27</f>
        <v>27.748498764499899</v>
      </c>
      <c r="I23" s="20">
        <f>VLOOKUP(B23,RMS!B:D,3,FALSE)</f>
        <v>240617.604079971</v>
      </c>
      <c r="J23" s="21">
        <f>VLOOKUP(B23,RMS!B:E,4,FALSE)</f>
        <v>173849.98271761299</v>
      </c>
      <c r="K23" s="22">
        <f t="shared" si="1"/>
        <v>0.17372002900810912</v>
      </c>
      <c r="L23" s="22">
        <f t="shared" si="2"/>
        <v>-2.6017612981377169E-2</v>
      </c>
      <c r="M23" s="32"/>
    </row>
    <row r="24" spans="1:13">
      <c r="A24" s="64"/>
      <c r="B24" s="12">
        <v>35</v>
      </c>
      <c r="C24" s="62" t="s">
        <v>26</v>
      </c>
      <c r="D24" s="62"/>
      <c r="E24" s="15">
        <f>VLOOKUP(C24,RA!B28:D54,3,0)</f>
        <v>686443.58920000005</v>
      </c>
      <c r="F24" s="25">
        <f>VLOOKUP(C24,RA!B28:I58,8,0)</f>
        <v>22468.606400000001</v>
      </c>
      <c r="G24" s="16">
        <f t="shared" si="0"/>
        <v>663974.9828</v>
      </c>
      <c r="H24" s="27">
        <f>RA!J28</f>
        <v>3.2731905073489802</v>
      </c>
      <c r="I24" s="20">
        <f>VLOOKUP(B24,RMS!B:D,3,FALSE)</f>
        <v>686443.58924601797</v>
      </c>
      <c r="J24" s="21">
        <f>VLOOKUP(B24,RMS!B:E,4,FALSE)</f>
        <v>663974.98791592906</v>
      </c>
      <c r="K24" s="22">
        <f t="shared" si="1"/>
        <v>-4.601792898029089E-5</v>
      </c>
      <c r="L24" s="22">
        <f t="shared" si="2"/>
        <v>-5.1159290596842766E-3</v>
      </c>
      <c r="M24" s="32"/>
    </row>
    <row r="25" spans="1:13">
      <c r="A25" s="64"/>
      <c r="B25" s="12">
        <v>36</v>
      </c>
      <c r="C25" s="62" t="s">
        <v>27</v>
      </c>
      <c r="D25" s="62"/>
      <c r="E25" s="15">
        <f>VLOOKUP(C25,RA!B28:D55,3,0)</f>
        <v>689369.66619999998</v>
      </c>
      <c r="F25" s="25">
        <f>VLOOKUP(C25,RA!B29:I59,8,0)</f>
        <v>110034.7843</v>
      </c>
      <c r="G25" s="16">
        <f t="shared" si="0"/>
        <v>579334.88189999992</v>
      </c>
      <c r="H25" s="27">
        <f>RA!J29</f>
        <v>15.9616515920323</v>
      </c>
      <c r="I25" s="20">
        <f>VLOOKUP(B25,RMS!B:D,3,FALSE)</f>
        <v>689371.94552654901</v>
      </c>
      <c r="J25" s="21">
        <f>VLOOKUP(B25,RMS!B:E,4,FALSE)</f>
        <v>579334.87173615803</v>
      </c>
      <c r="K25" s="22">
        <f t="shared" si="1"/>
        <v>-2.279326549032703</v>
      </c>
      <c r="L25" s="22">
        <f t="shared" si="2"/>
        <v>1.0163841885514557E-2</v>
      </c>
      <c r="M25" s="32"/>
    </row>
    <row r="26" spans="1:13">
      <c r="A26" s="64"/>
      <c r="B26" s="12">
        <v>37</v>
      </c>
      <c r="C26" s="62" t="s">
        <v>71</v>
      </c>
      <c r="D26" s="62"/>
      <c r="E26" s="15">
        <f>VLOOKUP(C26,RA!B30:D56,3,0)</f>
        <v>766881.02220000001</v>
      </c>
      <c r="F26" s="25">
        <f>VLOOKUP(C26,RA!B30:I60,8,0)</f>
        <v>92414.467000000004</v>
      </c>
      <c r="G26" s="16">
        <f t="shared" si="0"/>
        <v>674466.55520000006</v>
      </c>
      <c r="H26" s="27">
        <f>RA!J30</f>
        <v>12.050691609877701</v>
      </c>
      <c r="I26" s="20">
        <f>VLOOKUP(B26,RMS!B:D,3,FALSE)</f>
        <v>766881.03968584095</v>
      </c>
      <c r="J26" s="21">
        <f>VLOOKUP(B26,RMS!B:E,4,FALSE)</f>
        <v>674466.56560620596</v>
      </c>
      <c r="K26" s="22">
        <f t="shared" si="1"/>
        <v>-1.7485840944573283E-2</v>
      </c>
      <c r="L26" s="22">
        <f t="shared" si="2"/>
        <v>-1.0406205896288157E-2</v>
      </c>
      <c r="M26" s="32"/>
    </row>
    <row r="27" spans="1:13">
      <c r="A27" s="64"/>
      <c r="B27" s="12">
        <v>38</v>
      </c>
      <c r="C27" s="62" t="s">
        <v>29</v>
      </c>
      <c r="D27" s="62"/>
      <c r="E27" s="15">
        <f>VLOOKUP(C27,RA!B30:D57,3,0)</f>
        <v>513776.91249999998</v>
      </c>
      <c r="F27" s="25">
        <f>VLOOKUP(C27,RA!B31:I61,8,0)</f>
        <v>25807.557499999999</v>
      </c>
      <c r="G27" s="16">
        <f t="shared" si="0"/>
        <v>487969.35499999998</v>
      </c>
      <c r="H27" s="27">
        <f>RA!J31</f>
        <v>5.0231057239264301</v>
      </c>
      <c r="I27" s="20">
        <f>VLOOKUP(B27,RMS!B:D,3,FALSE)</f>
        <v>513776.90071327402</v>
      </c>
      <c r="J27" s="21">
        <f>VLOOKUP(B27,RMS!B:E,4,FALSE)</f>
        <v>487969.34699911502</v>
      </c>
      <c r="K27" s="22">
        <f t="shared" si="1"/>
        <v>1.1786725954152644E-2</v>
      </c>
      <c r="L27" s="22">
        <f t="shared" si="2"/>
        <v>8.0008849618025124E-3</v>
      </c>
      <c r="M27" s="32"/>
    </row>
    <row r="28" spans="1:13">
      <c r="A28" s="64"/>
      <c r="B28" s="12">
        <v>39</v>
      </c>
      <c r="C28" s="62" t="s">
        <v>30</v>
      </c>
      <c r="D28" s="62"/>
      <c r="E28" s="15">
        <f>VLOOKUP(C28,RA!B32:D58,3,0)</f>
        <v>134121.6588</v>
      </c>
      <c r="F28" s="25">
        <f>VLOOKUP(C28,RA!B32:I62,8,0)</f>
        <v>36567.800799999997</v>
      </c>
      <c r="G28" s="16">
        <f t="shared" si="0"/>
        <v>97553.858000000007</v>
      </c>
      <c r="H28" s="27">
        <f>RA!J32</f>
        <v>27.2646499656922</v>
      </c>
      <c r="I28" s="20">
        <f>VLOOKUP(B28,RMS!B:D,3,FALSE)</f>
        <v>134121.611205703</v>
      </c>
      <c r="J28" s="21">
        <f>VLOOKUP(B28,RMS!B:E,4,FALSE)</f>
        <v>97553.864616157196</v>
      </c>
      <c r="K28" s="22">
        <f t="shared" si="1"/>
        <v>4.7594297007890418E-2</v>
      </c>
      <c r="L28" s="22">
        <f t="shared" si="2"/>
        <v>-6.6161571885459125E-3</v>
      </c>
      <c r="M28" s="32"/>
    </row>
    <row r="29" spans="1:13">
      <c r="A29" s="64"/>
      <c r="B29" s="12">
        <v>40</v>
      </c>
      <c r="C29" s="62" t="s">
        <v>74</v>
      </c>
      <c r="D29" s="62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4"/>
      <c r="B30" s="12">
        <v>42</v>
      </c>
      <c r="C30" s="62" t="s">
        <v>31</v>
      </c>
      <c r="D30" s="62"/>
      <c r="E30" s="15">
        <f>VLOOKUP(C30,RA!B34:D61,3,0)</f>
        <v>121728.0955</v>
      </c>
      <c r="F30" s="25">
        <f>VLOOKUP(C30,RA!B34:I65,8,0)</f>
        <v>19286.074000000001</v>
      </c>
      <c r="G30" s="16">
        <f t="shared" si="0"/>
        <v>102442.0215</v>
      </c>
      <c r="H30" s="27">
        <f>RA!J34</f>
        <v>15.843568340391901</v>
      </c>
      <c r="I30" s="20">
        <f>VLOOKUP(B30,RMS!B:D,3,FALSE)</f>
        <v>121728.0944</v>
      </c>
      <c r="J30" s="21">
        <f>VLOOKUP(B30,RMS!B:E,4,FALSE)</f>
        <v>102442.0208</v>
      </c>
      <c r="K30" s="22">
        <f t="shared" si="1"/>
        <v>1.0999999940395355E-3</v>
      </c>
      <c r="L30" s="22">
        <f t="shared" si="2"/>
        <v>7.0000000414438546E-4</v>
      </c>
      <c r="M30" s="32"/>
    </row>
    <row r="31" spans="1:13" s="34" customFormat="1" ht="12" thickBot="1">
      <c r="A31" s="64"/>
      <c r="B31" s="12">
        <v>70</v>
      </c>
      <c r="C31" s="65" t="s">
        <v>68</v>
      </c>
      <c r="D31" s="66"/>
      <c r="E31" s="15">
        <f>VLOOKUP(C31,RA!B35:D62,3,0)</f>
        <v>89664.99</v>
      </c>
      <c r="F31" s="25">
        <f>VLOOKUP(C31,RA!B35:I66,8,0)</f>
        <v>5625.69</v>
      </c>
      <c r="G31" s="16">
        <f t="shared" si="0"/>
        <v>84039.3</v>
      </c>
      <c r="H31" s="27">
        <f>RA!J35</f>
        <v>6.2741210365383404</v>
      </c>
      <c r="I31" s="20">
        <f>VLOOKUP(B31,RMS!B:D,3,FALSE)</f>
        <v>89664.99</v>
      </c>
      <c r="J31" s="21">
        <f>VLOOKUP(B31,RMS!B:E,4,FALSE)</f>
        <v>84039.3</v>
      </c>
      <c r="K31" s="22">
        <f t="shared" si="1"/>
        <v>0</v>
      </c>
      <c r="L31" s="22">
        <f t="shared" si="2"/>
        <v>0</v>
      </c>
    </row>
    <row r="32" spans="1:13">
      <c r="A32" s="64"/>
      <c r="B32" s="12">
        <v>71</v>
      </c>
      <c r="C32" s="62" t="s">
        <v>35</v>
      </c>
      <c r="D32" s="62"/>
      <c r="E32" s="15">
        <f>VLOOKUP(C32,RA!B34:D62,3,0)</f>
        <v>234687.27</v>
      </c>
      <c r="F32" s="25">
        <f>VLOOKUP(C32,RA!B34:I66,8,0)</f>
        <v>-24058.19</v>
      </c>
      <c r="G32" s="16">
        <f t="shared" si="0"/>
        <v>258745.46</v>
      </c>
      <c r="H32" s="27">
        <f>RA!J35</f>
        <v>6.2741210365383404</v>
      </c>
      <c r="I32" s="20">
        <f>VLOOKUP(B32,RMS!B:D,3,FALSE)</f>
        <v>234687.27</v>
      </c>
      <c r="J32" s="21">
        <f>VLOOKUP(B32,RMS!B:E,4,FALSE)</f>
        <v>258745.46</v>
      </c>
      <c r="K32" s="22">
        <f t="shared" si="1"/>
        <v>0</v>
      </c>
      <c r="L32" s="22">
        <f t="shared" si="2"/>
        <v>0</v>
      </c>
      <c r="M32" s="32"/>
    </row>
    <row r="33" spans="1:13">
      <c r="A33" s="64"/>
      <c r="B33" s="12">
        <v>72</v>
      </c>
      <c r="C33" s="62" t="s">
        <v>36</v>
      </c>
      <c r="D33" s="62"/>
      <c r="E33" s="15">
        <f>VLOOKUP(C33,RA!B34:D63,3,0)</f>
        <v>27705.98</v>
      </c>
      <c r="F33" s="25">
        <f>VLOOKUP(C33,RA!B34:I67,8,0)</f>
        <v>467.51</v>
      </c>
      <c r="G33" s="16">
        <f t="shared" si="0"/>
        <v>27238.47</v>
      </c>
      <c r="H33" s="27">
        <f>RA!J34</f>
        <v>15.843568340391901</v>
      </c>
      <c r="I33" s="20">
        <f>VLOOKUP(B33,RMS!B:D,3,FALSE)</f>
        <v>27705.98</v>
      </c>
      <c r="J33" s="21">
        <f>VLOOKUP(B33,RMS!B:E,4,FALSE)</f>
        <v>27238.47</v>
      </c>
      <c r="K33" s="22">
        <f t="shared" si="1"/>
        <v>0</v>
      </c>
      <c r="L33" s="22">
        <f t="shared" si="2"/>
        <v>0</v>
      </c>
      <c r="M33" s="32"/>
    </row>
    <row r="34" spans="1:13">
      <c r="A34" s="64"/>
      <c r="B34" s="12">
        <v>73</v>
      </c>
      <c r="C34" s="62" t="s">
        <v>37</v>
      </c>
      <c r="D34" s="62"/>
      <c r="E34" s="15">
        <f>VLOOKUP(C34,RA!B35:D64,3,0)</f>
        <v>227432.59</v>
      </c>
      <c r="F34" s="25">
        <f>VLOOKUP(C34,RA!B35:I68,8,0)</f>
        <v>-23360.74</v>
      </c>
      <c r="G34" s="16">
        <f t="shared" si="0"/>
        <v>250793.33</v>
      </c>
      <c r="H34" s="27">
        <f>RA!J35</f>
        <v>6.2741210365383404</v>
      </c>
      <c r="I34" s="20">
        <f>VLOOKUP(B34,RMS!B:D,3,FALSE)</f>
        <v>227432.59</v>
      </c>
      <c r="J34" s="21">
        <f>VLOOKUP(B34,RMS!B:E,4,FALSE)</f>
        <v>250793.33</v>
      </c>
      <c r="K34" s="22">
        <f t="shared" si="1"/>
        <v>0</v>
      </c>
      <c r="L34" s="22">
        <f t="shared" si="2"/>
        <v>0</v>
      </c>
      <c r="M34" s="32"/>
    </row>
    <row r="35" spans="1:13" s="34" customFormat="1">
      <c r="A35" s="64"/>
      <c r="B35" s="12">
        <v>74</v>
      </c>
      <c r="C35" s="62" t="s">
        <v>69</v>
      </c>
      <c r="D35" s="62"/>
      <c r="E35" s="15">
        <f>VLOOKUP(C35,RA!B36:D65,3,0)</f>
        <v>29.09</v>
      </c>
      <c r="F35" s="25">
        <f>VLOOKUP(C35,RA!B36:I69,8,0)</f>
        <v>-2103.39</v>
      </c>
      <c r="G35" s="16">
        <f t="shared" si="0"/>
        <v>2132.48</v>
      </c>
      <c r="H35" s="27">
        <f>RA!J36</f>
        <v>-10.2511695670583</v>
      </c>
      <c r="I35" s="20">
        <f>VLOOKUP(B35,RMS!B:D,3,FALSE)</f>
        <v>29.09</v>
      </c>
      <c r="J35" s="21">
        <f>VLOOKUP(B35,RMS!B:E,4,FALSE)</f>
        <v>2132.48</v>
      </c>
      <c r="K35" s="22">
        <f t="shared" si="1"/>
        <v>0</v>
      </c>
      <c r="L35" s="22">
        <f t="shared" si="2"/>
        <v>0</v>
      </c>
    </row>
    <row r="36" spans="1:13" ht="11.25" customHeight="1">
      <c r="A36" s="64"/>
      <c r="B36" s="12">
        <v>75</v>
      </c>
      <c r="C36" s="62" t="s">
        <v>32</v>
      </c>
      <c r="D36" s="62"/>
      <c r="E36" s="15">
        <f>VLOOKUP(C36,RA!B8:D65,3,0)</f>
        <v>187928.63219999999</v>
      </c>
      <c r="F36" s="25">
        <f>VLOOKUP(C36,RA!B8:I69,8,0)</f>
        <v>14486.6553</v>
      </c>
      <c r="G36" s="16">
        <f t="shared" si="0"/>
        <v>173441.97689999998</v>
      </c>
      <c r="H36" s="27">
        <f>RA!J36</f>
        <v>-10.2511695670583</v>
      </c>
      <c r="I36" s="20">
        <f>VLOOKUP(B36,RMS!B:D,3,FALSE)</f>
        <v>187928.632478632</v>
      </c>
      <c r="J36" s="21">
        <f>VLOOKUP(B36,RMS!B:E,4,FALSE)</f>
        <v>173441.976495726</v>
      </c>
      <c r="K36" s="22">
        <f t="shared" si="1"/>
        <v>-2.7863201103173196E-4</v>
      </c>
      <c r="L36" s="22">
        <f t="shared" si="2"/>
        <v>4.0427397470921278E-4</v>
      </c>
      <c r="M36" s="32"/>
    </row>
    <row r="37" spans="1:13">
      <c r="A37" s="64"/>
      <c r="B37" s="12">
        <v>76</v>
      </c>
      <c r="C37" s="62" t="s">
        <v>33</v>
      </c>
      <c r="D37" s="62"/>
      <c r="E37" s="15">
        <f>VLOOKUP(C37,RA!B8:D66,3,0)</f>
        <v>543826.24329999997</v>
      </c>
      <c r="F37" s="25">
        <f>VLOOKUP(C37,RA!B8:I70,8,0)</f>
        <v>36208.398500000003</v>
      </c>
      <c r="G37" s="16">
        <f t="shared" si="0"/>
        <v>507617.84479999996</v>
      </c>
      <c r="H37" s="27">
        <f>RA!J37</f>
        <v>1.6873974499368001</v>
      </c>
      <c r="I37" s="20">
        <f>VLOOKUP(B37,RMS!B:D,3,FALSE)</f>
        <v>543826.232619658</v>
      </c>
      <c r="J37" s="21">
        <f>VLOOKUP(B37,RMS!B:E,4,FALSE)</f>
        <v>507617.85084273497</v>
      </c>
      <c r="K37" s="22">
        <f t="shared" si="1"/>
        <v>1.0680341976694763E-2</v>
      </c>
      <c r="L37" s="22">
        <f t="shared" si="2"/>
        <v>-6.0427350108511746E-3</v>
      </c>
      <c r="M37" s="32"/>
    </row>
    <row r="38" spans="1:13">
      <c r="A38" s="64"/>
      <c r="B38" s="12">
        <v>77</v>
      </c>
      <c r="C38" s="62" t="s">
        <v>38</v>
      </c>
      <c r="D38" s="62"/>
      <c r="E38" s="15">
        <f>VLOOKUP(C38,RA!B9:D67,3,0)</f>
        <v>203811.25</v>
      </c>
      <c r="F38" s="25">
        <f>VLOOKUP(C38,RA!B9:I71,8,0)</f>
        <v>-17638.03</v>
      </c>
      <c r="G38" s="16">
        <f t="shared" si="0"/>
        <v>221449.28</v>
      </c>
      <c r="H38" s="27">
        <f>RA!J38</f>
        <v>-10.2715006675165</v>
      </c>
      <c r="I38" s="20">
        <f>VLOOKUP(B38,RMS!B:D,3,FALSE)</f>
        <v>203811.25</v>
      </c>
      <c r="J38" s="21">
        <f>VLOOKUP(B38,RMS!B:E,4,FALSE)</f>
        <v>221449.28</v>
      </c>
      <c r="K38" s="22">
        <f t="shared" si="1"/>
        <v>0</v>
      </c>
      <c r="L38" s="22">
        <f t="shared" si="2"/>
        <v>0</v>
      </c>
      <c r="M38" s="32"/>
    </row>
    <row r="39" spans="1:13">
      <c r="A39" s="64"/>
      <c r="B39" s="12">
        <v>78</v>
      </c>
      <c r="C39" s="62" t="s">
        <v>39</v>
      </c>
      <c r="D39" s="62"/>
      <c r="E39" s="15">
        <f>VLOOKUP(C39,RA!B10:D68,3,0)</f>
        <v>55535.94</v>
      </c>
      <c r="F39" s="25">
        <f>VLOOKUP(C39,RA!B10:I72,8,0)</f>
        <v>7548.86</v>
      </c>
      <c r="G39" s="16">
        <f t="shared" si="0"/>
        <v>47987.08</v>
      </c>
      <c r="H39" s="27">
        <f>RA!J39</f>
        <v>-7230.62908215882</v>
      </c>
      <c r="I39" s="20">
        <f>VLOOKUP(B39,RMS!B:D,3,FALSE)</f>
        <v>55535.94</v>
      </c>
      <c r="J39" s="21">
        <f>VLOOKUP(B39,RMS!B:E,4,FALSE)</f>
        <v>47987.08</v>
      </c>
      <c r="K39" s="22">
        <f t="shared" si="1"/>
        <v>0</v>
      </c>
      <c r="L39" s="22">
        <f t="shared" si="2"/>
        <v>0</v>
      </c>
      <c r="M39" s="32"/>
    </row>
    <row r="40" spans="1:13">
      <c r="A40" s="64"/>
      <c r="B40" s="12">
        <v>99</v>
      </c>
      <c r="C40" s="62" t="s">
        <v>34</v>
      </c>
      <c r="D40" s="62"/>
      <c r="E40" s="15">
        <f>VLOOKUP(C40,RA!B8:D69,3,0)</f>
        <v>22457.162</v>
      </c>
      <c r="F40" s="25">
        <f>VLOOKUP(C40,RA!B8:I73,8,0)</f>
        <v>3008.3062</v>
      </c>
      <c r="G40" s="16">
        <f t="shared" si="0"/>
        <v>19448.855800000001</v>
      </c>
      <c r="H40" s="27">
        <f>RA!J40</f>
        <v>7.7085940180646899</v>
      </c>
      <c r="I40" s="20">
        <f>VLOOKUP(B40,RMS!B:D,3,FALSE)</f>
        <v>22457.162090613401</v>
      </c>
      <c r="J40" s="21">
        <f>VLOOKUP(B40,RMS!B:E,4,FALSE)</f>
        <v>19448.855820285899</v>
      </c>
      <c r="K40" s="22">
        <f t="shared" si="1"/>
        <v>-9.0613400971051306E-5</v>
      </c>
      <c r="L40" s="22">
        <f t="shared" si="2"/>
        <v>-2.028589733527042E-5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7.85546875" style="35" customWidth="1"/>
    <col min="2" max="3" width="9.140625" style="35"/>
    <col min="4" max="4" width="11.5703125" style="35" customWidth="1"/>
    <col min="5" max="5" width="10.5703125" style="35" customWidth="1"/>
    <col min="6" max="7" width="12.28515625" style="35" customWidth="1"/>
    <col min="8" max="8" width="9.140625" style="35"/>
    <col min="9" max="9" width="12.28515625" style="35" customWidth="1"/>
    <col min="10" max="10" width="9.140625" style="35"/>
    <col min="11" max="11" width="12.28515625" style="35" customWidth="1"/>
    <col min="12" max="12" width="10.5703125" style="35" customWidth="1"/>
    <col min="13" max="13" width="12.28515625" style="35" customWidth="1"/>
    <col min="14" max="15" width="14" style="35" customWidth="1"/>
    <col min="16" max="17" width="9.28515625" style="35" customWidth="1"/>
    <col min="18" max="18" width="10.5703125" style="35" customWidth="1"/>
    <col min="19" max="20" width="9.140625" style="35"/>
    <col min="21" max="21" width="10.5703125" style="35" customWidth="1"/>
    <col min="22" max="22" width="36.140625" style="35" customWidth="1"/>
    <col min="23" max="16384" width="9.140625" style="35"/>
  </cols>
  <sheetData>
    <row r="1" spans="1:23" ht="12.7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38" t="s">
        <v>45</v>
      </c>
      <c r="W1" s="69"/>
    </row>
    <row r="2" spans="1:23" ht="12.7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38"/>
      <c r="W2" s="69"/>
    </row>
    <row r="3" spans="1:23" ht="23.25" thickBo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39" t="s">
        <v>46</v>
      </c>
      <c r="W3" s="69"/>
    </row>
    <row r="4" spans="1:23" ht="12.75" thickTop="1" thickBo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W4" s="69"/>
    </row>
    <row r="5" spans="1:23" ht="22.5" thickTop="1" thickBot="1">
      <c r="A5" s="40"/>
      <c r="B5" s="41"/>
      <c r="C5" s="42"/>
      <c r="D5" s="43" t="s">
        <v>0</v>
      </c>
      <c r="E5" s="43" t="s">
        <v>58</v>
      </c>
      <c r="F5" s="43" t="s">
        <v>59</v>
      </c>
      <c r="G5" s="43" t="s">
        <v>47</v>
      </c>
      <c r="H5" s="43" t="s">
        <v>48</v>
      </c>
      <c r="I5" s="43" t="s">
        <v>1</v>
      </c>
      <c r="J5" s="43" t="s">
        <v>2</v>
      </c>
      <c r="K5" s="43" t="s">
        <v>49</v>
      </c>
      <c r="L5" s="43" t="s">
        <v>50</v>
      </c>
      <c r="M5" s="43" t="s">
        <v>51</v>
      </c>
      <c r="N5" s="43" t="s">
        <v>52</v>
      </c>
      <c r="O5" s="43" t="s">
        <v>53</v>
      </c>
      <c r="P5" s="43" t="s">
        <v>60</v>
      </c>
      <c r="Q5" s="43" t="s">
        <v>61</v>
      </c>
      <c r="R5" s="43" t="s">
        <v>54</v>
      </c>
      <c r="S5" s="43" t="s">
        <v>55</v>
      </c>
      <c r="T5" s="43" t="s">
        <v>56</v>
      </c>
      <c r="U5" s="44" t="s">
        <v>57</v>
      </c>
    </row>
    <row r="6" spans="1:23" ht="12" thickBot="1">
      <c r="A6" s="45" t="s">
        <v>3</v>
      </c>
      <c r="B6" s="70" t="s">
        <v>4</v>
      </c>
      <c r="C6" s="71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6"/>
    </row>
    <row r="7" spans="1:23" ht="12" thickBot="1">
      <c r="A7" s="72" t="s">
        <v>5</v>
      </c>
      <c r="B7" s="73"/>
      <c r="C7" s="74"/>
      <c r="D7" s="47">
        <v>19193850.664999999</v>
      </c>
      <c r="E7" s="48"/>
      <c r="F7" s="48"/>
      <c r="G7" s="47">
        <v>80827732.294200003</v>
      </c>
      <c r="H7" s="49">
        <v>-76.253384673545597</v>
      </c>
      <c r="I7" s="47">
        <v>2358126.3084</v>
      </c>
      <c r="J7" s="49">
        <v>12.2858427397273</v>
      </c>
      <c r="K7" s="47">
        <v>6396400.4836999997</v>
      </c>
      <c r="L7" s="49">
        <v>7.9136211076887903</v>
      </c>
      <c r="M7" s="49">
        <v>-0.63133541834829898</v>
      </c>
      <c r="N7" s="47">
        <v>622530714.6602</v>
      </c>
      <c r="O7" s="47">
        <v>1469090648.7994001</v>
      </c>
      <c r="P7" s="47">
        <v>835701</v>
      </c>
      <c r="Q7" s="47">
        <v>876376</v>
      </c>
      <c r="R7" s="49">
        <v>-4.6412726957379</v>
      </c>
      <c r="S7" s="47">
        <v>22.967365917953899</v>
      </c>
      <c r="T7" s="47">
        <v>23.062517832756701</v>
      </c>
      <c r="U7" s="50">
        <v>-0.41429180491453099</v>
      </c>
    </row>
    <row r="8" spans="1:23" ht="12" thickBot="1">
      <c r="A8" s="75">
        <v>42416</v>
      </c>
      <c r="B8" s="65" t="s">
        <v>6</v>
      </c>
      <c r="C8" s="66"/>
      <c r="D8" s="51">
        <v>816257.87100000004</v>
      </c>
      <c r="E8" s="52"/>
      <c r="F8" s="52"/>
      <c r="G8" s="51">
        <v>3582238.8185999999</v>
      </c>
      <c r="H8" s="53">
        <v>-77.213750608648496</v>
      </c>
      <c r="I8" s="51">
        <v>217924.99040000001</v>
      </c>
      <c r="J8" s="53">
        <v>26.6980568448326</v>
      </c>
      <c r="K8" s="51">
        <v>403187.29639999999</v>
      </c>
      <c r="L8" s="53">
        <v>11.2551763524681</v>
      </c>
      <c r="M8" s="53">
        <v>-0.45949440285986198</v>
      </c>
      <c r="N8" s="51">
        <v>24504781.9877</v>
      </c>
      <c r="O8" s="51">
        <v>56968209.377800003</v>
      </c>
      <c r="P8" s="51">
        <v>29928</v>
      </c>
      <c r="Q8" s="51">
        <v>31329</v>
      </c>
      <c r="R8" s="53">
        <v>-4.4718950493153304</v>
      </c>
      <c r="S8" s="51">
        <v>27.274053428227798</v>
      </c>
      <c r="T8" s="51">
        <v>27.022002907849</v>
      </c>
      <c r="U8" s="54">
        <v>0.92414030441814399</v>
      </c>
    </row>
    <row r="9" spans="1:23" ht="12" thickBot="1">
      <c r="A9" s="76"/>
      <c r="B9" s="65" t="s">
        <v>7</v>
      </c>
      <c r="C9" s="66"/>
      <c r="D9" s="51">
        <v>189029.13310000001</v>
      </c>
      <c r="E9" s="52"/>
      <c r="F9" s="52"/>
      <c r="G9" s="51">
        <v>473382.63510000001</v>
      </c>
      <c r="H9" s="53">
        <v>-60.068426874156799</v>
      </c>
      <c r="I9" s="51">
        <v>32024.608199999999</v>
      </c>
      <c r="J9" s="53">
        <v>16.941625703302801</v>
      </c>
      <c r="K9" s="51">
        <v>-20497.057000000001</v>
      </c>
      <c r="L9" s="53">
        <v>-4.3299131569686899</v>
      </c>
      <c r="M9" s="53">
        <v>-2.5624003094688201</v>
      </c>
      <c r="N9" s="51">
        <v>3482312.62</v>
      </c>
      <c r="O9" s="51">
        <v>6873270.1338999998</v>
      </c>
      <c r="P9" s="51">
        <v>9375</v>
      </c>
      <c r="Q9" s="51">
        <v>9355</v>
      </c>
      <c r="R9" s="53">
        <v>0.21378941742384899</v>
      </c>
      <c r="S9" s="51">
        <v>20.1631075306667</v>
      </c>
      <c r="T9" s="51">
        <v>19.952079283805499</v>
      </c>
      <c r="U9" s="54">
        <v>1.04660577016837</v>
      </c>
    </row>
    <row r="10" spans="1:23" ht="12" thickBot="1">
      <c r="A10" s="76"/>
      <c r="B10" s="65" t="s">
        <v>8</v>
      </c>
      <c r="C10" s="66"/>
      <c r="D10" s="51">
        <v>300539.51860000001</v>
      </c>
      <c r="E10" s="52"/>
      <c r="F10" s="52"/>
      <c r="G10" s="51">
        <v>836240.63630000001</v>
      </c>
      <c r="H10" s="53">
        <v>-64.060641691635993</v>
      </c>
      <c r="I10" s="51">
        <v>78723.1633</v>
      </c>
      <c r="J10" s="53">
        <v>26.193947360638401</v>
      </c>
      <c r="K10" s="51">
        <v>131624.94959999999</v>
      </c>
      <c r="L10" s="53">
        <v>15.740080532606401</v>
      </c>
      <c r="M10" s="53">
        <v>-0.40191306025768803</v>
      </c>
      <c r="N10" s="51">
        <v>7942916.8929000003</v>
      </c>
      <c r="O10" s="51">
        <v>14063926.5506</v>
      </c>
      <c r="P10" s="51">
        <v>94582</v>
      </c>
      <c r="Q10" s="51">
        <v>101442</v>
      </c>
      <c r="R10" s="53">
        <v>-6.7624849667790503</v>
      </c>
      <c r="S10" s="51">
        <v>3.1775551225391698</v>
      </c>
      <c r="T10" s="51">
        <v>3.26932729441454</v>
      </c>
      <c r="U10" s="54">
        <v>-2.8881378398255699</v>
      </c>
    </row>
    <row r="11" spans="1:23" ht="12" thickBot="1">
      <c r="A11" s="76"/>
      <c r="B11" s="65" t="s">
        <v>9</v>
      </c>
      <c r="C11" s="66"/>
      <c r="D11" s="51">
        <v>72029.006699999998</v>
      </c>
      <c r="E11" s="52"/>
      <c r="F11" s="52"/>
      <c r="G11" s="51">
        <v>161509.54149999999</v>
      </c>
      <c r="H11" s="53">
        <v>-55.402630686063802</v>
      </c>
      <c r="I11" s="51">
        <v>16099.1396</v>
      </c>
      <c r="J11" s="53">
        <v>22.350911580736799</v>
      </c>
      <c r="K11" s="51">
        <v>36169.167000000001</v>
      </c>
      <c r="L11" s="53">
        <v>22.394445965286799</v>
      </c>
      <c r="M11" s="53">
        <v>-0.55489327138775402</v>
      </c>
      <c r="N11" s="51">
        <v>1964072.0222</v>
      </c>
      <c r="O11" s="51">
        <v>4752143.4325000001</v>
      </c>
      <c r="P11" s="51">
        <v>3352</v>
      </c>
      <c r="Q11" s="51">
        <v>3697</v>
      </c>
      <c r="R11" s="53">
        <v>-9.3318907222071896</v>
      </c>
      <c r="S11" s="51">
        <v>21.488367153937901</v>
      </c>
      <c r="T11" s="51">
        <v>20.556360129834999</v>
      </c>
      <c r="U11" s="54">
        <v>4.3372631220708904</v>
      </c>
    </row>
    <row r="12" spans="1:23" ht="12" thickBot="1">
      <c r="A12" s="76"/>
      <c r="B12" s="65" t="s">
        <v>10</v>
      </c>
      <c r="C12" s="66"/>
      <c r="D12" s="51">
        <v>144643.519</v>
      </c>
      <c r="E12" s="52"/>
      <c r="F12" s="52"/>
      <c r="G12" s="51">
        <v>601956.8395</v>
      </c>
      <c r="H12" s="53">
        <v>-75.971114620087306</v>
      </c>
      <c r="I12" s="51">
        <v>31697.110199999999</v>
      </c>
      <c r="J12" s="53">
        <v>21.913951222384199</v>
      </c>
      <c r="K12" s="51">
        <v>50631.7281</v>
      </c>
      <c r="L12" s="53">
        <v>8.4111891048627303</v>
      </c>
      <c r="M12" s="53">
        <v>-0.373967443153496</v>
      </c>
      <c r="N12" s="51">
        <v>4477663.4775999999</v>
      </c>
      <c r="O12" s="51">
        <v>15346893.238399999</v>
      </c>
      <c r="P12" s="51">
        <v>1244</v>
      </c>
      <c r="Q12" s="51">
        <v>1194</v>
      </c>
      <c r="R12" s="53">
        <v>4.1876046901172499</v>
      </c>
      <c r="S12" s="51">
        <v>116.27292524115801</v>
      </c>
      <c r="T12" s="51">
        <v>120.65551189279699</v>
      </c>
      <c r="U12" s="54">
        <v>-3.7692236972192399</v>
      </c>
    </row>
    <row r="13" spans="1:23" ht="12" thickBot="1">
      <c r="A13" s="76"/>
      <c r="B13" s="65" t="s">
        <v>11</v>
      </c>
      <c r="C13" s="66"/>
      <c r="D13" s="51">
        <v>295605.11450000003</v>
      </c>
      <c r="E13" s="52"/>
      <c r="F13" s="52"/>
      <c r="G13" s="51">
        <v>1021936.3543</v>
      </c>
      <c r="H13" s="53">
        <v>-71.074019115164802</v>
      </c>
      <c r="I13" s="51">
        <v>101450.2458</v>
      </c>
      <c r="J13" s="53">
        <v>34.319516416892</v>
      </c>
      <c r="K13" s="51">
        <v>64971.371500000001</v>
      </c>
      <c r="L13" s="53">
        <v>6.3576729829230603</v>
      </c>
      <c r="M13" s="53">
        <v>0.56146073967362697</v>
      </c>
      <c r="N13" s="51">
        <v>8994287.3123000003</v>
      </c>
      <c r="O13" s="51">
        <v>21127565.163199998</v>
      </c>
      <c r="P13" s="51">
        <v>10171</v>
      </c>
      <c r="Q13" s="51">
        <v>10654</v>
      </c>
      <c r="R13" s="53">
        <v>-4.5335085413929104</v>
      </c>
      <c r="S13" s="51">
        <v>29.063525169599799</v>
      </c>
      <c r="T13" s="51">
        <v>28.917438333020499</v>
      </c>
      <c r="U13" s="54">
        <v>0.50264665324284596</v>
      </c>
    </row>
    <row r="14" spans="1:23" ht="12" thickBot="1">
      <c r="A14" s="76"/>
      <c r="B14" s="65" t="s">
        <v>12</v>
      </c>
      <c r="C14" s="66"/>
      <c r="D14" s="51">
        <v>98588.077399999995</v>
      </c>
      <c r="E14" s="52"/>
      <c r="F14" s="52"/>
      <c r="G14" s="51">
        <v>483979.70490000001</v>
      </c>
      <c r="H14" s="53">
        <v>-79.629708353086798</v>
      </c>
      <c r="I14" s="51">
        <v>21892.491399999999</v>
      </c>
      <c r="J14" s="53">
        <v>22.206023260983098</v>
      </c>
      <c r="K14" s="51">
        <v>82499.012400000007</v>
      </c>
      <c r="L14" s="53">
        <v>17.045965267705999</v>
      </c>
      <c r="M14" s="53">
        <v>-0.73463329119804099</v>
      </c>
      <c r="N14" s="51">
        <v>3783700.5405999999</v>
      </c>
      <c r="O14" s="51">
        <v>10609271.4419</v>
      </c>
      <c r="P14" s="51">
        <v>1594</v>
      </c>
      <c r="Q14" s="51">
        <v>1646</v>
      </c>
      <c r="R14" s="53">
        <v>-3.1591737545565</v>
      </c>
      <c r="S14" s="51">
        <v>61.849483939774203</v>
      </c>
      <c r="T14" s="51">
        <v>56.059266950182298</v>
      </c>
      <c r="U14" s="54">
        <v>9.3617870687977192</v>
      </c>
    </row>
    <row r="15" spans="1:23" ht="12" thickBot="1">
      <c r="A15" s="76"/>
      <c r="B15" s="65" t="s">
        <v>13</v>
      </c>
      <c r="C15" s="66"/>
      <c r="D15" s="51">
        <v>70708.560299999997</v>
      </c>
      <c r="E15" s="52"/>
      <c r="F15" s="52"/>
      <c r="G15" s="51">
        <v>409401.05330000003</v>
      </c>
      <c r="H15" s="53">
        <v>-82.728779095693696</v>
      </c>
      <c r="I15" s="51">
        <v>18217.456699999999</v>
      </c>
      <c r="J15" s="53">
        <v>25.764145985588701</v>
      </c>
      <c r="K15" s="51">
        <v>14584.023999999999</v>
      </c>
      <c r="L15" s="53">
        <v>3.5622829698274301</v>
      </c>
      <c r="M15" s="53">
        <v>0.24913787168754001</v>
      </c>
      <c r="N15" s="51">
        <v>2648557.4207000001</v>
      </c>
      <c r="O15" s="51">
        <v>7569237.9166000001</v>
      </c>
      <c r="P15" s="51">
        <v>2473</v>
      </c>
      <c r="Q15" s="51">
        <v>2493</v>
      </c>
      <c r="R15" s="53">
        <v>-0.80224628961090805</v>
      </c>
      <c r="S15" s="51">
        <v>28.592220097048099</v>
      </c>
      <c r="T15" s="51">
        <v>26.860067709586801</v>
      </c>
      <c r="U15" s="54">
        <v>6.0581248380922803</v>
      </c>
    </row>
    <row r="16" spans="1:23" ht="12" thickBot="1">
      <c r="A16" s="76"/>
      <c r="B16" s="65" t="s">
        <v>14</v>
      </c>
      <c r="C16" s="66"/>
      <c r="D16" s="51">
        <v>1213214.841</v>
      </c>
      <c r="E16" s="52"/>
      <c r="F16" s="52"/>
      <c r="G16" s="51">
        <v>5352325.5184000004</v>
      </c>
      <c r="H16" s="53">
        <v>-77.332939918746305</v>
      </c>
      <c r="I16" s="51">
        <v>62107.442799999997</v>
      </c>
      <c r="J16" s="53">
        <v>5.1192452236083401</v>
      </c>
      <c r="K16" s="51">
        <v>73441.131899999993</v>
      </c>
      <c r="L16" s="53">
        <v>1.37213500276706</v>
      </c>
      <c r="M16" s="53">
        <v>-0.15432345344884299</v>
      </c>
      <c r="N16" s="51">
        <v>43039540.284999996</v>
      </c>
      <c r="O16" s="51">
        <v>72678012.653600007</v>
      </c>
      <c r="P16" s="51">
        <v>51552</v>
      </c>
      <c r="Q16" s="51">
        <v>55393</v>
      </c>
      <c r="R16" s="53">
        <v>-6.9340891448377997</v>
      </c>
      <c r="S16" s="51">
        <v>23.533807437150799</v>
      </c>
      <c r="T16" s="51">
        <v>23.325699434946699</v>
      </c>
      <c r="U16" s="54">
        <v>0.88429380906577004</v>
      </c>
    </row>
    <row r="17" spans="1:21" ht="12" thickBot="1">
      <c r="A17" s="76"/>
      <c r="B17" s="65" t="s">
        <v>15</v>
      </c>
      <c r="C17" s="66"/>
      <c r="D17" s="51">
        <v>1303114.7544</v>
      </c>
      <c r="E17" s="52"/>
      <c r="F17" s="52"/>
      <c r="G17" s="51">
        <v>9536980.9427000005</v>
      </c>
      <c r="H17" s="53">
        <v>-86.336192111220896</v>
      </c>
      <c r="I17" s="51">
        <v>134237.9749</v>
      </c>
      <c r="J17" s="53">
        <v>10.301316476292101</v>
      </c>
      <c r="K17" s="51">
        <v>504206.5821</v>
      </c>
      <c r="L17" s="53">
        <v>5.2868573936486802</v>
      </c>
      <c r="M17" s="53">
        <v>-0.73376393790635497</v>
      </c>
      <c r="N17" s="51">
        <v>61030494.1065</v>
      </c>
      <c r="O17" s="51">
        <v>96611983.019800007</v>
      </c>
      <c r="P17" s="51">
        <v>13122</v>
      </c>
      <c r="Q17" s="51">
        <v>14384</v>
      </c>
      <c r="R17" s="53">
        <v>-8.7736373748609502</v>
      </c>
      <c r="S17" s="51">
        <v>99.307632556012805</v>
      </c>
      <c r="T17" s="51">
        <v>109.565167032814</v>
      </c>
      <c r="U17" s="54">
        <v>-10.329049452483799</v>
      </c>
    </row>
    <row r="18" spans="1:21" ht="12" customHeight="1" thickBot="1">
      <c r="A18" s="76"/>
      <c r="B18" s="65" t="s">
        <v>16</v>
      </c>
      <c r="C18" s="66"/>
      <c r="D18" s="51">
        <v>2248107.2637999998</v>
      </c>
      <c r="E18" s="52"/>
      <c r="F18" s="52"/>
      <c r="G18" s="51">
        <v>16140812.7974</v>
      </c>
      <c r="H18" s="53">
        <v>-86.071907951487205</v>
      </c>
      <c r="I18" s="51">
        <v>310533.03230000002</v>
      </c>
      <c r="J18" s="53">
        <v>13.813087893995901</v>
      </c>
      <c r="K18" s="51">
        <v>1167830.1255999999</v>
      </c>
      <c r="L18" s="53">
        <v>7.2352621906879202</v>
      </c>
      <c r="M18" s="53">
        <v>-0.73409400434805805</v>
      </c>
      <c r="N18" s="51">
        <v>109149629.65979999</v>
      </c>
      <c r="O18" s="51">
        <v>207675657.46340001</v>
      </c>
      <c r="P18" s="51">
        <v>85134</v>
      </c>
      <c r="Q18" s="51">
        <v>93137</v>
      </c>
      <c r="R18" s="53">
        <v>-8.5927182537552191</v>
      </c>
      <c r="S18" s="51">
        <v>26.406691378297701</v>
      </c>
      <c r="T18" s="51">
        <v>27.459830865284498</v>
      </c>
      <c r="U18" s="54">
        <v>-3.98815388077074</v>
      </c>
    </row>
    <row r="19" spans="1:21" ht="12" customHeight="1" thickBot="1">
      <c r="A19" s="76"/>
      <c r="B19" s="65" t="s">
        <v>17</v>
      </c>
      <c r="C19" s="66"/>
      <c r="D19" s="51">
        <v>793841.7977</v>
      </c>
      <c r="E19" s="52"/>
      <c r="F19" s="52"/>
      <c r="G19" s="51">
        <v>2804055.7615</v>
      </c>
      <c r="H19" s="53">
        <v>-71.689514573870596</v>
      </c>
      <c r="I19" s="51">
        <v>101077.92419999999</v>
      </c>
      <c r="J19" s="53">
        <v>12.7327541196311</v>
      </c>
      <c r="K19" s="51">
        <v>238800.1367</v>
      </c>
      <c r="L19" s="53">
        <v>8.5162406532264008</v>
      </c>
      <c r="M19" s="53">
        <v>-0.57672585285417099</v>
      </c>
      <c r="N19" s="51">
        <v>25342055.434500001</v>
      </c>
      <c r="O19" s="51">
        <v>50518526.424099997</v>
      </c>
      <c r="P19" s="51">
        <v>14209</v>
      </c>
      <c r="Q19" s="51">
        <v>15663</v>
      </c>
      <c r="R19" s="53">
        <v>-9.2830236863946904</v>
      </c>
      <c r="S19" s="51">
        <v>55.868942057850703</v>
      </c>
      <c r="T19" s="51">
        <v>56.051511798505999</v>
      </c>
      <c r="U19" s="54">
        <v>-0.32678216900247697</v>
      </c>
    </row>
    <row r="20" spans="1:21" ht="12" thickBot="1">
      <c r="A20" s="76"/>
      <c r="B20" s="65" t="s">
        <v>18</v>
      </c>
      <c r="C20" s="66"/>
      <c r="D20" s="51">
        <v>853758.99219999998</v>
      </c>
      <c r="E20" s="52"/>
      <c r="F20" s="52"/>
      <c r="G20" s="51">
        <v>3923156.6845999998</v>
      </c>
      <c r="H20" s="53">
        <v>-78.237958337189198</v>
      </c>
      <c r="I20" s="51">
        <v>96981.071200000006</v>
      </c>
      <c r="J20" s="53">
        <v>11.3593030452418</v>
      </c>
      <c r="K20" s="51">
        <v>215685.5062</v>
      </c>
      <c r="L20" s="53">
        <v>5.4977540674491596</v>
      </c>
      <c r="M20" s="53">
        <v>-0.55035888637750296</v>
      </c>
      <c r="N20" s="51">
        <v>31369639.023499999</v>
      </c>
      <c r="O20" s="51">
        <v>81005786.997899994</v>
      </c>
      <c r="P20" s="51">
        <v>33417</v>
      </c>
      <c r="Q20" s="51">
        <v>34976</v>
      </c>
      <c r="R20" s="53">
        <v>-4.4573421774931399</v>
      </c>
      <c r="S20" s="51">
        <v>25.548642672890999</v>
      </c>
      <c r="T20" s="51">
        <v>26.160312016811499</v>
      </c>
      <c r="U20" s="54">
        <v>-2.3941363607918902</v>
      </c>
    </row>
    <row r="21" spans="1:21" ht="12" customHeight="1" thickBot="1">
      <c r="A21" s="76"/>
      <c r="B21" s="65" t="s">
        <v>19</v>
      </c>
      <c r="C21" s="66"/>
      <c r="D21" s="51">
        <v>496578.77850000001</v>
      </c>
      <c r="E21" s="52"/>
      <c r="F21" s="52"/>
      <c r="G21" s="51">
        <v>2046934.3155</v>
      </c>
      <c r="H21" s="53">
        <v>-75.740365739156502</v>
      </c>
      <c r="I21" s="51">
        <v>76809.748000000007</v>
      </c>
      <c r="J21" s="53">
        <v>15.4677870512342</v>
      </c>
      <c r="K21" s="51">
        <v>253435.19029999999</v>
      </c>
      <c r="L21" s="53">
        <v>12.381207759375201</v>
      </c>
      <c r="M21" s="53">
        <v>-0.69692548256981401</v>
      </c>
      <c r="N21" s="51">
        <v>16499835.1395</v>
      </c>
      <c r="O21" s="51">
        <v>31338608.2082</v>
      </c>
      <c r="P21" s="51">
        <v>30194</v>
      </c>
      <c r="Q21" s="51">
        <v>32752</v>
      </c>
      <c r="R21" s="53">
        <v>-7.8102100635075704</v>
      </c>
      <c r="S21" s="51">
        <v>16.446273382128901</v>
      </c>
      <c r="T21" s="51">
        <v>17.247806182828501</v>
      </c>
      <c r="U21" s="54">
        <v>-4.8736439075043201</v>
      </c>
    </row>
    <row r="22" spans="1:21" ht="12" customHeight="1" thickBot="1">
      <c r="A22" s="76"/>
      <c r="B22" s="65" t="s">
        <v>20</v>
      </c>
      <c r="C22" s="66"/>
      <c r="D22" s="51">
        <v>1647510.0330000001</v>
      </c>
      <c r="E22" s="52"/>
      <c r="F22" s="52"/>
      <c r="G22" s="51">
        <v>4384922.9002</v>
      </c>
      <c r="H22" s="53">
        <v>-62.427844901791602</v>
      </c>
      <c r="I22" s="51">
        <v>109314.891</v>
      </c>
      <c r="J22" s="53">
        <v>6.6351578327535403</v>
      </c>
      <c r="K22" s="51">
        <v>553266.70059999998</v>
      </c>
      <c r="L22" s="53">
        <v>12.6174784184863</v>
      </c>
      <c r="M22" s="53">
        <v>-0.802419175270351</v>
      </c>
      <c r="N22" s="51">
        <v>40356376.8191</v>
      </c>
      <c r="O22" s="51">
        <v>84363044.324000001</v>
      </c>
      <c r="P22" s="51">
        <v>80089</v>
      </c>
      <c r="Q22" s="51">
        <v>84708</v>
      </c>
      <c r="R22" s="53">
        <v>-5.4528497898663701</v>
      </c>
      <c r="S22" s="51">
        <v>20.570990185918198</v>
      </c>
      <c r="T22" s="51">
        <v>20.5921290669122</v>
      </c>
      <c r="U22" s="54">
        <v>-0.102760639147641</v>
      </c>
    </row>
    <row r="23" spans="1:21" ht="12" thickBot="1">
      <c r="A23" s="76"/>
      <c r="B23" s="65" t="s">
        <v>21</v>
      </c>
      <c r="C23" s="66"/>
      <c r="D23" s="51">
        <v>2813022.1521999999</v>
      </c>
      <c r="E23" s="52"/>
      <c r="F23" s="52"/>
      <c r="G23" s="51">
        <v>6188672.5849000001</v>
      </c>
      <c r="H23" s="53">
        <v>-54.5456297193099</v>
      </c>
      <c r="I23" s="51">
        <v>385176.51530000003</v>
      </c>
      <c r="J23" s="53">
        <v>13.692622896650899</v>
      </c>
      <c r="K23" s="51">
        <v>478837.1594</v>
      </c>
      <c r="L23" s="53">
        <v>7.7373160856551797</v>
      </c>
      <c r="M23" s="53">
        <v>-0.19560019990378399</v>
      </c>
      <c r="N23" s="51">
        <v>55164830.361699998</v>
      </c>
      <c r="O23" s="51">
        <v>156838655.4707</v>
      </c>
      <c r="P23" s="51">
        <v>78591</v>
      </c>
      <c r="Q23" s="51">
        <v>81145</v>
      </c>
      <c r="R23" s="53">
        <v>-3.14745209193419</v>
      </c>
      <c r="S23" s="51">
        <v>35.793184362077099</v>
      </c>
      <c r="T23" s="51">
        <v>33.470804137038598</v>
      </c>
      <c r="U23" s="54">
        <v>6.4883308552423804</v>
      </c>
    </row>
    <row r="24" spans="1:21" ht="12" thickBot="1">
      <c r="A24" s="76"/>
      <c r="B24" s="65" t="s">
        <v>22</v>
      </c>
      <c r="C24" s="66"/>
      <c r="D24" s="51">
        <v>288033.95500000002</v>
      </c>
      <c r="E24" s="52"/>
      <c r="F24" s="52"/>
      <c r="G24" s="51">
        <v>1378916.4038</v>
      </c>
      <c r="H24" s="53">
        <v>-79.111572376233994</v>
      </c>
      <c r="I24" s="51">
        <v>49743.675900000002</v>
      </c>
      <c r="J24" s="53">
        <v>17.270073557820599</v>
      </c>
      <c r="K24" s="51">
        <v>221974.3014</v>
      </c>
      <c r="L24" s="53">
        <v>16.097734481095902</v>
      </c>
      <c r="M24" s="53">
        <v>-0.77590344654194299</v>
      </c>
      <c r="N24" s="51">
        <v>11227802.808700001</v>
      </c>
      <c r="O24" s="51">
        <v>22959973.776500002</v>
      </c>
      <c r="P24" s="51">
        <v>21060</v>
      </c>
      <c r="Q24" s="51">
        <v>21976</v>
      </c>
      <c r="R24" s="53">
        <v>-4.1681834728795097</v>
      </c>
      <c r="S24" s="51">
        <v>13.676825973409301</v>
      </c>
      <c r="T24" s="51">
        <v>14.2784735211139</v>
      </c>
      <c r="U24" s="54">
        <v>-4.3990290501200198</v>
      </c>
    </row>
    <row r="25" spans="1:21" ht="12" thickBot="1">
      <c r="A25" s="76"/>
      <c r="B25" s="65" t="s">
        <v>23</v>
      </c>
      <c r="C25" s="66"/>
      <c r="D25" s="51">
        <v>322545.54609999998</v>
      </c>
      <c r="E25" s="52"/>
      <c r="F25" s="52"/>
      <c r="G25" s="51">
        <v>1335685.1255000001</v>
      </c>
      <c r="H25" s="53">
        <v>-75.851677918532005</v>
      </c>
      <c r="I25" s="51">
        <v>30546.0344</v>
      </c>
      <c r="J25" s="53">
        <v>9.4703010999041002</v>
      </c>
      <c r="K25" s="51">
        <v>123427.4886</v>
      </c>
      <c r="L25" s="53">
        <v>9.2407623805645205</v>
      </c>
      <c r="M25" s="53">
        <v>-0.752518383494031</v>
      </c>
      <c r="N25" s="51">
        <v>12660541.1745</v>
      </c>
      <c r="O25" s="51">
        <v>32929165.904800002</v>
      </c>
      <c r="P25" s="51">
        <v>15359</v>
      </c>
      <c r="Q25" s="51">
        <v>16526</v>
      </c>
      <c r="R25" s="53">
        <v>-7.0615999031828602</v>
      </c>
      <c r="S25" s="51">
        <v>21.000426206133199</v>
      </c>
      <c r="T25" s="51">
        <v>20.759806274960699</v>
      </c>
      <c r="U25" s="54">
        <v>1.1457859417266101</v>
      </c>
    </row>
    <row r="26" spans="1:21" ht="12" thickBot="1">
      <c r="A26" s="76"/>
      <c r="B26" s="65" t="s">
        <v>24</v>
      </c>
      <c r="C26" s="66"/>
      <c r="D26" s="51">
        <v>480703.88079999998</v>
      </c>
      <c r="E26" s="52"/>
      <c r="F26" s="52"/>
      <c r="G26" s="51">
        <v>3102302.0035000001</v>
      </c>
      <c r="H26" s="53">
        <v>-84.504929556900905</v>
      </c>
      <c r="I26" s="51">
        <v>110036.61169999999</v>
      </c>
      <c r="J26" s="53">
        <v>22.890726722837002</v>
      </c>
      <c r="K26" s="51">
        <v>470930.4313</v>
      </c>
      <c r="L26" s="53">
        <v>15.1800318205223</v>
      </c>
      <c r="M26" s="53">
        <v>-0.76634210833170302</v>
      </c>
      <c r="N26" s="51">
        <v>21352533.723499998</v>
      </c>
      <c r="O26" s="51">
        <v>52105930.941100001</v>
      </c>
      <c r="P26" s="51">
        <v>31447</v>
      </c>
      <c r="Q26" s="51">
        <v>32693</v>
      </c>
      <c r="R26" s="53">
        <v>-3.8112134095983801</v>
      </c>
      <c r="S26" s="51">
        <v>15.286160231500601</v>
      </c>
      <c r="T26" s="51">
        <v>15.1419645122809</v>
      </c>
      <c r="U26" s="54">
        <v>0.94330896075886905</v>
      </c>
    </row>
    <row r="27" spans="1:21" ht="12" thickBot="1">
      <c r="A27" s="76"/>
      <c r="B27" s="65" t="s">
        <v>25</v>
      </c>
      <c r="C27" s="66"/>
      <c r="D27" s="51">
        <v>240617.77780000001</v>
      </c>
      <c r="E27" s="52"/>
      <c r="F27" s="52"/>
      <c r="G27" s="51">
        <v>620559.83530000004</v>
      </c>
      <c r="H27" s="53">
        <v>-61.225692654814303</v>
      </c>
      <c r="I27" s="51">
        <v>66767.821100000001</v>
      </c>
      <c r="J27" s="53">
        <v>27.748498764499899</v>
      </c>
      <c r="K27" s="51">
        <v>151421.5716</v>
      </c>
      <c r="L27" s="53">
        <v>24.400801177665301</v>
      </c>
      <c r="M27" s="53">
        <v>-0.55906004412385901</v>
      </c>
      <c r="N27" s="51">
        <v>6107895.8722999999</v>
      </c>
      <c r="O27" s="51">
        <v>15133745.8155</v>
      </c>
      <c r="P27" s="51">
        <v>26341</v>
      </c>
      <c r="Q27" s="51">
        <v>27951</v>
      </c>
      <c r="R27" s="53">
        <v>-5.7600801402454298</v>
      </c>
      <c r="S27" s="51">
        <v>9.1347244903382592</v>
      </c>
      <c r="T27" s="51">
        <v>9.1623722192408206</v>
      </c>
      <c r="U27" s="54">
        <v>-0.30266625919372198</v>
      </c>
    </row>
    <row r="28" spans="1:21" ht="12" thickBot="1">
      <c r="A28" s="76"/>
      <c r="B28" s="65" t="s">
        <v>26</v>
      </c>
      <c r="C28" s="66"/>
      <c r="D28" s="51">
        <v>686443.58920000005</v>
      </c>
      <c r="E28" s="52"/>
      <c r="F28" s="52"/>
      <c r="G28" s="51">
        <v>2081683.9317999999</v>
      </c>
      <c r="H28" s="53">
        <v>-67.024600674779506</v>
      </c>
      <c r="I28" s="51">
        <v>22468.606400000001</v>
      </c>
      <c r="J28" s="53">
        <v>3.2731905073489802</v>
      </c>
      <c r="K28" s="51">
        <v>156142.90460000001</v>
      </c>
      <c r="L28" s="53">
        <v>7.5007978980260299</v>
      </c>
      <c r="M28" s="53">
        <v>-0.85610229003002702</v>
      </c>
      <c r="N28" s="51">
        <v>23108693.714600001</v>
      </c>
      <c r="O28" s="51">
        <v>75172594.980299994</v>
      </c>
      <c r="P28" s="51">
        <v>27379</v>
      </c>
      <c r="Q28" s="51">
        <v>28209</v>
      </c>
      <c r="R28" s="53">
        <v>-2.9423233719734898</v>
      </c>
      <c r="S28" s="51">
        <v>25.0719014281018</v>
      </c>
      <c r="T28" s="51">
        <v>24.5993311000035</v>
      </c>
      <c r="U28" s="54">
        <v>1.88486034636611</v>
      </c>
    </row>
    <row r="29" spans="1:21" ht="12" thickBot="1">
      <c r="A29" s="76"/>
      <c r="B29" s="65" t="s">
        <v>27</v>
      </c>
      <c r="C29" s="66"/>
      <c r="D29" s="51">
        <v>689369.66619999998</v>
      </c>
      <c r="E29" s="52"/>
      <c r="F29" s="52"/>
      <c r="G29" s="51">
        <v>1415131.3223999999</v>
      </c>
      <c r="H29" s="53">
        <v>-51.285816709161701</v>
      </c>
      <c r="I29" s="51">
        <v>110034.7843</v>
      </c>
      <c r="J29" s="53">
        <v>15.9616515920323</v>
      </c>
      <c r="K29" s="51">
        <v>287325.95569999999</v>
      </c>
      <c r="L29" s="53">
        <v>20.303836905588899</v>
      </c>
      <c r="M29" s="53">
        <v>-0.61703848149768803</v>
      </c>
      <c r="N29" s="51">
        <v>17257682.327500001</v>
      </c>
      <c r="O29" s="51">
        <v>42294591.240199998</v>
      </c>
      <c r="P29" s="51">
        <v>72717</v>
      </c>
      <c r="Q29" s="51">
        <v>76976</v>
      </c>
      <c r="R29" s="53">
        <v>-5.5328933693618803</v>
      </c>
      <c r="S29" s="51">
        <v>9.4801719845428192</v>
      </c>
      <c r="T29" s="51">
        <v>9.8463956817709395</v>
      </c>
      <c r="U29" s="54">
        <v>-3.86304908629553</v>
      </c>
    </row>
    <row r="30" spans="1:21" ht="12" thickBot="1">
      <c r="A30" s="76"/>
      <c r="B30" s="65" t="s">
        <v>28</v>
      </c>
      <c r="C30" s="66"/>
      <c r="D30" s="51">
        <v>766881.02220000001</v>
      </c>
      <c r="E30" s="52"/>
      <c r="F30" s="52"/>
      <c r="G30" s="51">
        <v>4780982.9199000001</v>
      </c>
      <c r="H30" s="53">
        <v>-83.959762353301997</v>
      </c>
      <c r="I30" s="51">
        <v>92414.467000000004</v>
      </c>
      <c r="J30" s="53">
        <v>12.050691609877701</v>
      </c>
      <c r="K30" s="51">
        <v>560863.36170000001</v>
      </c>
      <c r="L30" s="53">
        <v>11.731130838504001</v>
      </c>
      <c r="M30" s="53">
        <v>-0.83522819761325096</v>
      </c>
      <c r="N30" s="51">
        <v>28270454.8609</v>
      </c>
      <c r="O30" s="51">
        <v>60890607.143100001</v>
      </c>
      <c r="P30" s="51">
        <v>48282</v>
      </c>
      <c r="Q30" s="51">
        <v>49484</v>
      </c>
      <c r="R30" s="53">
        <v>-2.4290679815698</v>
      </c>
      <c r="S30" s="51">
        <v>15.8833731452715</v>
      </c>
      <c r="T30" s="51">
        <v>16.468312458572498</v>
      </c>
      <c r="U30" s="54">
        <v>-3.6827146724502402</v>
      </c>
    </row>
    <row r="31" spans="1:21" ht="12" thickBot="1">
      <c r="A31" s="76"/>
      <c r="B31" s="65" t="s">
        <v>29</v>
      </c>
      <c r="C31" s="66"/>
      <c r="D31" s="51">
        <v>513776.91249999998</v>
      </c>
      <c r="E31" s="52"/>
      <c r="F31" s="52"/>
      <c r="G31" s="51">
        <v>2405675.5753000001</v>
      </c>
      <c r="H31" s="53">
        <v>-78.643133854990893</v>
      </c>
      <c r="I31" s="51">
        <v>25807.557499999999</v>
      </c>
      <c r="J31" s="53">
        <v>5.0231057239264301</v>
      </c>
      <c r="K31" s="51">
        <v>47708.8796</v>
      </c>
      <c r="L31" s="53">
        <v>1.9831801133056099</v>
      </c>
      <c r="M31" s="53">
        <v>-0.45906175713252301</v>
      </c>
      <c r="N31" s="51">
        <v>17245150.143300001</v>
      </c>
      <c r="O31" s="51">
        <v>85771167.061199993</v>
      </c>
      <c r="P31" s="51">
        <v>23133</v>
      </c>
      <c r="Q31" s="51">
        <v>15920</v>
      </c>
      <c r="R31" s="53">
        <v>45.307788944723598</v>
      </c>
      <c r="S31" s="51">
        <v>22.209696645484801</v>
      </c>
      <c r="T31" s="51">
        <v>24.819154459799002</v>
      </c>
      <c r="U31" s="54">
        <v>-11.749182602386799</v>
      </c>
    </row>
    <row r="32" spans="1:21" ht="12" thickBot="1">
      <c r="A32" s="76"/>
      <c r="B32" s="65" t="s">
        <v>30</v>
      </c>
      <c r="C32" s="66"/>
      <c r="D32" s="51">
        <v>134121.6588</v>
      </c>
      <c r="E32" s="52"/>
      <c r="F32" s="52"/>
      <c r="G32" s="51">
        <v>315761.098</v>
      </c>
      <c r="H32" s="53">
        <v>-57.5243246715591</v>
      </c>
      <c r="I32" s="51">
        <v>36567.800799999997</v>
      </c>
      <c r="J32" s="53">
        <v>27.2646499656922</v>
      </c>
      <c r="K32" s="51">
        <v>74165.950100000002</v>
      </c>
      <c r="L32" s="53">
        <v>23.487994743418302</v>
      </c>
      <c r="M32" s="53">
        <v>-0.50694623677449502</v>
      </c>
      <c r="N32" s="51">
        <v>2927683.5183000001</v>
      </c>
      <c r="O32" s="51">
        <v>6650470.3097999999</v>
      </c>
      <c r="P32" s="51">
        <v>21573</v>
      </c>
      <c r="Q32" s="51">
        <v>22887</v>
      </c>
      <c r="R32" s="53">
        <v>-5.7412504915454203</v>
      </c>
      <c r="S32" s="51">
        <v>6.2171074398553703</v>
      </c>
      <c r="T32" s="51">
        <v>6.2261721632367699</v>
      </c>
      <c r="U32" s="54">
        <v>-0.14580290704464199</v>
      </c>
    </row>
    <row r="33" spans="1:21" ht="12" thickBot="1">
      <c r="A33" s="76"/>
      <c r="B33" s="65" t="s">
        <v>75</v>
      </c>
      <c r="C33" s="66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1">
        <v>168.0384</v>
      </c>
      <c r="O33" s="51">
        <v>197.47139999999999</v>
      </c>
      <c r="P33" s="52"/>
      <c r="Q33" s="51">
        <v>1</v>
      </c>
      <c r="R33" s="52"/>
      <c r="S33" s="52"/>
      <c r="T33" s="51">
        <v>7.2565999999999997</v>
      </c>
      <c r="U33" s="55"/>
    </row>
    <row r="34" spans="1:21" ht="12" thickBot="1">
      <c r="A34" s="76"/>
      <c r="B34" s="65" t="s">
        <v>31</v>
      </c>
      <c r="C34" s="66"/>
      <c r="D34" s="51">
        <v>121728.0955</v>
      </c>
      <c r="E34" s="52"/>
      <c r="F34" s="52"/>
      <c r="G34" s="51">
        <v>913798.98400000005</v>
      </c>
      <c r="H34" s="53">
        <v>-86.678897916130794</v>
      </c>
      <c r="I34" s="51">
        <v>19286.074000000001</v>
      </c>
      <c r="J34" s="53">
        <v>15.843568340391901</v>
      </c>
      <c r="K34" s="51">
        <v>121065.2159</v>
      </c>
      <c r="L34" s="53">
        <v>13.2485610095623</v>
      </c>
      <c r="M34" s="53">
        <v>-0.84069681901091797</v>
      </c>
      <c r="N34" s="51">
        <v>6338418.3865</v>
      </c>
      <c r="O34" s="51">
        <v>17235748.040199999</v>
      </c>
      <c r="P34" s="51">
        <v>5885</v>
      </c>
      <c r="Q34" s="51">
        <v>6253</v>
      </c>
      <c r="R34" s="53">
        <v>-5.8851751159443504</v>
      </c>
      <c r="S34" s="51">
        <v>20.684468224299099</v>
      </c>
      <c r="T34" s="51">
        <v>20.707836718375201</v>
      </c>
      <c r="U34" s="54">
        <v>-0.112976044743857</v>
      </c>
    </row>
    <row r="35" spans="1:21" ht="12" customHeight="1" thickBot="1">
      <c r="A35" s="76"/>
      <c r="B35" s="65" t="s">
        <v>68</v>
      </c>
      <c r="C35" s="66"/>
      <c r="D35" s="51">
        <v>89664.99</v>
      </c>
      <c r="E35" s="52"/>
      <c r="F35" s="52"/>
      <c r="G35" s="51">
        <v>30511.119999999999</v>
      </c>
      <c r="H35" s="53">
        <v>193.876429314951</v>
      </c>
      <c r="I35" s="51">
        <v>5625.69</v>
      </c>
      <c r="J35" s="53">
        <v>6.2741210365383404</v>
      </c>
      <c r="K35" s="51">
        <v>906</v>
      </c>
      <c r="L35" s="53">
        <v>2.9694091858968101</v>
      </c>
      <c r="M35" s="53">
        <v>5.2093708609271498</v>
      </c>
      <c r="N35" s="51">
        <v>2409238.14</v>
      </c>
      <c r="O35" s="51">
        <v>10520908.699999999</v>
      </c>
      <c r="P35" s="51">
        <v>75</v>
      </c>
      <c r="Q35" s="51">
        <v>142</v>
      </c>
      <c r="R35" s="53">
        <v>-47.183098591549303</v>
      </c>
      <c r="S35" s="51">
        <v>1195.5332000000001</v>
      </c>
      <c r="T35" s="51">
        <v>1251.1623943662</v>
      </c>
      <c r="U35" s="54">
        <v>-4.65308653630004</v>
      </c>
    </row>
    <row r="36" spans="1:21" ht="12" thickBot="1">
      <c r="A36" s="76"/>
      <c r="B36" s="65" t="s">
        <v>35</v>
      </c>
      <c r="C36" s="66"/>
      <c r="D36" s="51">
        <v>234687.27</v>
      </c>
      <c r="E36" s="52"/>
      <c r="F36" s="52"/>
      <c r="G36" s="51">
        <v>1010628.59</v>
      </c>
      <c r="H36" s="53">
        <v>-76.778089169236694</v>
      </c>
      <c r="I36" s="51">
        <v>-24058.19</v>
      </c>
      <c r="J36" s="53">
        <v>-10.2511695670583</v>
      </c>
      <c r="K36" s="51">
        <v>-105904.42</v>
      </c>
      <c r="L36" s="53">
        <v>-10.4790643217406</v>
      </c>
      <c r="M36" s="53">
        <v>-0.772831105632796</v>
      </c>
      <c r="N36" s="51">
        <v>7172653.6699999999</v>
      </c>
      <c r="O36" s="51">
        <v>36624885.759999998</v>
      </c>
      <c r="P36" s="51">
        <v>103</v>
      </c>
      <c r="Q36" s="51">
        <v>86</v>
      </c>
      <c r="R36" s="53">
        <v>19.767441860465102</v>
      </c>
      <c r="S36" s="51">
        <v>2278.5171844660199</v>
      </c>
      <c r="T36" s="51">
        <v>2534.3672093023301</v>
      </c>
      <c r="U36" s="54">
        <v>-11.2287950505963</v>
      </c>
    </row>
    <row r="37" spans="1:21" ht="12" thickBot="1">
      <c r="A37" s="76"/>
      <c r="B37" s="65" t="s">
        <v>36</v>
      </c>
      <c r="C37" s="66"/>
      <c r="D37" s="51">
        <v>27705.98</v>
      </c>
      <c r="E37" s="52"/>
      <c r="F37" s="52"/>
      <c r="G37" s="51">
        <v>10921.37</v>
      </c>
      <c r="H37" s="53">
        <v>153.68593866886701</v>
      </c>
      <c r="I37" s="51">
        <v>467.51</v>
      </c>
      <c r="J37" s="53">
        <v>1.6873974499368001</v>
      </c>
      <c r="K37" s="51">
        <v>-147</v>
      </c>
      <c r="L37" s="53">
        <v>-1.3459849817376399</v>
      </c>
      <c r="M37" s="53">
        <v>-4.1803401360544203</v>
      </c>
      <c r="N37" s="51">
        <v>750865.82</v>
      </c>
      <c r="O37" s="51">
        <v>10706289.539999999</v>
      </c>
      <c r="P37" s="51">
        <v>11</v>
      </c>
      <c r="Q37" s="51">
        <v>8</v>
      </c>
      <c r="R37" s="53">
        <v>37.5</v>
      </c>
      <c r="S37" s="51">
        <v>2518.7254545454498</v>
      </c>
      <c r="T37" s="51">
        <v>4176.9212500000003</v>
      </c>
      <c r="U37" s="54">
        <v>-65.8347178118226</v>
      </c>
    </row>
    <row r="38" spans="1:21" ht="12" thickBot="1">
      <c r="A38" s="76"/>
      <c r="B38" s="65" t="s">
        <v>37</v>
      </c>
      <c r="C38" s="66"/>
      <c r="D38" s="51">
        <v>227432.59</v>
      </c>
      <c r="E38" s="52"/>
      <c r="F38" s="52"/>
      <c r="G38" s="51">
        <v>690520.88</v>
      </c>
      <c r="H38" s="53">
        <v>-67.063618698973997</v>
      </c>
      <c r="I38" s="51">
        <v>-23360.74</v>
      </c>
      <c r="J38" s="53">
        <v>-10.2715006675165</v>
      </c>
      <c r="K38" s="51">
        <v>-84580.89</v>
      </c>
      <c r="L38" s="53">
        <v>-12.248853358351701</v>
      </c>
      <c r="M38" s="53">
        <v>-0.72380593299503004</v>
      </c>
      <c r="N38" s="51">
        <v>4512565.6399999997</v>
      </c>
      <c r="O38" s="51">
        <v>18478190.18</v>
      </c>
      <c r="P38" s="51">
        <v>127</v>
      </c>
      <c r="Q38" s="51">
        <v>130</v>
      </c>
      <c r="R38" s="53">
        <v>-2.3076923076923102</v>
      </c>
      <c r="S38" s="51">
        <v>1790.80779527559</v>
      </c>
      <c r="T38" s="51">
        <v>1879.77146153846</v>
      </c>
      <c r="U38" s="54">
        <v>-4.9677953433958804</v>
      </c>
    </row>
    <row r="39" spans="1:21" ht="12" thickBot="1">
      <c r="A39" s="76"/>
      <c r="B39" s="65" t="s">
        <v>70</v>
      </c>
      <c r="C39" s="66"/>
      <c r="D39" s="51">
        <v>29.09</v>
      </c>
      <c r="E39" s="52"/>
      <c r="F39" s="52"/>
      <c r="G39" s="51">
        <v>4.42</v>
      </c>
      <c r="H39" s="53">
        <v>558.14479638009095</v>
      </c>
      <c r="I39" s="51">
        <v>-2103.39</v>
      </c>
      <c r="J39" s="53">
        <v>-7230.62908215882</v>
      </c>
      <c r="K39" s="51">
        <v>-848.78</v>
      </c>
      <c r="L39" s="53">
        <v>-19203.167420814501</v>
      </c>
      <c r="M39" s="53">
        <v>1.4781333207662799</v>
      </c>
      <c r="N39" s="51">
        <v>240.81</v>
      </c>
      <c r="O39" s="51">
        <v>708.08</v>
      </c>
      <c r="P39" s="51">
        <v>2</v>
      </c>
      <c r="Q39" s="51">
        <v>22</v>
      </c>
      <c r="R39" s="53">
        <v>-90.909090909090907</v>
      </c>
      <c r="S39" s="51">
        <v>14.545</v>
      </c>
      <c r="T39" s="51">
        <v>0.84045454545454601</v>
      </c>
      <c r="U39" s="54">
        <v>94.221694427950894</v>
      </c>
    </row>
    <row r="40" spans="1:21" ht="12" customHeight="1" thickBot="1">
      <c r="A40" s="76"/>
      <c r="B40" s="65" t="s">
        <v>32</v>
      </c>
      <c r="C40" s="66"/>
      <c r="D40" s="51">
        <v>187928.63219999999</v>
      </c>
      <c r="E40" s="52"/>
      <c r="F40" s="52"/>
      <c r="G40" s="51">
        <v>594926.49549999996</v>
      </c>
      <c r="H40" s="53">
        <v>-68.411453579310304</v>
      </c>
      <c r="I40" s="51">
        <v>14486.6553</v>
      </c>
      <c r="J40" s="53">
        <v>7.7085940180646899</v>
      </c>
      <c r="K40" s="51">
        <v>31050.801800000001</v>
      </c>
      <c r="L40" s="53">
        <v>5.2192669237068801</v>
      </c>
      <c r="M40" s="53">
        <v>-0.53345310071831997</v>
      </c>
      <c r="N40" s="51">
        <v>2378763.6686</v>
      </c>
      <c r="O40" s="51">
        <v>5472706.2306000004</v>
      </c>
      <c r="P40" s="51">
        <v>233</v>
      </c>
      <c r="Q40" s="51">
        <v>225</v>
      </c>
      <c r="R40" s="53">
        <v>3.5555555555555598</v>
      </c>
      <c r="S40" s="51">
        <v>806.560653218884</v>
      </c>
      <c r="T40" s="51">
        <v>670.64766977777799</v>
      </c>
      <c r="U40" s="54">
        <v>16.8509315323893</v>
      </c>
    </row>
    <row r="41" spans="1:21" ht="12" thickBot="1">
      <c r="A41" s="76"/>
      <c r="B41" s="65" t="s">
        <v>33</v>
      </c>
      <c r="C41" s="66"/>
      <c r="D41" s="51">
        <v>543826.24329999997</v>
      </c>
      <c r="E41" s="52"/>
      <c r="F41" s="52"/>
      <c r="G41" s="51">
        <v>1689841.3037</v>
      </c>
      <c r="H41" s="53">
        <v>-67.817910349968201</v>
      </c>
      <c r="I41" s="51">
        <v>36208.398500000003</v>
      </c>
      <c r="J41" s="53">
        <v>6.65808223602511</v>
      </c>
      <c r="K41" s="51">
        <v>108073.19319999999</v>
      </c>
      <c r="L41" s="53">
        <v>6.3954640570903196</v>
      </c>
      <c r="M41" s="53">
        <v>-0.66496410971226905</v>
      </c>
      <c r="N41" s="51">
        <v>14001125.964500001</v>
      </c>
      <c r="O41" s="51">
        <v>35276226.035499997</v>
      </c>
      <c r="P41" s="51">
        <v>2732</v>
      </c>
      <c r="Q41" s="51">
        <v>2734</v>
      </c>
      <c r="R41" s="53">
        <v>-7.3152889539140994E-2</v>
      </c>
      <c r="S41" s="51">
        <v>199.057922144949</v>
      </c>
      <c r="T41" s="51">
        <v>184.949583979517</v>
      </c>
      <c r="U41" s="54">
        <v>7.0875542221114101</v>
      </c>
    </row>
    <row r="42" spans="1:21" ht="12" thickBot="1">
      <c r="A42" s="76"/>
      <c r="B42" s="65" t="s">
        <v>38</v>
      </c>
      <c r="C42" s="66"/>
      <c r="D42" s="51">
        <v>203811.25</v>
      </c>
      <c r="E42" s="52"/>
      <c r="F42" s="52"/>
      <c r="G42" s="51">
        <v>342537.64</v>
      </c>
      <c r="H42" s="53">
        <v>-40.499604656586101</v>
      </c>
      <c r="I42" s="51">
        <v>-17638.03</v>
      </c>
      <c r="J42" s="53">
        <v>-8.6541003011364701</v>
      </c>
      <c r="K42" s="51">
        <v>-35532.480000000003</v>
      </c>
      <c r="L42" s="53">
        <v>-10.373306711636101</v>
      </c>
      <c r="M42" s="53">
        <v>-0.50360824800295401</v>
      </c>
      <c r="N42" s="51">
        <v>3158306.17</v>
      </c>
      <c r="O42" s="51">
        <v>15023917.140000001</v>
      </c>
      <c r="P42" s="51">
        <v>128</v>
      </c>
      <c r="Q42" s="51">
        <v>100</v>
      </c>
      <c r="R42" s="53">
        <v>28</v>
      </c>
      <c r="S42" s="51">
        <v>1592.275390625</v>
      </c>
      <c r="T42" s="51">
        <v>1556.8725999999999</v>
      </c>
      <c r="U42" s="54">
        <v>2.2234087666897602</v>
      </c>
    </row>
    <row r="43" spans="1:21" ht="12" thickBot="1">
      <c r="A43" s="76"/>
      <c r="B43" s="65" t="s">
        <v>39</v>
      </c>
      <c r="C43" s="66"/>
      <c r="D43" s="51">
        <v>55535.94</v>
      </c>
      <c r="E43" s="52"/>
      <c r="F43" s="52"/>
      <c r="G43" s="51">
        <v>92110.34</v>
      </c>
      <c r="H43" s="53">
        <v>-39.707159912774202</v>
      </c>
      <c r="I43" s="51">
        <v>7548.86</v>
      </c>
      <c r="J43" s="53">
        <v>13.5927473272263</v>
      </c>
      <c r="K43" s="51">
        <v>12234.75</v>
      </c>
      <c r="L43" s="53">
        <v>13.282710714128299</v>
      </c>
      <c r="M43" s="53">
        <v>-0.38299842661272199</v>
      </c>
      <c r="N43" s="51">
        <v>1078778.57</v>
      </c>
      <c r="O43" s="51">
        <v>5486116.7800000003</v>
      </c>
      <c r="P43" s="51">
        <v>58</v>
      </c>
      <c r="Q43" s="51">
        <v>60</v>
      </c>
      <c r="R43" s="53">
        <v>-3.3333333333333299</v>
      </c>
      <c r="S43" s="51">
        <v>957.51620689655203</v>
      </c>
      <c r="T43" s="51">
        <v>1050.9694999999999</v>
      </c>
      <c r="U43" s="54">
        <v>-9.7599698501546808</v>
      </c>
    </row>
    <row r="44" spans="1:21" ht="12" thickBot="1">
      <c r="A44" s="76"/>
      <c r="B44" s="65" t="s">
        <v>73</v>
      </c>
      <c r="C44" s="66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1">
        <v>-3233.3332999999998</v>
      </c>
      <c r="P44" s="52"/>
      <c r="Q44" s="52"/>
      <c r="R44" s="52"/>
      <c r="S44" s="52"/>
      <c r="T44" s="52"/>
      <c r="U44" s="55"/>
    </row>
    <row r="45" spans="1:21" ht="12" thickBot="1">
      <c r="A45" s="77"/>
      <c r="B45" s="65" t="s">
        <v>34</v>
      </c>
      <c r="C45" s="66"/>
      <c r="D45" s="56">
        <v>22457.162</v>
      </c>
      <c r="E45" s="57"/>
      <c r="F45" s="57"/>
      <c r="G45" s="56">
        <v>66725.846799999999</v>
      </c>
      <c r="H45" s="58">
        <v>-66.344133380110193</v>
      </c>
      <c r="I45" s="56">
        <v>3008.3062</v>
      </c>
      <c r="J45" s="58">
        <v>13.3957541028559</v>
      </c>
      <c r="K45" s="56">
        <v>7450.2233999999999</v>
      </c>
      <c r="L45" s="58">
        <v>11.165423531200499</v>
      </c>
      <c r="M45" s="58">
        <v>-0.59621261826860095</v>
      </c>
      <c r="N45" s="56">
        <v>820458.53500000003</v>
      </c>
      <c r="O45" s="56">
        <v>2018949.1858999999</v>
      </c>
      <c r="P45" s="56">
        <v>29</v>
      </c>
      <c r="Q45" s="56">
        <v>25</v>
      </c>
      <c r="R45" s="58">
        <v>16</v>
      </c>
      <c r="S45" s="56">
        <v>774.38489655172395</v>
      </c>
      <c r="T45" s="56">
        <v>994.65084400000001</v>
      </c>
      <c r="U45" s="59">
        <v>-28.4439880515624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43:C43"/>
    <mergeCell ref="B44:C44"/>
    <mergeCell ref="B45:C45"/>
    <mergeCell ref="B37:C37"/>
    <mergeCell ref="B31:C31"/>
    <mergeCell ref="B38:C38"/>
    <mergeCell ref="B39:C39"/>
    <mergeCell ref="B40:C40"/>
    <mergeCell ref="B41:C41"/>
    <mergeCell ref="B42:C42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1"/>
  <sheetViews>
    <sheetView topLeftCell="A13" workbookViewId="0">
      <selection activeCell="B32" sqref="B32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7" t="s">
        <v>72</v>
      </c>
      <c r="B1" s="37" t="s">
        <v>62</v>
      </c>
      <c r="C1" s="37" t="s">
        <v>63</v>
      </c>
      <c r="D1" s="37" t="s">
        <v>64</v>
      </c>
      <c r="E1" s="37" t="s">
        <v>65</v>
      </c>
      <c r="F1" s="37" t="s">
        <v>66</v>
      </c>
      <c r="G1" s="37" t="s">
        <v>65</v>
      </c>
      <c r="H1" s="37" t="s">
        <v>67</v>
      </c>
    </row>
    <row r="2" spans="1:8">
      <c r="A2" s="36">
        <v>1</v>
      </c>
      <c r="B2" s="36">
        <v>12</v>
      </c>
      <c r="C2" s="36">
        <v>82114</v>
      </c>
      <c r="D2" s="36">
        <v>816258.97771196603</v>
      </c>
      <c r="E2" s="36">
        <v>598332.89895982901</v>
      </c>
      <c r="F2" s="36">
        <v>217926.07875213699</v>
      </c>
      <c r="G2" s="36">
        <v>598332.89895982901</v>
      </c>
      <c r="H2" s="36">
        <v>0.26698153980860301</v>
      </c>
    </row>
    <row r="3" spans="1:8">
      <c r="A3" s="36">
        <v>2</v>
      </c>
      <c r="B3" s="36">
        <v>13</v>
      </c>
      <c r="C3" s="36">
        <v>20864</v>
      </c>
      <c r="D3" s="36">
        <v>189029.25304102601</v>
      </c>
      <c r="E3" s="36">
        <v>157004.52313846099</v>
      </c>
      <c r="F3" s="36">
        <v>32024.7299025641</v>
      </c>
      <c r="G3" s="36">
        <v>157004.52313846099</v>
      </c>
      <c r="H3" s="36">
        <v>0.16941679336591201</v>
      </c>
    </row>
    <row r="4" spans="1:8">
      <c r="A4" s="36">
        <v>3</v>
      </c>
      <c r="B4" s="36">
        <v>14</v>
      </c>
      <c r="C4" s="36">
        <v>133045</v>
      </c>
      <c r="D4" s="36">
        <v>300541.307130603</v>
      </c>
      <c r="E4" s="36">
        <v>221816.35514758501</v>
      </c>
      <c r="F4" s="36">
        <v>78724.951983017396</v>
      </c>
      <c r="G4" s="36">
        <v>221816.35514758501</v>
      </c>
      <c r="H4" s="36">
        <v>0.261943866334509</v>
      </c>
    </row>
    <row r="5" spans="1:8">
      <c r="A5" s="36">
        <v>4</v>
      </c>
      <c r="B5" s="36">
        <v>15</v>
      </c>
      <c r="C5" s="36">
        <v>4345</v>
      </c>
      <c r="D5" s="36">
        <v>72029.067290386505</v>
      </c>
      <c r="E5" s="36">
        <v>55929.866872309198</v>
      </c>
      <c r="F5" s="36">
        <v>16099.2004180773</v>
      </c>
      <c r="G5" s="36">
        <v>55929.866872309198</v>
      </c>
      <c r="H5" s="36">
        <v>0.223509772147584</v>
      </c>
    </row>
    <row r="6" spans="1:8">
      <c r="A6" s="36">
        <v>5</v>
      </c>
      <c r="B6" s="36">
        <v>16</v>
      </c>
      <c r="C6" s="36">
        <v>1858</v>
      </c>
      <c r="D6" s="36">
        <v>144643.521795726</v>
      </c>
      <c r="E6" s="36">
        <v>112946.40935213699</v>
      </c>
      <c r="F6" s="36">
        <v>31697.1124435897</v>
      </c>
      <c r="G6" s="36">
        <v>112946.40935213699</v>
      </c>
      <c r="H6" s="36">
        <v>0.219139523499394</v>
      </c>
    </row>
    <row r="7" spans="1:8">
      <c r="A7" s="36">
        <v>6</v>
      </c>
      <c r="B7" s="36">
        <v>17</v>
      </c>
      <c r="C7" s="36">
        <v>17939</v>
      </c>
      <c r="D7" s="36">
        <v>295605.36759487202</v>
      </c>
      <c r="E7" s="36">
        <v>194154.86713504299</v>
      </c>
      <c r="F7" s="36">
        <v>101450.500459829</v>
      </c>
      <c r="G7" s="36">
        <v>194154.86713504299</v>
      </c>
      <c r="H7" s="36">
        <v>0.34319573181386698</v>
      </c>
    </row>
    <row r="8" spans="1:8">
      <c r="A8" s="36">
        <v>7</v>
      </c>
      <c r="B8" s="36">
        <v>18</v>
      </c>
      <c r="C8" s="36">
        <v>54294</v>
      </c>
      <c r="D8" s="36">
        <v>98588.080368376104</v>
      </c>
      <c r="E8" s="36">
        <v>76695.587463247895</v>
      </c>
      <c r="F8" s="36">
        <v>21892.492905128202</v>
      </c>
      <c r="G8" s="36">
        <v>76695.587463247895</v>
      </c>
      <c r="H8" s="36">
        <v>0.22206024119068499</v>
      </c>
    </row>
    <row r="9" spans="1:8">
      <c r="A9" s="36">
        <v>8</v>
      </c>
      <c r="B9" s="36">
        <v>19</v>
      </c>
      <c r="C9" s="36">
        <v>8947</v>
      </c>
      <c r="D9" s="36">
        <v>70708.619427350393</v>
      </c>
      <c r="E9" s="36">
        <v>52491.104204273499</v>
      </c>
      <c r="F9" s="36">
        <v>18217.515223076902</v>
      </c>
      <c r="G9" s="36">
        <v>52491.104204273499</v>
      </c>
      <c r="H9" s="36">
        <v>0.25764207207855999</v>
      </c>
    </row>
    <row r="10" spans="1:8">
      <c r="A10" s="36">
        <v>9</v>
      </c>
      <c r="B10" s="36">
        <v>21</v>
      </c>
      <c r="C10" s="36">
        <v>228449</v>
      </c>
      <c r="D10" s="36">
        <v>1213214.07745641</v>
      </c>
      <c r="E10" s="36">
        <v>1151107.3985025601</v>
      </c>
      <c r="F10" s="36">
        <v>62106.678953846204</v>
      </c>
      <c r="G10" s="36">
        <v>1151107.3985025601</v>
      </c>
      <c r="H10" s="36">
        <v>5.11918548489457E-2</v>
      </c>
    </row>
    <row r="11" spans="1:8">
      <c r="A11" s="36">
        <v>10</v>
      </c>
      <c r="B11" s="36">
        <v>22</v>
      </c>
      <c r="C11" s="36">
        <v>35165</v>
      </c>
      <c r="D11" s="36">
        <v>1303114.8509846199</v>
      </c>
      <c r="E11" s="36">
        <v>1168876.77841538</v>
      </c>
      <c r="F11" s="36">
        <v>134238.07256923101</v>
      </c>
      <c r="G11" s="36">
        <v>1168876.77841538</v>
      </c>
      <c r="H11" s="36">
        <v>0.103013232078356</v>
      </c>
    </row>
    <row r="12" spans="1:8">
      <c r="A12" s="36">
        <v>11</v>
      </c>
      <c r="B12" s="36">
        <v>23</v>
      </c>
      <c r="C12" s="36">
        <v>208916.367</v>
      </c>
      <c r="D12" s="36">
        <v>2248107.2672760701</v>
      </c>
      <c r="E12" s="36">
        <v>1937574.21753077</v>
      </c>
      <c r="F12" s="36">
        <v>310533.04974529898</v>
      </c>
      <c r="G12" s="36">
        <v>1937574.21753077</v>
      </c>
      <c r="H12" s="36">
        <v>0.13813088648637201</v>
      </c>
    </row>
    <row r="13" spans="1:8">
      <c r="A13" s="36">
        <v>12</v>
      </c>
      <c r="B13" s="36">
        <v>24</v>
      </c>
      <c r="C13" s="36">
        <v>26572</v>
      </c>
      <c r="D13" s="36">
        <v>793841.80082478595</v>
      </c>
      <c r="E13" s="36">
        <v>692763.872664102</v>
      </c>
      <c r="F13" s="36">
        <v>101077.92816068399</v>
      </c>
      <c r="G13" s="36">
        <v>692763.872664102</v>
      </c>
      <c r="H13" s="36">
        <v>0.12732754568437399</v>
      </c>
    </row>
    <row r="14" spans="1:8">
      <c r="A14" s="36">
        <v>13</v>
      </c>
      <c r="B14" s="36">
        <v>25</v>
      </c>
      <c r="C14" s="36">
        <v>66668</v>
      </c>
      <c r="D14" s="36">
        <v>853759.01509999996</v>
      </c>
      <c r="E14" s="36">
        <v>756777.92099999997</v>
      </c>
      <c r="F14" s="36">
        <v>96981.094100000002</v>
      </c>
      <c r="G14" s="36">
        <v>756777.92099999997</v>
      </c>
      <c r="H14" s="36">
        <v>0.11359305422811899</v>
      </c>
    </row>
    <row r="15" spans="1:8">
      <c r="A15" s="36">
        <v>14</v>
      </c>
      <c r="B15" s="36">
        <v>26</v>
      </c>
      <c r="C15" s="36">
        <v>63144</v>
      </c>
      <c r="D15" s="36">
        <v>496578.50637200702</v>
      </c>
      <c r="E15" s="36">
        <v>419769.03015400498</v>
      </c>
      <c r="F15" s="36">
        <v>76809.476218001699</v>
      </c>
      <c r="G15" s="36">
        <v>419769.03015400498</v>
      </c>
      <c r="H15" s="36">
        <v>0.154677407967514</v>
      </c>
    </row>
    <row r="16" spans="1:8">
      <c r="A16" s="36">
        <v>15</v>
      </c>
      <c r="B16" s="36">
        <v>27</v>
      </c>
      <c r="C16" s="36">
        <v>182860.43599999999</v>
      </c>
      <c r="D16" s="36">
        <v>1647512.0044</v>
      </c>
      <c r="E16" s="36">
        <v>1538195.1396000001</v>
      </c>
      <c r="F16" s="36">
        <v>109316.8648</v>
      </c>
      <c r="G16" s="36">
        <v>1538195.1396000001</v>
      </c>
      <c r="H16" s="36">
        <v>6.6352696980688505E-2</v>
      </c>
    </row>
    <row r="17" spans="1:8">
      <c r="A17" s="36">
        <v>16</v>
      </c>
      <c r="B17" s="36">
        <v>29</v>
      </c>
      <c r="C17" s="36">
        <v>210893</v>
      </c>
      <c r="D17" s="36">
        <v>2813023.6427410301</v>
      </c>
      <c r="E17" s="36">
        <v>2427845.6823128201</v>
      </c>
      <c r="F17" s="36">
        <v>385177.96042820503</v>
      </c>
      <c r="G17" s="36">
        <v>2427845.6823128201</v>
      </c>
      <c r="H17" s="36">
        <v>0.136926670140918</v>
      </c>
    </row>
    <row r="18" spans="1:8">
      <c r="A18" s="36">
        <v>17</v>
      </c>
      <c r="B18" s="36">
        <v>31</v>
      </c>
      <c r="C18" s="36">
        <v>31124.956999999999</v>
      </c>
      <c r="D18" s="36">
        <v>288033.91470886499</v>
      </c>
      <c r="E18" s="36">
        <v>238290.26819546401</v>
      </c>
      <c r="F18" s="36">
        <v>49743.646513400403</v>
      </c>
      <c r="G18" s="36">
        <v>238290.26819546401</v>
      </c>
      <c r="H18" s="36">
        <v>0.172700657711366</v>
      </c>
    </row>
    <row r="19" spans="1:8">
      <c r="A19" s="36">
        <v>18</v>
      </c>
      <c r="B19" s="36">
        <v>32</v>
      </c>
      <c r="C19" s="36">
        <v>15984.928</v>
      </c>
      <c r="D19" s="36">
        <v>322545.53581257799</v>
      </c>
      <c r="E19" s="36">
        <v>291999.51774375601</v>
      </c>
      <c r="F19" s="36">
        <v>30546.018068822501</v>
      </c>
      <c r="G19" s="36">
        <v>291999.51774375601</v>
      </c>
      <c r="H19" s="36">
        <v>9.4702963387383099E-2</v>
      </c>
    </row>
    <row r="20" spans="1:8">
      <c r="A20" s="36">
        <v>19</v>
      </c>
      <c r="B20" s="36">
        <v>33</v>
      </c>
      <c r="C20" s="36">
        <v>27664.475999999999</v>
      </c>
      <c r="D20" s="36">
        <v>480703.83733045199</v>
      </c>
      <c r="E20" s="36">
        <v>370667.26619395701</v>
      </c>
      <c r="F20" s="36">
        <v>110036.57113649401</v>
      </c>
      <c r="G20" s="36">
        <v>370667.26619395701</v>
      </c>
      <c r="H20" s="36">
        <v>0.228907203544647</v>
      </c>
    </row>
    <row r="21" spans="1:8">
      <c r="A21" s="36">
        <v>20</v>
      </c>
      <c r="B21" s="36">
        <v>34</v>
      </c>
      <c r="C21" s="36">
        <v>35629.837</v>
      </c>
      <c r="D21" s="36">
        <v>240617.604079971</v>
      </c>
      <c r="E21" s="36">
        <v>173849.98271761299</v>
      </c>
      <c r="F21" s="36">
        <v>66767.621362358201</v>
      </c>
      <c r="G21" s="36">
        <v>173849.98271761299</v>
      </c>
      <c r="H21" s="36">
        <v>0.27748435787835102</v>
      </c>
    </row>
    <row r="22" spans="1:8">
      <c r="A22" s="36">
        <v>21</v>
      </c>
      <c r="B22" s="36">
        <v>35</v>
      </c>
      <c r="C22" s="36">
        <v>22381.891</v>
      </c>
      <c r="D22" s="36">
        <v>686443.58924601797</v>
      </c>
      <c r="E22" s="36">
        <v>663974.98791592906</v>
      </c>
      <c r="F22" s="36">
        <v>22468.601330088499</v>
      </c>
      <c r="G22" s="36">
        <v>663974.98791592906</v>
      </c>
      <c r="H22" s="36">
        <v>3.2731897685529802E-2</v>
      </c>
    </row>
    <row r="23" spans="1:8">
      <c r="A23" s="36">
        <v>22</v>
      </c>
      <c r="B23" s="36">
        <v>36</v>
      </c>
      <c r="C23" s="36">
        <v>95514.16</v>
      </c>
      <c r="D23" s="36">
        <v>689371.94552654901</v>
      </c>
      <c r="E23" s="36">
        <v>579334.87173615803</v>
      </c>
      <c r="F23" s="36">
        <v>110037.073790391</v>
      </c>
      <c r="G23" s="36">
        <v>579334.87173615803</v>
      </c>
      <c r="H23" s="36">
        <v>0.159619309292233</v>
      </c>
    </row>
    <row r="24" spans="1:8">
      <c r="A24" s="36">
        <v>23</v>
      </c>
      <c r="B24" s="36">
        <v>37</v>
      </c>
      <c r="C24" s="36">
        <v>83996.887000000002</v>
      </c>
      <c r="D24" s="36">
        <v>766881.03968584095</v>
      </c>
      <c r="E24" s="36">
        <v>674466.56560620596</v>
      </c>
      <c r="F24" s="36">
        <v>92414.474079634805</v>
      </c>
      <c r="G24" s="36">
        <v>674466.56560620596</v>
      </c>
      <c r="H24" s="36">
        <v>0.120506922582795</v>
      </c>
    </row>
    <row r="25" spans="1:8">
      <c r="A25" s="36">
        <v>24</v>
      </c>
      <c r="B25" s="36">
        <v>38</v>
      </c>
      <c r="C25" s="36">
        <v>91278.729000000007</v>
      </c>
      <c r="D25" s="36">
        <v>513776.90071327402</v>
      </c>
      <c r="E25" s="36">
        <v>487969.34699911502</v>
      </c>
      <c r="F25" s="36">
        <v>25807.553714159301</v>
      </c>
      <c r="G25" s="36">
        <v>487969.34699911502</v>
      </c>
      <c r="H25" s="36">
        <v>5.0231051022984398E-2</v>
      </c>
    </row>
    <row r="26" spans="1:8">
      <c r="A26" s="36">
        <v>25</v>
      </c>
      <c r="B26" s="36">
        <v>39</v>
      </c>
      <c r="C26" s="36">
        <v>68873.883000000002</v>
      </c>
      <c r="D26" s="36">
        <v>134121.611205703</v>
      </c>
      <c r="E26" s="36">
        <v>97553.864616157196</v>
      </c>
      <c r="F26" s="36">
        <v>36567.746589545801</v>
      </c>
      <c r="G26" s="36">
        <v>97553.864616157196</v>
      </c>
      <c r="H26" s="36">
        <v>0.27264619221925102</v>
      </c>
    </row>
    <row r="27" spans="1:8">
      <c r="A27" s="36">
        <v>26</v>
      </c>
      <c r="B27" s="36">
        <v>42</v>
      </c>
      <c r="C27" s="36">
        <v>4982.674</v>
      </c>
      <c r="D27" s="36">
        <v>121728.0944</v>
      </c>
      <c r="E27" s="36">
        <v>102442.0208</v>
      </c>
      <c r="F27" s="36">
        <v>19286.0736</v>
      </c>
      <c r="G27" s="36">
        <v>102442.0208</v>
      </c>
      <c r="H27" s="36">
        <v>0.15843568154961599</v>
      </c>
    </row>
    <row r="28" spans="1:8">
      <c r="A28" s="36">
        <v>27</v>
      </c>
      <c r="B28" s="36">
        <v>75</v>
      </c>
      <c r="C28" s="36">
        <v>238</v>
      </c>
      <c r="D28" s="36">
        <v>187928.632478632</v>
      </c>
      <c r="E28" s="36">
        <v>173441.976495726</v>
      </c>
      <c r="F28" s="36">
        <v>14486.655982906001</v>
      </c>
      <c r="G28" s="36">
        <v>173441.976495726</v>
      </c>
      <c r="H28" s="36">
        <v>7.7085943700213502E-2</v>
      </c>
    </row>
    <row r="29" spans="1:8">
      <c r="A29" s="36">
        <v>28</v>
      </c>
      <c r="B29" s="36">
        <v>76</v>
      </c>
      <c r="C29" s="36">
        <v>3173</v>
      </c>
      <c r="D29" s="36">
        <v>543826.232619658</v>
      </c>
      <c r="E29" s="36">
        <v>507617.85084273497</v>
      </c>
      <c r="F29" s="36">
        <v>36208.381776923103</v>
      </c>
      <c r="G29" s="36">
        <v>507617.85084273497</v>
      </c>
      <c r="H29" s="36">
        <v>6.6580792917075998E-2</v>
      </c>
    </row>
    <row r="30" spans="1:8">
      <c r="A30" s="36">
        <v>29</v>
      </c>
      <c r="B30" s="36">
        <v>99</v>
      </c>
      <c r="C30" s="36">
        <v>30</v>
      </c>
      <c r="D30" s="36">
        <v>22457.162090613401</v>
      </c>
      <c r="E30" s="36">
        <v>19448.855820285899</v>
      </c>
      <c r="F30" s="36">
        <v>3008.30627032751</v>
      </c>
      <c r="G30" s="36">
        <v>19448.855820285899</v>
      </c>
      <c r="H30" s="36">
        <v>0.13395754361967699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"/>
      <c r="B32" s="33">
        <v>70</v>
      </c>
      <c r="C32" s="33">
        <v>73</v>
      </c>
      <c r="D32" s="33">
        <v>89664.99</v>
      </c>
      <c r="E32" s="33">
        <v>84039.3</v>
      </c>
      <c r="F32" s="30"/>
      <c r="G32" s="30"/>
      <c r="H32" s="3"/>
    </row>
    <row r="33" spans="1:8">
      <c r="A33" s="3"/>
      <c r="B33" s="33">
        <v>71</v>
      </c>
      <c r="C33" s="33">
        <v>99</v>
      </c>
      <c r="D33" s="33">
        <v>234687.27</v>
      </c>
      <c r="E33" s="33">
        <v>258745.46</v>
      </c>
      <c r="F33" s="30"/>
      <c r="G33" s="30"/>
      <c r="H33" s="3"/>
    </row>
    <row r="34" spans="1:8">
      <c r="A34" s="3"/>
      <c r="B34" s="33">
        <v>72</v>
      </c>
      <c r="C34" s="33">
        <v>11</v>
      </c>
      <c r="D34" s="33">
        <v>27705.98</v>
      </c>
      <c r="E34" s="33">
        <v>27238.47</v>
      </c>
      <c r="F34" s="30"/>
      <c r="G34" s="30"/>
      <c r="H34" s="3"/>
    </row>
    <row r="35" spans="1:8">
      <c r="A35" s="3"/>
      <c r="B35" s="33">
        <v>73</v>
      </c>
      <c r="C35" s="33">
        <v>120</v>
      </c>
      <c r="D35" s="33">
        <v>227432.59</v>
      </c>
      <c r="E35" s="33">
        <v>250793.33</v>
      </c>
      <c r="F35" s="30"/>
      <c r="G35" s="30"/>
      <c r="H35" s="3"/>
    </row>
    <row r="36" spans="1:8">
      <c r="A36" s="3"/>
      <c r="B36" s="33">
        <v>74</v>
      </c>
      <c r="C36" s="33">
        <v>37</v>
      </c>
      <c r="D36" s="33">
        <v>29.09</v>
      </c>
      <c r="E36" s="33">
        <v>2132.48</v>
      </c>
      <c r="F36" s="30"/>
      <c r="G36" s="30"/>
      <c r="H36" s="3"/>
    </row>
    <row r="37" spans="1:8">
      <c r="A37" s="3"/>
      <c r="B37" s="33">
        <v>77</v>
      </c>
      <c r="C37" s="33">
        <v>131</v>
      </c>
      <c r="D37" s="33">
        <v>203811.25</v>
      </c>
      <c r="E37" s="33">
        <v>221449.28</v>
      </c>
      <c r="F37" s="30"/>
      <c r="G37" s="30"/>
      <c r="H37" s="3"/>
    </row>
    <row r="38" spans="1:8">
      <c r="A38" s="30"/>
      <c r="B38" s="60">
        <v>78</v>
      </c>
      <c r="C38" s="33">
        <v>52</v>
      </c>
      <c r="D38" s="33">
        <v>55535.94</v>
      </c>
      <c r="E38" s="33">
        <v>47987.08</v>
      </c>
      <c r="F38" s="30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1"/>
      <c r="D41" s="31"/>
      <c r="E41" s="31"/>
      <c r="F41" s="31"/>
      <c r="G41" s="31"/>
      <c r="H41" s="31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0"/>
      <c r="D43" s="30"/>
      <c r="E43" s="30"/>
      <c r="F43" s="30"/>
      <c r="G43" s="30"/>
      <c r="H43" s="30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2016-02-17T00:42:24Z</dcterms:modified>
</cp:coreProperties>
</file>